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340" windowHeight="5340" tabRatio="898" activeTab="0"/>
  </bookViews>
  <sheets>
    <sheet name="CoverContents" sheetId="1" r:id="rId1"/>
    <sheet name="Introduction" sheetId="2" r:id="rId2"/>
    <sheet name="Summary" sheetId="3" r:id="rId3"/>
    <sheet name="Teachingstaff" sheetId="4" r:id="rId4"/>
    <sheet name="Nonteachers" sheetId="5" r:id="rId5"/>
    <sheet name="NonteacherDesignations" sheetId="6" r:id="rId6"/>
    <sheet name="Info Nurs Nurs Regrade 09-10 " sheetId="7" state="hidden" r:id="rId7"/>
    <sheet name="NIcontratesIN" sheetId="8" r:id="rId8"/>
    <sheet name="NIcontratesOptout" sheetId="9" r:id="rId9"/>
  </sheets>
  <definedNames>
    <definedName name="OLE_LINK1" localSheetId="6">'Info Nurs Nurs Regrade 09-10 '!$E$19</definedName>
    <definedName name="OLE_LINK3" localSheetId="6">'Info Nurs Nurs Regrade 09-10 '!$A$5</definedName>
    <definedName name="_xlnm.Print_Area" localSheetId="0">'CoverContents'!$A$1:$O$33</definedName>
    <definedName name="_xlnm.Print_Area" localSheetId="1">'Introduction'!$A$1:$K$29</definedName>
    <definedName name="_xlnm.Print_Area" localSheetId="7">'NIcontratesIN'!$B$1:$H$96</definedName>
    <definedName name="_xlnm.Print_Area" localSheetId="8">'NIcontratesOptout'!$B$1:$H$93</definedName>
    <definedName name="_xlnm.Print_Area" localSheetId="5">'NonteacherDesignations'!$B$1:$K$65</definedName>
    <definedName name="_xlnm.Print_Area" localSheetId="4">'Nonteachers'!$A$1:$I$71</definedName>
    <definedName name="_xlnm.Print_Area" localSheetId="2">'Summary'!$B$1:$E$34</definedName>
    <definedName name="_xlnm.Print_Area" localSheetId="3">'Teachingstaff'!$A$1:$I$65</definedName>
    <definedName name="_xlnm.Print_Titles" localSheetId="3">'Teachingstaff'!$1:$1</definedName>
  </definedNames>
  <calcPr fullCalcOnLoad="1"/>
</workbook>
</file>

<file path=xl/sharedStrings.xml><?xml version="1.0" encoding="utf-8"?>
<sst xmlns="http://schemas.openxmlformats.org/spreadsheetml/2006/main" count="315" uniqueCount="269">
  <si>
    <t>Spine Point</t>
  </si>
  <si>
    <t>M1</t>
  </si>
  <si>
    <t>M2</t>
  </si>
  <si>
    <t>M3</t>
  </si>
  <si>
    <t>M4</t>
  </si>
  <si>
    <t>M5</t>
  </si>
  <si>
    <t>M6</t>
  </si>
  <si>
    <t>U1</t>
  </si>
  <si>
    <t>U2</t>
  </si>
  <si>
    <t>U3</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</si>
  <si>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</si>
  <si>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</si>
  <si>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</si>
  <si>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</si>
  <si>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</si>
  <si>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</si>
  <si>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</si>
  <si>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</si>
  <si>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</si>
  <si>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</si>
  <si>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</si>
  <si>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</si>
  <si>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</si>
  <si>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</si>
  <si>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</si>
  <si>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</si>
  <si>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</si>
  <si>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</si>
  <si>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</si>
  <si>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</si>
  <si>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</si>
  <si>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</si>
  <si>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</si>
  <si>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</si>
  <si>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</si>
  <si>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</si>
  <si>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</si>
  <si>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</si>
  <si>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</si>
  <si>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</si>
  <si>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</si>
  <si>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</si>
  <si>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</si>
  <si>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</si>
  <si>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</si>
  <si>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</si>
  <si>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</si>
  <si>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</si>
  <si>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</si>
  <si>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</si>
  <si>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</si>
  <si>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</si>
  <si>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</si>
  <si>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Group</t>
  </si>
  <si>
    <t>SEN 1</t>
  </si>
  <si>
    <t>SEN 2</t>
  </si>
  <si>
    <t>Main Pay Scale (MPS)</t>
  </si>
  <si>
    <t>Upper Pay Scale (UPS)</t>
  </si>
  <si>
    <t>Additional Allowances for Classroom Teachers</t>
  </si>
  <si>
    <t>Old APT&amp;C Grade</t>
  </si>
  <si>
    <t>Scale 1</t>
  </si>
  <si>
    <t>Scale 2</t>
  </si>
  <si>
    <t>Scale 3</t>
  </si>
  <si>
    <t>Scale 4</t>
  </si>
  <si>
    <t>Scale 5</t>
  </si>
  <si>
    <t>Scale 6</t>
  </si>
  <si>
    <t>SO1</t>
  </si>
  <si>
    <t>SO2</t>
  </si>
  <si>
    <t>PO2</t>
  </si>
  <si>
    <t>PO3</t>
  </si>
  <si>
    <t>PO4</t>
  </si>
  <si>
    <t>PO5</t>
  </si>
  <si>
    <t>PO6</t>
  </si>
  <si>
    <t>£</t>
  </si>
  <si>
    <t>Non Teaching Staff - Designations &amp; Grades</t>
  </si>
  <si>
    <t>Post / Designation</t>
  </si>
  <si>
    <t>Previous APTC Grade / scale point</t>
  </si>
  <si>
    <t>Mealtime Supervisor</t>
  </si>
  <si>
    <t>point 6</t>
  </si>
  <si>
    <t>Caretaker</t>
  </si>
  <si>
    <t>(Secondary School)</t>
  </si>
  <si>
    <t>points 6 - 9</t>
  </si>
  <si>
    <t>14 - 16</t>
  </si>
  <si>
    <t>Assistant Caretaker</t>
  </si>
  <si>
    <t>12 - 14</t>
  </si>
  <si>
    <t>(Primary School)</t>
  </si>
  <si>
    <t>point 17#18#19#20</t>
  </si>
  <si>
    <t>Cleaner</t>
  </si>
  <si>
    <t>Cleaner in Charge</t>
  </si>
  <si>
    <t>Standard Full Time Hrs per week</t>
  </si>
  <si>
    <t xml:space="preserve">NJC Spine Point </t>
  </si>
  <si>
    <t>Spine  Point</t>
  </si>
  <si>
    <t>Ranges for Headteachers in Outer London</t>
  </si>
  <si>
    <t>Range of Spine Points</t>
  </si>
  <si>
    <t>L6 - L18</t>
  </si>
  <si>
    <t>L8 - L21</t>
  </si>
  <si>
    <t>L11 - L24</t>
  </si>
  <si>
    <t>L14 - L27</t>
  </si>
  <si>
    <t>L18 - L31</t>
  </si>
  <si>
    <t>L21 - L35</t>
  </si>
  <si>
    <t>L24 - L39</t>
  </si>
  <si>
    <t>L28 - L43</t>
  </si>
  <si>
    <t>TLR Payment 2</t>
  </si>
  <si>
    <t>Minimum</t>
  </si>
  <si>
    <t>Maximum</t>
  </si>
  <si>
    <t>TLR Payment 1</t>
  </si>
  <si>
    <t>Leadership Group</t>
  </si>
  <si>
    <t>Teaching Assistant Level 1</t>
  </si>
  <si>
    <t>10 - 13</t>
  </si>
  <si>
    <t>Teaching Assistant Level 2</t>
  </si>
  <si>
    <t>Teaching Assistant Level 3</t>
  </si>
  <si>
    <t>Teaching Assistant Level 4</t>
  </si>
  <si>
    <t>15 - 18#21</t>
  </si>
  <si>
    <t>21 - 24#25</t>
  </si>
  <si>
    <t># denotes a performance bar - When reached an assessment should be undertaken to see if individual should go through the bar</t>
  </si>
  <si>
    <t>26 - 29#32</t>
  </si>
  <si>
    <t>Category of Employee</t>
  </si>
  <si>
    <t>Effective Date of Pay Award</t>
  </si>
  <si>
    <t>Rate for Employee Categories D, E &amp; L</t>
  </si>
  <si>
    <t>Rate for Employee Categories A &amp; J</t>
  </si>
  <si>
    <t>Rate for Employee Categories B &amp; C</t>
  </si>
  <si>
    <t>D, E &amp; L</t>
  </si>
  <si>
    <t xml:space="preserve">Employee is aged between 16 &amp; state </t>
  </si>
  <si>
    <t xml:space="preserve">retirement age and in occupational pension </t>
  </si>
  <si>
    <t>A &amp; J</t>
  </si>
  <si>
    <t>Employee is aged between 16 &amp; State</t>
  </si>
  <si>
    <t>B</t>
  </si>
  <si>
    <t>16 - 60 not in occupational pension scheme</t>
  </si>
  <si>
    <t>but entitled to reduced NI contributions</t>
  </si>
  <si>
    <t>C</t>
  </si>
  <si>
    <t>Employee is under 16 or of state retirement age</t>
  </si>
  <si>
    <t>Annual Gross Pay £</t>
  </si>
  <si>
    <t>Rate for Employee</t>
  </si>
  <si>
    <t>Annual Employer NI Contribution £</t>
  </si>
  <si>
    <t>Rate:</t>
  </si>
  <si>
    <t>Earnings</t>
  </si>
  <si>
    <t>0%</t>
  </si>
  <si>
    <t>Average Employer NI Rate</t>
  </si>
  <si>
    <t>London Borough of Barnet</t>
  </si>
  <si>
    <t>pension scheme</t>
  </si>
  <si>
    <r>
      <t xml:space="preserve">retirement age but </t>
    </r>
    <r>
      <rPr>
        <b/>
        <sz val="10"/>
        <rFont val="Arial"/>
        <family val="2"/>
      </rPr>
      <t xml:space="preserve">not in </t>
    </r>
    <r>
      <rPr>
        <sz val="10"/>
        <rFont val="Arial"/>
        <family val="2"/>
      </rPr>
      <t xml:space="preserve">occupational </t>
    </r>
  </si>
  <si>
    <t>Barnet Band</t>
  </si>
  <si>
    <t>Scale Point</t>
  </si>
  <si>
    <t xml:space="preserve">   P01</t>
  </si>
  <si>
    <t>BB2</t>
  </si>
  <si>
    <t>BB3</t>
  </si>
  <si>
    <t>BB4</t>
  </si>
  <si>
    <t>Annual Gross Earnings of Employee</t>
  </si>
  <si>
    <r>
      <t xml:space="preserve">All Teaching Staff </t>
    </r>
    <r>
      <rPr>
        <sz val="10"/>
        <rFont val="Arial"/>
        <family val="2"/>
      </rPr>
      <t xml:space="preserve"> (paid under Teachers Pay &amp; Conditions Document)</t>
    </r>
  </si>
  <si>
    <t>Classification of Employee NI Categories</t>
  </si>
  <si>
    <t>Category</t>
  </si>
  <si>
    <t>Description</t>
  </si>
  <si>
    <t xml:space="preserve">Salary Scales &amp; Amounts for Non-Teachers </t>
  </si>
  <si>
    <t>Paid Under National Joint Conditions (NJC)</t>
  </si>
  <si>
    <t>Employee Salary and Employer National Insurance &amp; Pension Contribution Rates</t>
  </si>
  <si>
    <t>Scheme (covers most employees)</t>
  </si>
  <si>
    <t>Annual Salary</t>
  </si>
  <si>
    <t>NI Contribution</t>
  </si>
  <si>
    <r>
      <t xml:space="preserve">Employees </t>
    </r>
    <r>
      <rPr>
        <b/>
        <u val="single"/>
        <sz val="14"/>
        <color indexed="62"/>
        <rFont val="Arial"/>
        <family val="2"/>
      </rPr>
      <t>NOT</t>
    </r>
    <r>
      <rPr>
        <u val="single"/>
        <sz val="14"/>
        <color indexed="62"/>
        <rFont val="Arial"/>
        <family val="2"/>
      </rPr>
      <t xml:space="preserve"> in Occupational Pension Scheme</t>
    </r>
  </si>
  <si>
    <t>Employee Annual Gross Pay £</t>
  </si>
  <si>
    <t xml:space="preserve">Enter Actual Gross </t>
  </si>
  <si>
    <t>To obtain Actual Employer</t>
  </si>
  <si>
    <t>`At a glance Employer NI Contributions'</t>
  </si>
  <si>
    <r>
      <t>Employees</t>
    </r>
    <r>
      <rPr>
        <b/>
        <u val="single"/>
        <sz val="14"/>
        <color indexed="62"/>
        <rFont val="Arial"/>
        <family val="2"/>
      </rPr>
      <t xml:space="preserve"> IN</t>
    </r>
    <r>
      <rPr>
        <u val="single"/>
        <sz val="14"/>
        <color indexed="62"/>
        <rFont val="Arial"/>
        <family val="2"/>
      </rPr>
      <t xml:space="preserve"> Occupational Pension Scheme</t>
    </r>
  </si>
  <si>
    <t>Salary and Wage Rates</t>
  </si>
  <si>
    <t>All School Employees</t>
  </si>
  <si>
    <t>Contents</t>
  </si>
  <si>
    <t>1.  Introduction</t>
  </si>
  <si>
    <t xml:space="preserve">     for National Insurance and Pensions</t>
  </si>
  <si>
    <t>Introduction</t>
  </si>
  <si>
    <t>6 -7</t>
  </si>
  <si>
    <t>Level</t>
  </si>
  <si>
    <r>
      <t>Small Pool</t>
    </r>
    <r>
      <rPr>
        <sz val="12"/>
        <rFont val="Arial"/>
        <family val="2"/>
      </rPr>
      <t xml:space="preserve"> (up to 1,500 sq.ft)</t>
    </r>
  </si>
  <si>
    <r>
      <t>Large Pool</t>
    </r>
    <r>
      <rPr>
        <sz val="10"/>
        <rFont val="Arial"/>
        <family val="2"/>
      </rPr>
      <t xml:space="preserve"> (over     1,500 sq.ft)</t>
    </r>
  </si>
  <si>
    <t>Monthly Allowance</t>
  </si>
  <si>
    <r>
      <t>Level 1</t>
    </r>
    <r>
      <rPr>
        <sz val="10"/>
        <rFont val="Arial"/>
        <family val="2"/>
      </rPr>
      <t xml:space="preserve"> (based on spine point 6 - duty 4.5 hrs per week)</t>
    </r>
  </si>
  <si>
    <r>
      <t>Level 2</t>
    </r>
    <r>
      <rPr>
        <sz val="10"/>
        <rFont val="Arial"/>
        <family val="2"/>
      </rPr>
      <t xml:space="preserve"> (based on spine point 7 -duty 4.5 hrs per week)</t>
    </r>
  </si>
  <si>
    <r>
      <t>Level 3</t>
    </r>
    <r>
      <rPr>
        <sz val="10"/>
        <rFont val="Arial"/>
        <family val="2"/>
      </rPr>
      <t xml:space="preserve"> (based spine point 8 - duty 4.5 hrs per week)</t>
    </r>
  </si>
  <si>
    <r>
      <t>Level 4</t>
    </r>
    <r>
      <rPr>
        <sz val="10"/>
        <rFont val="Arial"/>
        <family val="2"/>
      </rPr>
      <t xml:space="preserve"> (based on spine point 7 - duty 6 hrs per week)</t>
    </r>
  </si>
  <si>
    <r>
      <t>Level 5</t>
    </r>
    <r>
      <rPr>
        <sz val="10"/>
        <rFont val="Arial"/>
        <family val="2"/>
      </rPr>
      <t xml:space="preserve"> (based on spine point 8 - duty 6 hrs per week)</t>
    </r>
  </si>
  <si>
    <t xml:space="preserve">Caretakers substantive spine point for normal duties will differ to spine point on which pool allowance is based </t>
  </si>
  <si>
    <t>Nursery Nurse</t>
  </si>
  <si>
    <r>
      <t>Note:</t>
    </r>
    <r>
      <rPr>
        <sz val="10"/>
        <rFont val="Arial"/>
        <family val="2"/>
      </rPr>
      <t xml:space="preserve"> These rates are indicative only. The level is based on the size of the pool and the number of hours expected to maintain it each week.</t>
    </r>
  </si>
  <si>
    <t>Allowances - Senior Meal Time Supervisor</t>
  </si>
  <si>
    <t>Associate (Unqualified) Teacher Pay Scale</t>
  </si>
  <si>
    <t>25 - 28</t>
  </si>
  <si>
    <t>9  - 14</t>
  </si>
  <si>
    <t>Nursery Nurse Grading Review -  Joint Agreement – July 2009</t>
  </si>
  <si>
    <t>Agreement</t>
  </si>
  <si>
    <t>The table below sets out:</t>
  </si>
  <si>
    <t>the new grade range for all new staff with less than 5 years but more than 3 years continuous LG service (column 3)</t>
  </si>
  <si>
    <t>the new grade range for all new staff with less than 3 years continuous LG service (column 4)</t>
  </si>
  <si>
    <t>29 days leave</t>
  </si>
  <si>
    <t>25 days leave</t>
  </si>
  <si>
    <t>24 days leave</t>
  </si>
  <si>
    <t>scp</t>
  </si>
  <si>
    <t>Current</t>
  </si>
  <si>
    <r>
      <t>·</t>
    </r>
    <r>
      <rPr>
        <sz val="7"/>
        <rFont val="Times New Roman"/>
        <family val="1"/>
      </rPr>
      <t xml:space="preserve">        </t>
    </r>
    <r>
      <rPr>
        <b/>
        <sz val="12"/>
        <rFont val="Arial"/>
        <family val="2"/>
      </rPr>
      <t xml:space="preserve">Existing staff </t>
    </r>
  </si>
  <si>
    <r>
      <t>·</t>
    </r>
    <r>
      <rPr>
        <sz val="7"/>
        <rFont val="Times New Roman"/>
        <family val="1"/>
      </rPr>
      <t xml:space="preserve">        </t>
    </r>
    <r>
      <rPr>
        <b/>
        <sz val="12"/>
        <rFont val="Arial"/>
        <family val="2"/>
      </rPr>
      <t>New staff &gt;5 yrs service</t>
    </r>
  </si>
  <si>
    <t>New staff 3-5 yrs service</t>
  </si>
  <si>
    <t>New staff &lt;3 yrs service</t>
  </si>
  <si>
    <t>Implementation</t>
  </si>
  <si>
    <t xml:space="preserve">If schools wish to progress their Nursery Nurse(s) further up the agreed pay scale they may do so in line with their whole school pay policy and subject to an objective justification. </t>
  </si>
  <si>
    <t>New appointments</t>
  </si>
  <si>
    <t>Contracts</t>
  </si>
  <si>
    <t>Contracts for Nursery Nurses will set out the new pay rates and reflect the terms of the retainer pay. The principle differences to current term time or 52 week contracts will be the entitlement to retainer pay which is conditional upon their return to work after school closure periods, and, where staff are required and/or agree to work during the retainer period they would have their pay made up to full pay for the time worked.</t>
  </si>
  <si>
    <t>VA and Foundation Schools</t>
  </si>
  <si>
    <t xml:space="preserve">This agreement will apply to Nursery Nurses employed by all Community Schools in Barnet. VA and Foundation schools will also be advised to apply the agreement to their Nursery Nurses. HR will monitor implementation of the agreement and take appropriate steps and work closely with the unions to ensure that it is implemented in a consistent fashion. </t>
  </si>
  <si>
    <t>Employee is a married woman or widow aged</t>
  </si>
  <si>
    <t>Extends to 33 if more than 5 staff are supervised</t>
  </si>
  <si>
    <t xml:space="preserve">Joint agreement was reached between Barnet Council and the trade unions (UNISON and GMB), on the revised grade for Nursery Nurses employed in Barnet Schools in July 2009 for implementation backdated to September 2008. </t>
  </si>
  <si>
    <t xml:space="preserve">Existing Nursery Nurses appointed after September 2008 were assimilated onto the minimum of point 25 from the date of their appointment and be progressed in line with the normal qualifying service rules for incremental progression. </t>
  </si>
  <si>
    <t>Back pay was paid as a lump sum in the month of implementation.</t>
  </si>
  <si>
    <t>New Nursery Nurses appointed after the date of the agreement should be appointed on the appropriate scale in the table commensurate with their length of continuous local government service which in turn reflects their annual leave entitlement.  It follows, that as their service increases the Nursery Nurse will be entitled to receive the salary appropriate to the higher banding.</t>
  </si>
  <si>
    <t>All schools were requested to instruct HR, or their payroll provider, details of the necessary changes  to be implemented which should have been confirmed in writing to the individual.</t>
  </si>
  <si>
    <t>Old grades &amp; Salaries</t>
  </si>
  <si>
    <t>New grades</t>
  </si>
  <si>
    <t>Employers Pension Contribution Rate from April 11</t>
  </si>
  <si>
    <t>the new grades for those new staff who have 5 years continuous Local Government (LG) Service (column 2)</t>
  </si>
  <si>
    <t>13.8%</t>
  </si>
  <si>
    <t>3.  Teacher Pay Scales</t>
  </si>
  <si>
    <t>The basis of the agreement was to apply the evaluated grade range and offer a retainer payment during the school holiday period.  This pays half-pay for the weeks in excess of term time and the amalgamated leave entitlement of annual leave and Bank Holidays. This is in line with Green Book conditions for certain Term Time groups of workers such as Meal Time Supervisors and Coach Escorts. Backdating was to September 2008, the date on which the Job Description was agreed.</t>
  </si>
  <si>
    <t>The old grades and salaries range (column 1)</t>
  </si>
  <si>
    <t xml:space="preserve">The difference between columns 2, 3 and 4 arises from the different annual leave entitlements associated with local government continuous service which is built into the retainer pay formula. </t>
  </si>
  <si>
    <t>Existing Nursery Nurses were assimilated onto the minimum of point 25 with effect from 1 September 2008 and progressed to point 26 from 1 April 2009 in line with normal incremental progression. If, exceptionally, an existing Nursery Nurse was earning above point 25 salary they should have been assimilated onto the appropriate point further up the scale so they do not lose out financially.</t>
  </si>
  <si>
    <t xml:space="preserve"> Pay Award</t>
  </si>
  <si>
    <t>10.4%</t>
  </si>
  <si>
    <r>
      <t xml:space="preserve">From </t>
    </r>
    <r>
      <rPr>
        <b/>
        <sz val="10"/>
        <rFont val="Arial"/>
        <family val="2"/>
      </rPr>
      <t>01/09/2013</t>
    </r>
    <r>
      <rPr>
        <sz val="10"/>
        <rFont val="Arial"/>
        <family val="2"/>
      </rPr>
      <t xml:space="preserve">   £pa</t>
    </r>
  </si>
  <si>
    <t xml:space="preserve">* Employers NI contributions </t>
  </si>
  <si>
    <t>Upper</t>
  </si>
  <si>
    <t>Lower</t>
  </si>
  <si>
    <t>*  Includes 1% pay award for Teachers</t>
  </si>
  <si>
    <t>The key headlines for calculating staffing expenditure from April 2014 are: -</t>
  </si>
  <si>
    <t>Employers National Insurance Contribution Rates for 2014-15</t>
  </si>
  <si>
    <t>Teacher Pay Scales (Outer London) Financial Year 2014-15 (Incl 1% Pay award)</t>
  </si>
  <si>
    <r>
      <t xml:space="preserve">From </t>
    </r>
    <r>
      <rPr>
        <b/>
        <sz val="10"/>
        <rFont val="Arial"/>
        <family val="2"/>
      </rPr>
      <t>01/09/2012</t>
    </r>
    <r>
      <rPr>
        <sz val="10"/>
        <rFont val="Arial"/>
        <family val="2"/>
      </rPr>
      <t xml:space="preserve">    £pa</t>
    </r>
  </si>
  <si>
    <r>
      <t xml:space="preserve">From </t>
    </r>
    <r>
      <rPr>
        <b/>
        <sz val="10"/>
        <rFont val="Arial"/>
        <family val="2"/>
      </rPr>
      <t>01/09/2014</t>
    </r>
    <r>
      <rPr>
        <sz val="10"/>
        <rFont val="Arial"/>
        <family val="2"/>
      </rPr>
      <t xml:space="preserve">  £pa</t>
    </r>
  </si>
  <si>
    <t>5*</t>
  </si>
  <si>
    <t>* deletion of point effective from 1 October 2015</t>
  </si>
  <si>
    <r>
      <t xml:space="preserve"> Annual Salary            </t>
    </r>
    <r>
      <rPr>
        <b/>
        <sz val="10"/>
        <rFont val="Arial"/>
        <family val="2"/>
      </rPr>
      <t>2013</t>
    </r>
  </si>
  <si>
    <r>
      <t xml:space="preserve"> Annual Salary </t>
    </r>
    <r>
      <rPr>
        <b/>
        <sz val="10"/>
        <rFont val="Arial"/>
        <family val="2"/>
      </rPr>
      <t>1 Jan 2015 - 31 Mar 2016</t>
    </r>
  </si>
  <si>
    <t>Outer London - Non-consolidated amounts to be paid in</t>
  </si>
  <si>
    <t>December 2014 and April 2015</t>
  </si>
  <si>
    <t>Non-consolidated amounts to be paid in Dec14</t>
  </si>
  <si>
    <t>Non-consolidated amounts to be paid in April15</t>
  </si>
  <si>
    <r>
      <t>All Non -Teaching Staff</t>
    </r>
    <r>
      <rPr>
        <sz val="10"/>
        <rFont val="Arial"/>
        <family val="2"/>
      </rPr>
      <t xml:space="preserve">  (paid under National Joint Conditions, spine points 5-70)</t>
    </r>
  </si>
  <si>
    <t>Dec 2014 &amp; April 2015</t>
  </si>
  <si>
    <t>Non - Consolidated amounts</t>
  </si>
  <si>
    <t>* Includes Non - Consolidated amounts to be paid in December 2014 &amp; April 2015</t>
  </si>
  <si>
    <t>* Includes 2.2% pay award for NJC from 1st January 2015 to 31st March 2016</t>
  </si>
  <si>
    <t>This pack contains details of salary and wage rates for school employees from</t>
  </si>
  <si>
    <t>financial year 2014-16</t>
  </si>
  <si>
    <t>Financial Year 2014-16</t>
  </si>
  <si>
    <t>2.  Summary of 2014-16 Pay Awards and Employer Contribution Rates</t>
  </si>
  <si>
    <t>Up to £7,956 pa</t>
  </si>
  <si>
    <t>Between £7,957 and £41,865 pa</t>
  </si>
  <si>
    <t>Over £41,865</t>
  </si>
  <si>
    <t>Less than 7,956</t>
  </si>
  <si>
    <t>Sessional rate from 1 April 2014</t>
  </si>
  <si>
    <t>Caretakers Swimming Pool Allowance from April 2014</t>
  </si>
  <si>
    <t xml:space="preserve"> - 2014-15 Personal Allowance now at £10,000</t>
  </si>
  <si>
    <t>* Personal Allowances increase by £560</t>
  </si>
  <si>
    <t>https://www.gov.uk/government/publications/tax-and-tax-credit-rates-and-thresholds-for-2014-15/tax-and-tax-credit-rates-and-thresholds-for-2014-15</t>
  </si>
  <si>
    <t>4.  Non-Teacher Pay Scales effective from 1st January 2015</t>
  </si>
  <si>
    <t>5.  Non-Consolidated amounts to be paid in Dec14 &amp; April15</t>
  </si>
  <si>
    <t>6.  Designation &amp; Grades for Non-Teaching Staff</t>
  </si>
  <si>
    <t xml:space="preserve">7.  Look up Tables for Average Employer NIContribution Rates Opted IN </t>
  </si>
  <si>
    <t>8.  Look up Tables for Average Employer NI Contribution Rates Opted OUT</t>
  </si>
  <si>
    <t>* London Living Wage has been increased to £9.15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</si>
</sst>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_)"/>
    <numFmt numFmtId="168" formatCode="_(* #,##0_);_(* \(#,##0\);_(* &quot;-&quot;??_);_(@_)"/>
    <numFmt numFmtId="169" formatCode="&quot;£&quot;#,##0.00"/>
    <numFmt numFmtId="170" formatCode="0.00_)"/>
    <numFmt numFmtId="171" formatCode="_(* #,##0.00_);_(* \(#,##0.00\);_(* &quot;-&quot;??_);_(@_)"/>
    <numFmt numFmtId="172" formatCode="_-* #,##0.0_-;\-* #,##0.0_-;_-* &quot;-&quot;??_-;_-@_-"/>
    <numFmt numFmtId="173" formatCode="0.0%"/>
    <numFmt numFmtId="174" formatCode="_-* #,##0_-;\-* #,##0_-;_-* &quot;-&quot;??_-;_-@_-"/>
    <numFmt numFmtId="175" formatCode="_-* #,##0.000_-;\-* #,##0.000_-;_-* &quot;-&quot;??_-;_-@_-"/>
    <numFmt numFmtId="176" formatCode="0.000%"/>
    <numFmt numFmtId="177" formatCode="0.0"/>
    <numFmt numFmtId="178" formatCode="&quot;£&quot;#,##0"/>
    <numFmt numFmtId="179" formatCode="&quot;£&quot;#,##0.000;[Red]\-&quot;£&quot;#,##0.000"/>
    <numFmt numFmtId="180" formatCode="0.000"/>
    <numFmt numFmtId="181" formatCode="0.000000"/>
    <numFmt numFmtId="182" formatCode="0.00000"/>
    <numFmt numFmtId="183" formatCode="0.0000"/>
    <numFmt numFmtId="184" formatCode="[$€-2]\ #,##0.00_);[Red]\([$€-2]\ #,##0.00\)"/>
    <numFmt numFmtId="185" formatCode="_-* #,##0.000_-;\-* #,##0.000_-;_-* &quot;-&quot;???_-;_-@_-"/>
  </numFmts>
  <fonts count="74">
    <font>
      <sz val="10"/>
      <name val="Arial"/>
      <family val="0"/>
    </font>
    <font>
      <b/>
      <sz val="10"/>
      <name val="Arial"/>
      <family val="2"/>
    </font>
    <font>
      <sz val="8"/>
      <name val="Arial"/>
      <family val="2"/>
    </font>
    <font>
      <b/>
      <sz val="11"/>
      <name val="Arial"/>
      <family val="2"/>
    </font>
    <font>
      <b/>
      <u val="single"/>
      <sz val="11"/>
      <name val="Arial"/>
      <family val="2"/>
    </font>
    <font>
      <sz val="11"/>
      <name val="Arial"/>
      <family val="2"/>
    </font>
    <font>
      <b/>
      <sz val="16"/>
      <color indexed="8"/>
      <name val="Arial"/>
      <family val="2"/>
    </font>
    <font>
      <sz val="12"/>
      <color indexed="8"/>
      <name val="Arial"/>
      <family val="2"/>
    </font>
    <font>
      <b/>
      <sz val="12"/>
      <color indexed="8"/>
      <name val="Arial"/>
      <family val="2"/>
    </font>
    <font>
      <b/>
      <sz val="14"/>
      <color indexed="8"/>
      <name val="Arial"/>
      <family val="2"/>
    </font>
    <font>
      <sz val="10"/>
      <color indexed="14"/>
      <name val="Arial"/>
      <family val="2"/>
    </font>
    <font>
      <sz val="9"/>
      <name val="Arial"/>
      <family val="2"/>
    </font>
    <font>
      <b/>
      <u val="single"/>
      <sz val="12"/>
      <name val="Arial"/>
      <family val="2"/>
    </font>
    <font>
      <sz val="10"/>
      <color indexed="11"/>
      <name val="Arial"/>
      <family val="2"/>
    </font>
    <font>
      <u val="single"/>
      <sz val="10"/>
      <color indexed="12"/>
      <name val="Arial"/>
      <family val="2"/>
    </font>
    <font>
      <u val="single"/>
      <sz val="10"/>
      <color indexed="36"/>
      <name val="Arial"/>
      <family val="2"/>
    </font>
    <font>
      <sz val="9"/>
      <color indexed="14"/>
      <name val="Arial"/>
      <family val="2"/>
    </font>
    <font>
      <b/>
      <sz val="11"/>
      <color indexed="14"/>
      <name val="Arial"/>
      <family val="2"/>
    </font>
    <font>
      <b/>
      <sz val="10"/>
      <color indexed="14"/>
      <name val="Arial"/>
      <family val="2"/>
    </font>
    <font>
      <b/>
      <u val="single"/>
      <sz val="12"/>
      <color indexed="14"/>
      <name val="Arial"/>
      <family val="2"/>
    </font>
    <font>
      <b/>
      <u val="single"/>
      <sz val="10"/>
      <color indexed="14"/>
      <name val="Arial"/>
      <family val="2"/>
    </font>
    <font>
      <b/>
      <sz val="14"/>
      <name val="Arial"/>
      <family val="2"/>
    </font>
    <font>
      <sz val="10"/>
      <color indexed="62"/>
      <name val="Arial"/>
      <family val="2"/>
    </font>
    <font>
      <b/>
      <sz val="10"/>
      <color indexed="62"/>
      <name val="Arial"/>
      <family val="2"/>
    </font>
    <font>
      <sz val="18"/>
      <name val="Arial"/>
      <family val="2"/>
    </font>
    <font>
      <sz val="14"/>
      <name val="Arial"/>
      <family val="2"/>
    </font>
    <font>
      <sz val="13.5"/>
      <name val="Arial"/>
      <family val="2"/>
    </font>
    <font>
      <u val="single"/>
      <sz val="14"/>
      <color indexed="62"/>
      <name val="Arial"/>
      <family val="2"/>
    </font>
    <font>
      <b/>
      <u val="single"/>
      <sz val="14"/>
      <color indexed="62"/>
      <name val="Arial"/>
      <family val="2"/>
    </font>
    <font>
      <b/>
      <sz val="15"/>
      <name val="Arial"/>
      <family val="2"/>
    </font>
    <font>
      <b/>
      <sz val="12"/>
      <name val="Arial"/>
      <family val="2"/>
    </font>
    <font>
      <sz val="12"/>
      <name val="Arial"/>
      <family val="2"/>
    </font>
    <font>
      <b/>
      <sz val="26"/>
      <name val="Arial"/>
      <family val="2"/>
    </font>
    <font>
      <b/>
      <sz val="20"/>
      <name val="Arial"/>
      <family val="2"/>
    </font>
    <font>
      <b/>
      <sz val="16"/>
      <name val="Arial"/>
      <family val="2"/>
    </font>
    <font>
      <sz val="12"/>
      <name val="Symbol"/>
      <family val="1"/>
    </font>
    <font>
      <sz val="7"/>
      <name val="Times New Roman"/>
      <family val="1"/>
    </font>
    <font>
      <i/>
      <sz val="10"/>
      <name val="Arial"/>
      <family val="2"/>
    </font>
    <font>
      <i/>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color indexed="63"/>
      </top>
      <bottom>
        <color indexed="63"/>
      </bottom>
    </border>
    <border>
      <left style="medium"/>
      <right style="medium"/>
      <top style="dotted"/>
      <bottom style="dotted"/>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dotted"/>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right style="medium"/>
      <top style="medium"/>
      <bottom style="medium"/>
    </border>
    <border>
      <left style="medium"/>
      <right>
        <color indexed="63"/>
      </right>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70">
    <xf numFmtId="0" fontId="0" fillId="0" borderId="0" xfId="0" applyAlignment="1">
      <alignment/>
    </xf>
    <xf numFmtId="0" fontId="0" fillId="0" borderId="0" xfId="0" applyFont="1" applyAlignment="1">
      <alignment/>
    </xf>
    <xf numFmtId="0" fontId="0" fillId="0" borderId="0" xfId="0" applyFont="1" applyBorder="1" applyAlignment="1">
      <alignment horizontal="center" wrapText="1"/>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wrapText="1"/>
    </xf>
    <xf numFmtId="3" fontId="0" fillId="0" borderId="0" xfId="0" applyNumberFormat="1" applyAlignment="1">
      <alignment/>
    </xf>
    <xf numFmtId="0" fontId="0" fillId="0" borderId="0" xfId="0" applyAlignment="1">
      <alignment horizontal="center"/>
    </xf>
    <xf numFmtId="0" fontId="6" fillId="0" borderId="0" xfId="0" applyFont="1" applyAlignment="1">
      <alignment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Continuous" vertical="center" wrapText="1"/>
    </xf>
    <xf numFmtId="0" fontId="0" fillId="0" borderId="0" xfId="0" applyBorder="1" applyAlignment="1">
      <alignment/>
    </xf>
    <xf numFmtId="0" fontId="0" fillId="0" borderId="0" xfId="0" applyFont="1" applyBorder="1" applyAlignment="1">
      <alignment/>
    </xf>
    <xf numFmtId="0" fontId="13" fillId="0" borderId="0" xfId="0" applyFont="1" applyBorder="1" applyAlignment="1">
      <alignment/>
    </xf>
    <xf numFmtId="174" fontId="0" fillId="0" borderId="0" xfId="42" applyNumberFormat="1" applyFont="1" applyAlignment="1">
      <alignment/>
    </xf>
    <xf numFmtId="0" fontId="4" fillId="0" borderId="0" xfId="0" applyFont="1" applyFill="1" applyAlignment="1">
      <alignment/>
    </xf>
    <xf numFmtId="0" fontId="0" fillId="0" borderId="0" xfId="0" applyFont="1" applyFill="1" applyBorder="1" applyAlignment="1">
      <alignment horizontal="center" vertical="top" wrapText="1"/>
    </xf>
    <xf numFmtId="174" fontId="0" fillId="0" borderId="0" xfId="42" applyNumberFormat="1" applyFont="1" applyBorder="1" applyAlignment="1">
      <alignment horizontal="right" wrapText="1"/>
    </xf>
    <xf numFmtId="174" fontId="0" fillId="0" borderId="0" xfId="42" applyNumberFormat="1" applyFont="1" applyFill="1" applyBorder="1" applyAlignment="1">
      <alignment horizontal="right" wrapText="1"/>
    </xf>
    <xf numFmtId="0" fontId="12" fillId="0" borderId="0" xfId="0" applyFont="1" applyFill="1" applyAlignment="1">
      <alignment/>
    </xf>
    <xf numFmtId="3" fontId="0" fillId="0" borderId="0" xfId="0" applyNumberFormat="1" applyFont="1" applyFill="1" applyAlignment="1">
      <alignment horizontal="center" wrapText="1"/>
    </xf>
    <xf numFmtId="0" fontId="0" fillId="0" borderId="0" xfId="0" applyFont="1" applyFill="1" applyBorder="1" applyAlignment="1">
      <alignment horizontal="centerContinuous" vertical="top" wrapText="1"/>
    </xf>
    <xf numFmtId="0" fontId="3" fillId="0" borderId="0" xfId="0" applyFont="1" applyFill="1" applyAlignment="1">
      <alignment/>
    </xf>
    <xf numFmtId="0" fontId="0" fillId="0" borderId="0" xfId="0" applyFont="1" applyFill="1" applyBorder="1" applyAlignment="1">
      <alignment horizontal="centerContinuous"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0" xfId="0" applyFill="1" applyAlignment="1">
      <alignment vertical="center"/>
    </xf>
    <xf numFmtId="0" fontId="0" fillId="0" borderId="0" xfId="0" applyFont="1" applyFill="1" applyAlignment="1">
      <alignment horizontal="center" vertical="top" wrapText="1"/>
    </xf>
    <xf numFmtId="10" fontId="0" fillId="0" borderId="0" xfId="59" applyNumberFormat="1" applyFont="1" applyAlignment="1">
      <alignment/>
    </xf>
    <xf numFmtId="174" fontId="0" fillId="0" borderId="0" xfId="0" applyNumberFormat="1" applyAlignment="1">
      <alignment/>
    </xf>
    <xf numFmtId="0" fontId="11" fillId="0" borderId="0" xfId="0" applyFont="1" applyAlignment="1">
      <alignment/>
    </xf>
    <xf numFmtId="0" fontId="0" fillId="0" borderId="0" xfId="0" applyFont="1" applyFill="1" applyAlignment="1">
      <alignment horizontal="centerContinuous" vertical="center" wrapText="1"/>
    </xf>
    <xf numFmtId="15" fontId="0"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174" fontId="0" fillId="0" borderId="0" xfId="42" applyNumberFormat="1" applyAlignment="1">
      <alignment/>
    </xf>
    <xf numFmtId="0" fontId="10" fillId="0" borderId="0" xfId="0" applyFont="1" applyAlignment="1">
      <alignment/>
    </xf>
    <xf numFmtId="0" fontId="10" fillId="0" borderId="10" xfId="0" applyFont="1" applyBorder="1" applyAlignment="1">
      <alignment/>
    </xf>
    <xf numFmtId="0" fontId="10" fillId="0" borderId="0" xfId="0" applyFont="1" applyFill="1" applyBorder="1" applyAlignment="1">
      <alignment horizontal="center"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Border="1" applyAlignment="1">
      <alignment horizontal="center" wrapText="1"/>
    </xf>
    <xf numFmtId="3" fontId="10" fillId="0" borderId="0" xfId="0" applyNumberFormat="1" applyFont="1" applyBorder="1" applyAlignment="1">
      <alignment horizontal="center" wrapText="1"/>
    </xf>
    <xf numFmtId="174" fontId="10" fillId="0" borderId="0" xfId="42" applyNumberFormat="1" applyFont="1" applyAlignment="1">
      <alignment/>
    </xf>
    <xf numFmtId="0" fontId="10" fillId="0" borderId="0" xfId="0" applyFont="1" applyAlignment="1">
      <alignment/>
    </xf>
    <xf numFmtId="0" fontId="10" fillId="0" borderId="0" xfId="0" applyFont="1" applyFill="1" applyAlignment="1">
      <alignment/>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top" wrapText="1"/>
    </xf>
    <xf numFmtId="3" fontId="10" fillId="0" borderId="0" xfId="0" applyNumberFormat="1" applyFont="1" applyFill="1" applyBorder="1" applyAlignment="1">
      <alignment horizontal="center" wrapText="1"/>
    </xf>
    <xf numFmtId="3" fontId="10" fillId="0" borderId="0" xfId="0" applyNumberFormat="1" applyFont="1" applyFill="1" applyAlignment="1">
      <alignment horizontal="center" wrapText="1"/>
    </xf>
    <xf numFmtId="0" fontId="10" fillId="0" borderId="0" xfId="0" applyFont="1" applyFill="1" applyAlignment="1">
      <alignment horizontal="center"/>
    </xf>
    <xf numFmtId="0" fontId="17" fillId="0" borderId="0" xfId="0" applyFont="1" applyFill="1" applyAlignment="1">
      <alignment/>
    </xf>
    <xf numFmtId="0" fontId="17" fillId="0" borderId="0" xfId="0" applyFont="1" applyAlignment="1">
      <alignment/>
    </xf>
    <xf numFmtId="0" fontId="16"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Alignment="1">
      <alignment wrapText="1"/>
    </xf>
    <xf numFmtId="0" fontId="10" fillId="0" borderId="0" xfId="0" applyFont="1" applyAlignment="1">
      <alignment horizontal="center"/>
    </xf>
    <xf numFmtId="174" fontId="10" fillId="0" borderId="0" xfId="42" applyNumberFormat="1" applyFont="1" applyAlignment="1">
      <alignment/>
    </xf>
    <xf numFmtId="0" fontId="19" fillId="0" borderId="0" xfId="0" applyFont="1" applyAlignment="1">
      <alignment/>
    </xf>
    <xf numFmtId="0" fontId="20" fillId="0" borderId="0" xfId="0" applyFont="1" applyAlignment="1">
      <alignment horizontal="right"/>
    </xf>
    <xf numFmtId="0" fontId="18" fillId="0" borderId="0" xfId="0" applyFont="1" applyAlignment="1" quotePrefix="1">
      <alignment/>
    </xf>
    <xf numFmtId="0" fontId="0" fillId="0" borderId="0" xfId="0" applyFont="1" applyFill="1" applyAlignment="1">
      <alignment/>
    </xf>
    <xf numFmtId="174" fontId="0" fillId="0" borderId="0" xfId="42" applyNumberFormat="1" applyFont="1" applyFill="1" applyAlignment="1">
      <alignment/>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Alignment="1">
      <alignment horizontal="right"/>
    </xf>
    <xf numFmtId="17" fontId="0" fillId="0" borderId="11" xfId="0" applyNumberFormat="1" applyFont="1" applyBorder="1" applyAlignment="1">
      <alignment horizontal="center" vertical="center"/>
    </xf>
    <xf numFmtId="0" fontId="0" fillId="0" borderId="11" xfId="0" applyFont="1" applyBorder="1" applyAlignment="1">
      <alignment/>
    </xf>
    <xf numFmtId="9" fontId="0" fillId="0" borderId="11" xfId="0" applyNumberFormat="1" applyFont="1" applyBorder="1" applyAlignment="1">
      <alignment/>
    </xf>
    <xf numFmtId="173" fontId="0" fillId="0" borderId="11" xfId="0" applyNumberFormat="1" applyFont="1" applyBorder="1" applyAlignment="1">
      <alignment/>
    </xf>
    <xf numFmtId="174" fontId="10" fillId="0" borderId="0" xfId="0" applyNumberFormat="1" applyFont="1" applyAlignment="1">
      <alignment/>
    </xf>
    <xf numFmtId="0" fontId="21"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167" fontId="0" fillId="0" borderId="0" xfId="0" applyNumberFormat="1" applyFont="1" applyAlignment="1" applyProtection="1">
      <alignment horizontal="center"/>
      <protection locked="0"/>
    </xf>
    <xf numFmtId="167" fontId="0" fillId="0" borderId="0" xfId="0" applyNumberFormat="1" applyFont="1" applyAlignment="1" applyProtection="1">
      <alignment horizontal="center"/>
      <protection locked="0"/>
    </xf>
    <xf numFmtId="3"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3" fillId="0" borderId="11" xfId="0" applyFont="1" applyBorder="1" applyAlignment="1">
      <alignment vertical="top" wrapText="1"/>
    </xf>
    <xf numFmtId="0" fontId="0" fillId="0" borderId="10" xfId="0" applyFont="1" applyBorder="1" applyAlignment="1">
      <alignment horizontal="center"/>
    </xf>
    <xf numFmtId="0" fontId="0" fillId="0" borderId="0" xfId="0" applyFont="1" applyBorder="1" applyAlignment="1">
      <alignment horizontal="center"/>
    </xf>
    <xf numFmtId="0" fontId="0" fillId="0" borderId="10" xfId="0" applyFont="1" applyFill="1" applyBorder="1" applyAlignment="1">
      <alignment/>
    </xf>
    <xf numFmtId="0" fontId="0" fillId="0" borderId="12" xfId="0" applyFont="1" applyBorder="1" applyAlignment="1">
      <alignment/>
    </xf>
    <xf numFmtId="0" fontId="1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horizontal="center"/>
    </xf>
    <xf numFmtId="0" fontId="0" fillId="0" borderId="18" xfId="0" applyFont="1" applyFill="1" applyBorder="1" applyAlignment="1">
      <alignment horizontal="center"/>
    </xf>
    <xf numFmtId="0" fontId="0" fillId="0" borderId="0" xfId="0" applyFont="1" applyBorder="1" applyAlignment="1">
      <alignment horizontal="right" wrapText="1"/>
    </xf>
    <xf numFmtId="0" fontId="0" fillId="0" borderId="0" xfId="0" applyFont="1" applyBorder="1" applyAlignment="1">
      <alignment horizontal="right" vertical="top" wrapText="1"/>
    </xf>
    <xf numFmtId="0" fontId="0" fillId="0" borderId="0" xfId="0" applyFont="1" applyAlignment="1">
      <alignment horizontal="center"/>
    </xf>
    <xf numFmtId="174" fontId="0" fillId="0" borderId="0" xfId="42" applyNumberFormat="1" applyFont="1" applyAlignment="1">
      <alignment/>
    </xf>
    <xf numFmtId="0" fontId="0" fillId="0" borderId="0" xfId="0" applyFont="1" applyAlignment="1">
      <alignment horizontal="center"/>
    </xf>
    <xf numFmtId="174" fontId="0" fillId="0" borderId="0" xfId="42" applyNumberFormat="1" applyFont="1" applyAlignment="1">
      <alignment/>
    </xf>
    <xf numFmtId="174" fontId="0" fillId="0" borderId="19" xfId="42" applyNumberFormat="1" applyFont="1" applyBorder="1" applyAlignment="1" quotePrefix="1">
      <alignment/>
    </xf>
    <xf numFmtId="9" fontId="0" fillId="0" borderId="19" xfId="0" applyNumberFormat="1" applyFont="1" applyBorder="1" applyAlignment="1">
      <alignment horizontal="center"/>
    </xf>
    <xf numFmtId="10" fontId="0" fillId="0" borderId="19" xfId="0" applyNumberFormat="1" applyFont="1" applyBorder="1" applyAlignment="1">
      <alignment horizontal="center"/>
    </xf>
    <xf numFmtId="174" fontId="0" fillId="0" borderId="20" xfId="42" applyNumberFormat="1" applyFont="1" applyBorder="1" applyAlignment="1">
      <alignment/>
    </xf>
    <xf numFmtId="10" fontId="0" fillId="0" borderId="20" xfId="0" applyNumberFormat="1" applyFont="1" applyBorder="1" applyAlignment="1" quotePrefix="1">
      <alignment horizontal="center"/>
    </xf>
    <xf numFmtId="10" fontId="0" fillId="0" borderId="20" xfId="59" applyNumberFormat="1" applyFont="1" applyBorder="1" applyAlignment="1">
      <alignment horizontal="center"/>
    </xf>
    <xf numFmtId="174" fontId="0" fillId="0" borderId="21" xfId="42" applyNumberFormat="1" applyFont="1" applyBorder="1" applyAlignment="1">
      <alignment/>
    </xf>
    <xf numFmtId="10" fontId="0" fillId="0" borderId="21" xfId="0" applyNumberFormat="1" applyFont="1" applyBorder="1" applyAlignment="1" quotePrefix="1">
      <alignment horizontal="center"/>
    </xf>
    <xf numFmtId="10" fontId="0" fillId="0" borderId="21" xfId="59" applyNumberFormat="1" applyFont="1" applyBorder="1" applyAlignment="1">
      <alignment horizontal="center"/>
    </xf>
    <xf numFmtId="174" fontId="1" fillId="0" borderId="21" xfId="42" applyNumberFormat="1" applyFont="1" applyFill="1" applyBorder="1" applyAlignment="1">
      <alignment horizontal="center"/>
    </xf>
    <xf numFmtId="0" fontId="1" fillId="0" borderId="21" xfId="0" applyFont="1" applyFill="1" applyBorder="1" applyAlignment="1">
      <alignment horizontal="center"/>
    </xf>
    <xf numFmtId="174" fontId="0" fillId="0" borderId="22" xfId="42" applyNumberFormat="1" applyFont="1" applyFill="1" applyBorder="1" applyAlignment="1">
      <alignment horizontal="center"/>
    </xf>
    <xf numFmtId="0" fontId="0" fillId="0" borderId="22" xfId="0" applyFont="1" applyFill="1" applyBorder="1" applyAlignment="1">
      <alignment horizontal="center"/>
    </xf>
    <xf numFmtId="0" fontId="27" fillId="0" borderId="0" xfId="0" applyFont="1" applyAlignment="1">
      <alignment/>
    </xf>
    <xf numFmtId="174" fontId="0" fillId="0" borderId="23" xfId="42" applyNumberFormat="1" applyFont="1" applyBorder="1" applyAlignment="1">
      <alignment horizontal="center"/>
    </xf>
    <xf numFmtId="0" fontId="10" fillId="0" borderId="24" xfId="0" applyFont="1" applyBorder="1" applyAlignment="1">
      <alignment/>
    </xf>
    <xf numFmtId="0" fontId="0" fillId="0" borderId="25" xfId="0" applyBorder="1" applyAlignment="1">
      <alignment/>
    </xf>
    <xf numFmtId="0" fontId="10" fillId="0" borderId="10" xfId="0" applyFont="1" applyBorder="1" applyAlignment="1">
      <alignment/>
    </xf>
    <xf numFmtId="0" fontId="0" fillId="0" borderId="12" xfId="0" applyBorder="1" applyAlignment="1">
      <alignment/>
    </xf>
    <xf numFmtId="178" fontId="0" fillId="0" borderId="12" xfId="42" applyNumberFormat="1" applyFont="1" applyBorder="1" applyAlignment="1">
      <alignment/>
    </xf>
    <xf numFmtId="0" fontId="10" fillId="0" borderId="17" xfId="0" applyFont="1" applyBorder="1" applyAlignment="1">
      <alignment/>
    </xf>
    <xf numFmtId="0" fontId="0" fillId="0" borderId="14" xfId="0" applyBorder="1" applyAlignment="1">
      <alignment/>
    </xf>
    <xf numFmtId="0" fontId="0" fillId="0" borderId="11" xfId="0" applyBorder="1" applyAlignment="1" applyProtection="1">
      <alignment/>
      <protection locked="0"/>
    </xf>
    <xf numFmtId="174" fontId="0" fillId="0" borderId="0" xfId="42" applyNumberFormat="1" applyFont="1" applyBorder="1" applyAlignment="1">
      <alignment/>
    </xf>
    <xf numFmtId="0" fontId="0" fillId="0" borderId="20" xfId="0" applyFont="1" applyBorder="1" applyAlignment="1">
      <alignment horizontal="center"/>
    </xf>
    <xf numFmtId="174" fontId="0" fillId="0" borderId="26" xfId="42" applyNumberFormat="1" applyFont="1" applyBorder="1" applyAlignment="1">
      <alignment/>
    </xf>
    <xf numFmtId="0" fontId="0" fillId="0" borderId="26" xfId="0" applyFont="1" applyBorder="1" applyAlignment="1">
      <alignment horizontal="center"/>
    </xf>
    <xf numFmtId="10" fontId="0" fillId="0" borderId="26" xfId="59" applyNumberFormat="1" applyFont="1" applyBorder="1" applyAlignment="1">
      <alignment horizontal="center"/>
    </xf>
    <xf numFmtId="178" fontId="0" fillId="0" borderId="0" xfId="42" applyNumberFormat="1" applyFont="1" applyBorder="1" applyAlignment="1">
      <alignment/>
    </xf>
    <xf numFmtId="178" fontId="0" fillId="0" borderId="10" xfId="42" applyNumberFormat="1" applyFont="1" applyBorder="1" applyAlignment="1">
      <alignment/>
    </xf>
    <xf numFmtId="0" fontId="29" fillId="0" borderId="0" xfId="0" applyFont="1" applyAlignment="1">
      <alignment/>
    </xf>
    <xf numFmtId="0" fontId="30" fillId="0" borderId="0" xfId="0" applyFont="1" applyAlignment="1">
      <alignment horizontal="left" vertical="center"/>
    </xf>
    <xf numFmtId="0" fontId="31"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wrapText="1"/>
    </xf>
    <xf numFmtId="0" fontId="30" fillId="0" borderId="0" xfId="0" applyFont="1" applyAlignment="1">
      <alignment horizontal="center" vertical="center" wrapText="1"/>
    </xf>
    <xf numFmtId="0" fontId="30" fillId="0" borderId="0" xfId="0" applyFont="1" applyAlignment="1">
      <alignment horizontal="center"/>
    </xf>
    <xf numFmtId="0" fontId="30" fillId="0" borderId="0" xfId="0" applyFont="1" applyAlignment="1">
      <alignment/>
    </xf>
    <xf numFmtId="0" fontId="31" fillId="0" borderId="0" xfId="0" applyFont="1" applyAlignment="1">
      <alignment/>
    </xf>
    <xf numFmtId="0" fontId="0" fillId="0" borderId="0" xfId="0" applyFont="1" applyAlignment="1">
      <alignment horizontal="center"/>
    </xf>
    <xf numFmtId="0" fontId="31" fillId="0" borderId="0" xfId="0" applyFont="1" applyAlignment="1">
      <alignment horizontal="center"/>
    </xf>
    <xf numFmtId="0" fontId="31" fillId="0" borderId="0" xfId="0" applyFont="1" applyFill="1" applyAlignment="1">
      <alignment horizontal="left"/>
    </xf>
    <xf numFmtId="0" fontId="31" fillId="0" borderId="0" xfId="0" applyFont="1" applyFill="1" applyAlignment="1">
      <alignment/>
    </xf>
    <xf numFmtId="0" fontId="31" fillId="0" borderId="0" xfId="0" applyFont="1" applyFill="1" applyAlignment="1">
      <alignment horizontal="center"/>
    </xf>
    <xf numFmtId="0" fontId="30" fillId="0" borderId="0" xfId="0" applyFont="1" applyFill="1" applyAlignment="1">
      <alignment horizontal="center"/>
    </xf>
    <xf numFmtId="0" fontId="31"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top"/>
    </xf>
    <xf numFmtId="3" fontId="31" fillId="0" borderId="0" xfId="0" applyNumberFormat="1" applyFont="1" applyAlignment="1">
      <alignment horizontal="center"/>
    </xf>
    <xf numFmtId="0" fontId="31" fillId="0" borderId="0" xfId="0" applyFont="1" applyAlignment="1">
      <alignment horizontal="centerContinuous"/>
    </xf>
    <xf numFmtId="0" fontId="5" fillId="0" borderId="0" xfId="0" applyFont="1" applyAlignment="1">
      <alignment horizontal="left"/>
    </xf>
    <xf numFmtId="0" fontId="5" fillId="0" borderId="0" xfId="0" applyFont="1" applyBorder="1" applyAlignment="1">
      <alignment/>
    </xf>
    <xf numFmtId="43" fontId="31" fillId="0" borderId="0" xfId="42" applyNumberFormat="1" applyFont="1" applyFill="1" applyAlignment="1">
      <alignment horizontal="left"/>
    </xf>
    <xf numFmtId="0" fontId="1" fillId="0" borderId="0" xfId="0" applyFont="1" applyAlignment="1">
      <alignment/>
    </xf>
    <xf numFmtId="167" fontId="0" fillId="0" borderId="0" xfId="0" applyNumberFormat="1" applyFont="1" applyAlignment="1" applyProtection="1">
      <alignment horizontal="center"/>
      <protection/>
    </xf>
    <xf numFmtId="167" fontId="0" fillId="0" borderId="0" xfId="0" applyNumberFormat="1" applyFont="1" applyAlignment="1" applyProtection="1">
      <alignment horizontal="center"/>
      <protection/>
    </xf>
    <xf numFmtId="0" fontId="25" fillId="0" borderId="0" xfId="0" applyFont="1" applyAlignment="1">
      <alignment/>
    </xf>
    <xf numFmtId="180" fontId="10" fillId="0" borderId="0" xfId="0" applyNumberFormat="1" applyFont="1" applyAlignment="1">
      <alignment/>
    </xf>
    <xf numFmtId="3" fontId="0" fillId="0" borderId="0" xfId="0" applyNumberFormat="1" applyFont="1" applyFill="1" applyAlignment="1">
      <alignment horizontal="center"/>
    </xf>
    <xf numFmtId="0" fontId="18" fillId="0" borderId="0" xfId="0" applyFont="1" applyFill="1" applyAlignment="1">
      <alignment/>
    </xf>
    <xf numFmtId="0" fontId="18" fillId="0" borderId="0" xfId="0" applyFont="1" applyFill="1" applyAlignment="1" quotePrefix="1">
      <alignment/>
    </xf>
    <xf numFmtId="174" fontId="0" fillId="0" borderId="19" xfId="42" applyNumberFormat="1" applyFont="1" applyFill="1" applyBorder="1" applyAlignment="1" quotePrefix="1">
      <alignment/>
    </xf>
    <xf numFmtId="173" fontId="0" fillId="0" borderId="11" xfId="0" applyNumberFormat="1" applyFont="1" applyFill="1" applyBorder="1" applyAlignment="1">
      <alignment horizontal="center" vertical="center" wrapText="1"/>
    </xf>
    <xf numFmtId="0" fontId="30" fillId="0" borderId="0" xfId="0" applyFont="1" applyAlignment="1">
      <alignment wrapText="1"/>
    </xf>
    <xf numFmtId="0" fontId="0" fillId="0" borderId="0" xfId="0" applyFont="1" applyAlignment="1">
      <alignment horizontal="center" wrapText="1"/>
    </xf>
    <xf numFmtId="2" fontId="0" fillId="0" borderId="0" xfId="0" applyNumberFormat="1" applyFont="1" applyAlignment="1">
      <alignment/>
    </xf>
    <xf numFmtId="43" fontId="31" fillId="0" borderId="0" xfId="42" applyNumberFormat="1" applyFont="1" applyFill="1" applyAlignment="1">
      <alignment/>
    </xf>
    <xf numFmtId="43" fontId="0" fillId="0" borderId="0" xfId="0" applyNumberFormat="1" applyAlignment="1">
      <alignment/>
    </xf>
    <xf numFmtId="0" fontId="30" fillId="0" borderId="0" xfId="0" applyFont="1" applyAlignment="1">
      <alignment horizontal="left"/>
    </xf>
    <xf numFmtId="2" fontId="31" fillId="0" borderId="0" xfId="0" applyNumberFormat="1" applyFont="1" applyAlignment="1">
      <alignment horizontal="center"/>
    </xf>
    <xf numFmtId="0" fontId="0" fillId="0" borderId="0" xfId="0" applyFont="1" applyAlignment="1">
      <alignment horizontal="center" vertical="top" wrapText="1"/>
    </xf>
    <xf numFmtId="0" fontId="31" fillId="0" borderId="0" xfId="0" applyFont="1" applyAlignment="1">
      <alignment horizontal="left" indent="2"/>
    </xf>
    <xf numFmtId="0" fontId="8" fillId="33" borderId="27" xfId="0" applyFont="1" applyFill="1" applyBorder="1" applyAlignment="1">
      <alignment horizontal="center" vertical="top" wrapText="1"/>
    </xf>
    <xf numFmtId="0" fontId="8" fillId="33" borderId="28" xfId="0" applyFont="1" applyFill="1" applyBorder="1" applyAlignment="1">
      <alignment horizontal="center" vertical="top" wrapText="1"/>
    </xf>
    <xf numFmtId="0" fontId="7" fillId="33" borderId="27" xfId="0" applyFont="1" applyFill="1" applyBorder="1" applyAlignment="1">
      <alignment horizontal="right" vertical="top" wrapText="1"/>
    </xf>
    <xf numFmtId="6" fontId="7" fillId="33" borderId="28" xfId="0" applyNumberFormat="1" applyFont="1" applyFill="1" applyBorder="1" applyAlignment="1">
      <alignment horizontal="right" vertical="top" wrapText="1"/>
    </xf>
    <xf numFmtId="15" fontId="31" fillId="0" borderId="0" xfId="0" applyNumberFormat="1" applyFont="1" applyAlignment="1">
      <alignment/>
    </xf>
    <xf numFmtId="0" fontId="31" fillId="0" borderId="0" xfId="0" applyFont="1" applyAlignment="1">
      <alignment wrapText="1"/>
    </xf>
    <xf numFmtId="0" fontId="31" fillId="0" borderId="0" xfId="0" applyFont="1" applyAlignment="1">
      <alignment/>
    </xf>
    <xf numFmtId="173" fontId="0" fillId="0" borderId="11" xfId="0" applyNumberFormat="1" applyFont="1" applyFill="1" applyBorder="1" applyAlignment="1">
      <alignment horizontal="center" vertical="center"/>
    </xf>
    <xf numFmtId="0" fontId="37" fillId="0" borderId="0" xfId="0" applyFont="1" applyAlignment="1">
      <alignment/>
    </xf>
    <xf numFmtId="0" fontId="8" fillId="0" borderId="28" xfId="0" applyFont="1" applyFill="1" applyBorder="1" applyAlignment="1">
      <alignment horizontal="center" vertical="top" wrapText="1"/>
    </xf>
    <xf numFmtId="0" fontId="30" fillId="0" borderId="28" xfId="0" applyFont="1" applyFill="1" applyBorder="1" applyAlignment="1">
      <alignment horizontal="center" vertical="top" wrapText="1"/>
    </xf>
    <xf numFmtId="0" fontId="35" fillId="0" borderId="29" xfId="0" applyFont="1" applyFill="1" applyBorder="1" applyAlignment="1">
      <alignment horizontal="left" vertical="top" wrapText="1" indent="2"/>
    </xf>
    <xf numFmtId="0" fontId="35" fillId="0" borderId="28" xfId="0" applyFont="1" applyFill="1" applyBorder="1" applyAlignment="1">
      <alignment horizontal="left" vertical="top" wrapText="1" indent="2"/>
    </xf>
    <xf numFmtId="0" fontId="7" fillId="0" borderId="28" xfId="0" applyFont="1" applyFill="1" applyBorder="1" applyAlignment="1">
      <alignment horizontal="right" vertical="top" wrapText="1"/>
    </xf>
    <xf numFmtId="0" fontId="30" fillId="0" borderId="28" xfId="0" applyFont="1" applyFill="1" applyBorder="1" applyAlignment="1">
      <alignment horizontal="right" vertical="top" wrapText="1"/>
    </xf>
    <xf numFmtId="0" fontId="31" fillId="0" borderId="28" xfId="0" applyFont="1" applyFill="1" applyBorder="1" applyAlignment="1">
      <alignment horizontal="right" vertical="top" wrapText="1"/>
    </xf>
    <xf numFmtId="6" fontId="31" fillId="0" borderId="28" xfId="0" applyNumberFormat="1" applyFont="1" applyFill="1" applyBorder="1" applyAlignment="1">
      <alignment horizontal="center" vertical="top" wrapText="1"/>
    </xf>
    <xf numFmtId="0" fontId="30" fillId="0" borderId="30" xfId="0" applyFont="1" applyFill="1" applyBorder="1" applyAlignment="1">
      <alignment horizontal="center" vertical="top" wrapText="1"/>
    </xf>
    <xf numFmtId="0" fontId="30" fillId="0" borderId="31" xfId="0" applyFont="1" applyFill="1" applyBorder="1" applyAlignment="1">
      <alignment horizontal="center" vertical="top" wrapText="1"/>
    </xf>
    <xf numFmtId="0" fontId="12" fillId="0" borderId="0" xfId="0" applyFont="1" applyAlignment="1">
      <alignment/>
    </xf>
    <xf numFmtId="0" fontId="31" fillId="0" borderId="0" xfId="0" applyFont="1" applyAlignment="1">
      <alignment horizontal="left"/>
    </xf>
    <xf numFmtId="0" fontId="31" fillId="0" borderId="0" xfId="0" applyFont="1" applyAlignment="1">
      <alignment/>
    </xf>
    <xf numFmtId="0" fontId="31" fillId="0" borderId="0" xfId="0" applyFont="1" applyFill="1" applyAlignment="1">
      <alignment/>
    </xf>
    <xf numFmtId="0" fontId="38" fillId="0" borderId="0" xfId="0" applyFont="1" applyAlignment="1">
      <alignment/>
    </xf>
    <xf numFmtId="43" fontId="31" fillId="0" borderId="0" xfId="42" applyNumberFormat="1" applyFont="1" applyFill="1" applyAlignment="1">
      <alignment/>
    </xf>
    <xf numFmtId="178" fontId="0" fillId="0" borderId="12" xfId="42" applyNumberFormat="1" applyFont="1" applyBorder="1" applyAlignment="1">
      <alignment horizontal="right"/>
    </xf>
    <xf numFmtId="0" fontId="30" fillId="0" borderId="32" xfId="0" applyFont="1" applyBorder="1" applyAlignment="1">
      <alignment horizontal="center"/>
    </xf>
    <xf numFmtId="0" fontId="0" fillId="0" borderId="31" xfId="0" applyBorder="1" applyAlignment="1">
      <alignment/>
    </xf>
    <xf numFmtId="0" fontId="30" fillId="0" borderId="29" xfId="0" applyFont="1" applyFill="1" applyBorder="1" applyAlignment="1">
      <alignment horizontal="center" vertical="top" wrapText="1"/>
    </xf>
    <xf numFmtId="0" fontId="30" fillId="0" borderId="31" xfId="0" applyFont="1" applyBorder="1" applyAlignment="1">
      <alignment horizontal="center"/>
    </xf>
    <xf numFmtId="174" fontId="0" fillId="0" borderId="20" xfId="42" applyNumberFormat="1" applyFont="1" applyBorder="1" applyAlignment="1">
      <alignment horizontal="right"/>
    </xf>
    <xf numFmtId="174" fontId="0" fillId="0" borderId="19" xfId="42" applyNumberFormat="1" applyFont="1" applyFill="1" applyBorder="1" applyAlignment="1">
      <alignment horizontal="right"/>
    </xf>
    <xf numFmtId="174" fontId="1" fillId="0" borderId="20" xfId="42" applyNumberFormat="1" applyFont="1" applyBorder="1" applyAlignment="1">
      <alignment/>
    </xf>
    <xf numFmtId="15" fontId="0" fillId="34" borderId="0" xfId="0" applyNumberFormat="1" applyFont="1" applyFill="1" applyBorder="1" applyAlignment="1">
      <alignment horizontal="center" vertical="center" wrapText="1"/>
    </xf>
    <xf numFmtId="9" fontId="0" fillId="0" borderId="0" xfId="59" applyFont="1" applyAlignment="1">
      <alignment/>
    </xf>
    <xf numFmtId="15" fontId="0" fillId="0" borderId="0" xfId="0" applyNumberFormat="1" applyFont="1" applyBorder="1" applyAlignment="1">
      <alignment horizontal="center" vertical="center" wrapText="1"/>
    </xf>
    <xf numFmtId="15" fontId="0" fillId="35" borderId="0" xfId="0" applyNumberFormat="1" applyFont="1" applyFill="1" applyBorder="1" applyAlignment="1">
      <alignment horizontal="center" vertical="center" wrapText="1"/>
    </xf>
    <xf numFmtId="167" fontId="0" fillId="0" borderId="0" xfId="0" applyNumberFormat="1" applyFont="1" applyAlignment="1" applyProtection="1">
      <alignment horizontal="center"/>
      <protection/>
    </xf>
    <xf numFmtId="0" fontId="0" fillId="0" borderId="33" xfId="0" applyFont="1" applyBorder="1" applyAlignment="1">
      <alignment/>
    </xf>
    <xf numFmtId="17" fontId="21" fillId="0" borderId="0" xfId="0" applyNumberFormat="1" applyFont="1" applyAlignment="1">
      <alignment/>
    </xf>
    <xf numFmtId="0" fontId="1" fillId="34" borderId="11" xfId="0" applyFont="1" applyFill="1" applyBorder="1" applyAlignment="1">
      <alignment vertical="top" wrapText="1"/>
    </xf>
    <xf numFmtId="0" fontId="1" fillId="34" borderId="11" xfId="0" applyFont="1" applyFill="1" applyBorder="1" applyAlignment="1">
      <alignment horizontal="center" vertical="top" wrapText="1"/>
    </xf>
    <xf numFmtId="0" fontId="39" fillId="34" borderId="11" xfId="0" applyFont="1" applyFill="1" applyBorder="1" applyAlignment="1">
      <alignment horizontal="center" vertical="top" wrapText="1"/>
    </xf>
    <xf numFmtId="0" fontId="0" fillId="0" borderId="0" xfId="0" applyFont="1" applyAlignment="1">
      <alignment horizontal="left"/>
    </xf>
    <xf numFmtId="0" fontId="14" fillId="0" borderId="0" xfId="53" applyAlignment="1" applyProtection="1">
      <alignment/>
      <protection/>
    </xf>
    <xf numFmtId="0" fontId="0" fillId="32" borderId="34" xfId="0" applyFill="1" applyBorder="1" applyAlignment="1">
      <alignment/>
    </xf>
    <xf numFmtId="0" fontId="0" fillId="32" borderId="35" xfId="0" applyFill="1" applyBorder="1" applyAlignment="1">
      <alignment/>
    </xf>
    <xf numFmtId="0" fontId="0" fillId="32" borderId="36" xfId="0" applyFill="1" applyBorder="1" applyAlignment="1">
      <alignment/>
    </xf>
    <xf numFmtId="0" fontId="0" fillId="32" borderId="37" xfId="0" applyFill="1" applyBorder="1" applyAlignment="1">
      <alignment/>
    </xf>
    <xf numFmtId="0" fontId="0" fillId="32" borderId="0" xfId="0" applyFill="1" applyBorder="1" applyAlignment="1">
      <alignment/>
    </xf>
    <xf numFmtId="0" fontId="0" fillId="32" borderId="38" xfId="0" applyFill="1" applyBorder="1" applyAlignment="1">
      <alignment/>
    </xf>
    <xf numFmtId="0" fontId="32" fillId="32" borderId="0" xfId="0" applyFont="1" applyFill="1" applyBorder="1" applyAlignment="1">
      <alignment horizontal="center"/>
    </xf>
    <xf numFmtId="0" fontId="1" fillId="32" borderId="0" xfId="0" applyFont="1" applyFill="1" applyBorder="1" applyAlignment="1">
      <alignment/>
    </xf>
    <xf numFmtId="0" fontId="12" fillId="32" borderId="0" xfId="0" applyFont="1" applyFill="1" applyBorder="1" applyAlignment="1">
      <alignment/>
    </xf>
    <xf numFmtId="0" fontId="31" fillId="32" borderId="0" xfId="0" applyFont="1" applyFill="1" applyBorder="1" applyAlignment="1">
      <alignment/>
    </xf>
    <xf numFmtId="0" fontId="0" fillId="32" borderId="39" xfId="0" applyFill="1" applyBorder="1" applyAlignment="1">
      <alignment/>
    </xf>
    <xf numFmtId="0" fontId="0" fillId="32" borderId="23" xfId="0" applyFill="1" applyBorder="1" applyAlignment="1">
      <alignment/>
    </xf>
    <xf numFmtId="0" fontId="0" fillId="32" borderId="40" xfId="0" applyFill="1" applyBorder="1" applyAlignment="1">
      <alignment/>
    </xf>
    <xf numFmtId="0" fontId="32" fillId="32" borderId="0" xfId="0" applyFont="1" applyFill="1" applyBorder="1" applyAlignment="1">
      <alignment horizontal="center"/>
    </xf>
    <xf numFmtId="0" fontId="33" fillId="32" borderId="0" xfId="0" applyFont="1" applyFill="1" applyBorder="1" applyAlignment="1">
      <alignment horizontal="center"/>
    </xf>
    <xf numFmtId="0" fontId="34" fillId="32" borderId="0" xfId="0" applyFont="1" applyFill="1" applyBorder="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wrapText="1"/>
    </xf>
    <xf numFmtId="49" fontId="31" fillId="0" borderId="0" xfId="0" applyNumberFormat="1" applyFont="1" applyAlignment="1">
      <alignment horizontal="center"/>
    </xf>
    <xf numFmtId="0" fontId="31" fillId="0" borderId="0" xfId="0" applyFont="1" applyAlignment="1">
      <alignment horizontal="center"/>
    </xf>
    <xf numFmtId="0" fontId="30" fillId="0" borderId="0" xfId="0" applyFont="1" applyAlignment="1">
      <alignment horizontal="center" vertical="center" wrapText="1"/>
    </xf>
    <xf numFmtId="0" fontId="0" fillId="0" borderId="0" xfId="0" applyFont="1" applyAlignment="1">
      <alignment horizontal="center" vertical="center" wrapText="1"/>
    </xf>
    <xf numFmtId="0" fontId="30" fillId="0" borderId="0" xfId="0" applyFont="1" applyAlignment="1">
      <alignment horizontal="center"/>
    </xf>
    <xf numFmtId="0" fontId="0" fillId="0" borderId="0" xfId="0" applyFont="1" applyAlignment="1">
      <alignment horizontal="center"/>
    </xf>
    <xf numFmtId="16" fontId="31" fillId="0" borderId="0" xfId="0" applyNumberFormat="1" applyFont="1" applyAlignment="1" quotePrefix="1">
      <alignment horizontal="center"/>
    </xf>
    <xf numFmtId="0" fontId="0" fillId="0" borderId="0" xfId="0" applyFont="1" applyAlignment="1">
      <alignment/>
    </xf>
    <xf numFmtId="0" fontId="31" fillId="0" borderId="0" xfId="0" applyFont="1" applyAlignment="1">
      <alignment horizontal="left" wrapText="1"/>
    </xf>
    <xf numFmtId="0" fontId="12" fillId="0" borderId="0" xfId="0" applyFont="1" applyAlignment="1">
      <alignment horizontal="left"/>
    </xf>
    <xf numFmtId="0" fontId="30" fillId="0" borderId="22" xfId="0" applyFont="1" applyFill="1" applyBorder="1" applyAlignment="1">
      <alignment vertical="top" wrapText="1"/>
    </xf>
    <xf numFmtId="0" fontId="30" fillId="0" borderId="21" xfId="0" applyFont="1" applyFill="1" applyBorder="1" applyAlignment="1">
      <alignment vertical="top" wrapText="1"/>
    </xf>
    <xf numFmtId="0" fontId="31" fillId="0" borderId="0" xfId="0" applyFont="1" applyAlignment="1">
      <alignment horizontal="left"/>
    </xf>
    <xf numFmtId="0" fontId="7" fillId="33" borderId="41" xfId="0" applyFont="1" applyFill="1" applyBorder="1" applyAlignment="1">
      <alignment vertical="top" wrapText="1"/>
    </xf>
    <xf numFmtId="0" fontId="7" fillId="33" borderId="27" xfId="0" applyFont="1" applyFill="1" applyBorder="1" applyAlignment="1">
      <alignment vertical="top" wrapText="1"/>
    </xf>
    <xf numFmtId="0" fontId="7" fillId="0" borderId="41" xfId="0" applyFont="1" applyFill="1" applyBorder="1" applyAlignment="1">
      <alignment vertical="top" wrapText="1"/>
    </xf>
    <xf numFmtId="0" fontId="7" fillId="0" borderId="27" xfId="0" applyFont="1" applyFill="1" applyBorder="1" applyAlignment="1">
      <alignment vertical="top" wrapText="1"/>
    </xf>
    <xf numFmtId="0" fontId="30" fillId="0" borderId="42" xfId="0" applyFont="1" applyFill="1" applyBorder="1" applyAlignment="1">
      <alignment vertical="top" wrapText="1"/>
    </xf>
    <xf numFmtId="0" fontId="30" fillId="0" borderId="43" xfId="0" applyFont="1" applyFill="1" applyBorder="1" applyAlignment="1">
      <alignment vertical="top" wrapText="1"/>
    </xf>
    <xf numFmtId="0" fontId="8" fillId="33" borderId="43" xfId="0" applyFont="1" applyFill="1" applyBorder="1" applyAlignment="1">
      <alignment horizontal="center" vertical="top" wrapText="1"/>
    </xf>
    <xf numFmtId="0" fontId="8" fillId="33" borderId="28" xfId="0" applyFont="1" applyFill="1" applyBorder="1" applyAlignment="1">
      <alignment horizontal="center" vertical="top" wrapText="1"/>
    </xf>
    <xf numFmtId="0" fontId="30" fillId="0" borderId="32" xfId="0" applyFont="1" applyBorder="1" applyAlignment="1">
      <alignment horizontal="center"/>
    </xf>
    <xf numFmtId="0" fontId="30" fillId="0" borderId="44" xfId="0" applyFont="1" applyBorder="1" applyAlignment="1">
      <alignment horizontal="center"/>
    </xf>
    <xf numFmtId="174" fontId="0" fillId="0" borderId="0" xfId="42"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2</xdr:row>
      <xdr:rowOff>142875</xdr:rowOff>
    </xdr:from>
    <xdr:to>
      <xdr:col>10</xdr:col>
      <xdr:colOff>552450</xdr:colOff>
      <xdr:row>4</xdr:row>
      <xdr:rowOff>219075</xdr:rowOff>
    </xdr:to>
    <xdr:pic>
      <xdr:nvPicPr>
        <xdr:cNvPr id="1" name="Picture 2"/>
        <xdr:cNvPicPr preferRelativeResize="1">
          <a:picLocks noChangeAspect="1"/>
        </xdr:cNvPicPr>
      </xdr:nvPicPr>
      <xdr:blipFill>
        <a:blip r:embed="rId1"/>
        <a:stretch>
          <a:fillRect/>
        </a:stretch>
      </xdr:blipFill>
      <xdr:spPr>
        <a:xfrm>
          <a:off x="4257675" y="476250"/>
          <a:ext cx="23907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9</xdr:row>
      <xdr:rowOff>104775</xdr:rowOff>
    </xdr:from>
    <xdr:to>
      <xdr:col>5</xdr:col>
      <xdr:colOff>9525</xdr:colOff>
      <xdr:row>9</xdr:row>
      <xdr:rowOff>104775</xdr:rowOff>
    </xdr:to>
    <xdr:sp>
      <xdr:nvSpPr>
        <xdr:cNvPr id="1" name="Line 1"/>
        <xdr:cNvSpPr>
          <a:spLocks/>
        </xdr:cNvSpPr>
      </xdr:nvSpPr>
      <xdr:spPr>
        <a:xfrm flipH="1">
          <a:off x="2781300" y="21717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10</xdr:row>
      <xdr:rowOff>95250</xdr:rowOff>
    </xdr:from>
    <xdr:to>
      <xdr:col>5</xdr:col>
      <xdr:colOff>9525</xdr:colOff>
      <xdr:row>10</xdr:row>
      <xdr:rowOff>95250</xdr:rowOff>
    </xdr:to>
    <xdr:sp>
      <xdr:nvSpPr>
        <xdr:cNvPr id="2" name="Line 3"/>
        <xdr:cNvSpPr>
          <a:spLocks/>
        </xdr:cNvSpPr>
      </xdr:nvSpPr>
      <xdr:spPr>
        <a:xfrm>
          <a:off x="2752725" y="23241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104775</xdr:rowOff>
    </xdr:from>
    <xdr:to>
      <xdr:col>5</xdr:col>
      <xdr:colOff>0</xdr:colOff>
      <xdr:row>13</xdr:row>
      <xdr:rowOff>123825</xdr:rowOff>
    </xdr:to>
    <xdr:sp>
      <xdr:nvSpPr>
        <xdr:cNvPr id="3" name="Line 4"/>
        <xdr:cNvSpPr>
          <a:spLocks/>
        </xdr:cNvSpPr>
      </xdr:nvSpPr>
      <xdr:spPr>
        <a:xfrm>
          <a:off x="3333750" y="23336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13</xdr:row>
      <xdr:rowOff>104775</xdr:rowOff>
    </xdr:from>
    <xdr:to>
      <xdr:col>5</xdr:col>
      <xdr:colOff>0</xdr:colOff>
      <xdr:row>13</xdr:row>
      <xdr:rowOff>104775</xdr:rowOff>
    </xdr:to>
    <xdr:sp>
      <xdr:nvSpPr>
        <xdr:cNvPr id="4" name="Line 5"/>
        <xdr:cNvSpPr>
          <a:spLocks/>
        </xdr:cNvSpPr>
      </xdr:nvSpPr>
      <xdr:spPr>
        <a:xfrm flipH="1">
          <a:off x="2752725" y="28194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17</xdr:row>
      <xdr:rowOff>95250</xdr:rowOff>
    </xdr:from>
    <xdr:to>
      <xdr:col>5</xdr:col>
      <xdr:colOff>0</xdr:colOff>
      <xdr:row>17</xdr:row>
      <xdr:rowOff>95250</xdr:rowOff>
    </xdr:to>
    <xdr:sp>
      <xdr:nvSpPr>
        <xdr:cNvPr id="5" name="Line 6"/>
        <xdr:cNvSpPr>
          <a:spLocks/>
        </xdr:cNvSpPr>
      </xdr:nvSpPr>
      <xdr:spPr>
        <a:xfrm>
          <a:off x="2743200" y="34575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14</xdr:row>
      <xdr:rowOff>104775</xdr:rowOff>
    </xdr:from>
    <xdr:to>
      <xdr:col>4</xdr:col>
      <xdr:colOff>609600</xdr:colOff>
      <xdr:row>17</xdr:row>
      <xdr:rowOff>76200</xdr:rowOff>
    </xdr:to>
    <xdr:sp>
      <xdr:nvSpPr>
        <xdr:cNvPr id="6" name="Line 7"/>
        <xdr:cNvSpPr>
          <a:spLocks/>
        </xdr:cNvSpPr>
      </xdr:nvSpPr>
      <xdr:spPr>
        <a:xfrm>
          <a:off x="3333750" y="29813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123825</xdr:rowOff>
    </xdr:from>
    <xdr:to>
      <xdr:col>5</xdr:col>
      <xdr:colOff>0</xdr:colOff>
      <xdr:row>14</xdr:row>
      <xdr:rowOff>123825</xdr:rowOff>
    </xdr:to>
    <xdr:sp>
      <xdr:nvSpPr>
        <xdr:cNvPr id="7" name="Line 8"/>
        <xdr:cNvSpPr>
          <a:spLocks/>
        </xdr:cNvSpPr>
      </xdr:nvSpPr>
      <xdr:spPr>
        <a:xfrm>
          <a:off x="2743200" y="30003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18</xdr:row>
      <xdr:rowOff>123825</xdr:rowOff>
    </xdr:from>
    <xdr:to>
      <xdr:col>5</xdr:col>
      <xdr:colOff>0</xdr:colOff>
      <xdr:row>18</xdr:row>
      <xdr:rowOff>123825</xdr:rowOff>
    </xdr:to>
    <xdr:sp>
      <xdr:nvSpPr>
        <xdr:cNvPr id="8" name="Line 9"/>
        <xdr:cNvSpPr>
          <a:spLocks/>
        </xdr:cNvSpPr>
      </xdr:nvSpPr>
      <xdr:spPr>
        <a:xfrm>
          <a:off x="2752725" y="36480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21</xdr:row>
      <xdr:rowOff>104775</xdr:rowOff>
    </xdr:from>
    <xdr:to>
      <xdr:col>5</xdr:col>
      <xdr:colOff>0</xdr:colOff>
      <xdr:row>21</xdr:row>
      <xdr:rowOff>104775</xdr:rowOff>
    </xdr:to>
    <xdr:sp>
      <xdr:nvSpPr>
        <xdr:cNvPr id="9" name="Line 10"/>
        <xdr:cNvSpPr>
          <a:spLocks/>
        </xdr:cNvSpPr>
      </xdr:nvSpPr>
      <xdr:spPr>
        <a:xfrm>
          <a:off x="2733675" y="41148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18</xdr:row>
      <xdr:rowOff>133350</xdr:rowOff>
    </xdr:from>
    <xdr:to>
      <xdr:col>4</xdr:col>
      <xdr:colOff>609600</xdr:colOff>
      <xdr:row>21</xdr:row>
      <xdr:rowOff>85725</xdr:rowOff>
    </xdr:to>
    <xdr:sp>
      <xdr:nvSpPr>
        <xdr:cNvPr id="10" name="Line 11"/>
        <xdr:cNvSpPr>
          <a:spLocks/>
        </xdr:cNvSpPr>
      </xdr:nvSpPr>
      <xdr:spPr>
        <a:xfrm>
          <a:off x="3333750" y="36576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22</xdr:row>
      <xdr:rowOff>85725</xdr:rowOff>
    </xdr:from>
    <xdr:to>
      <xdr:col>4</xdr:col>
      <xdr:colOff>609600</xdr:colOff>
      <xdr:row>22</xdr:row>
      <xdr:rowOff>85725</xdr:rowOff>
    </xdr:to>
    <xdr:sp>
      <xdr:nvSpPr>
        <xdr:cNvPr id="11" name="Line 12"/>
        <xdr:cNvSpPr>
          <a:spLocks/>
        </xdr:cNvSpPr>
      </xdr:nvSpPr>
      <xdr:spPr>
        <a:xfrm>
          <a:off x="2752725" y="42576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25</xdr:row>
      <xdr:rowOff>104775</xdr:rowOff>
    </xdr:from>
    <xdr:to>
      <xdr:col>5</xdr:col>
      <xdr:colOff>9525</xdr:colOff>
      <xdr:row>25</xdr:row>
      <xdr:rowOff>104775</xdr:rowOff>
    </xdr:to>
    <xdr:sp>
      <xdr:nvSpPr>
        <xdr:cNvPr id="12" name="Line 13"/>
        <xdr:cNvSpPr>
          <a:spLocks/>
        </xdr:cNvSpPr>
      </xdr:nvSpPr>
      <xdr:spPr>
        <a:xfrm>
          <a:off x="2752725" y="47625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85725</xdr:rowOff>
    </xdr:from>
    <xdr:to>
      <xdr:col>5</xdr:col>
      <xdr:colOff>0</xdr:colOff>
      <xdr:row>25</xdr:row>
      <xdr:rowOff>104775</xdr:rowOff>
    </xdr:to>
    <xdr:sp>
      <xdr:nvSpPr>
        <xdr:cNvPr id="13" name="Line 14"/>
        <xdr:cNvSpPr>
          <a:spLocks/>
        </xdr:cNvSpPr>
      </xdr:nvSpPr>
      <xdr:spPr>
        <a:xfrm>
          <a:off x="3333750" y="42576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104775</xdr:rowOff>
    </xdr:from>
    <xdr:to>
      <xdr:col>5</xdr:col>
      <xdr:colOff>9525</xdr:colOff>
      <xdr:row>26</xdr:row>
      <xdr:rowOff>104775</xdr:rowOff>
    </xdr:to>
    <xdr:sp>
      <xdr:nvSpPr>
        <xdr:cNvPr id="14" name="Line 15"/>
        <xdr:cNvSpPr>
          <a:spLocks/>
        </xdr:cNvSpPr>
      </xdr:nvSpPr>
      <xdr:spPr>
        <a:xfrm>
          <a:off x="2733675" y="49244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28</xdr:row>
      <xdr:rowOff>123825</xdr:rowOff>
    </xdr:from>
    <xdr:to>
      <xdr:col>5</xdr:col>
      <xdr:colOff>0</xdr:colOff>
      <xdr:row>28</xdr:row>
      <xdr:rowOff>123825</xdr:rowOff>
    </xdr:to>
    <xdr:sp>
      <xdr:nvSpPr>
        <xdr:cNvPr id="15" name="Line 16"/>
        <xdr:cNvSpPr>
          <a:spLocks/>
        </xdr:cNvSpPr>
      </xdr:nvSpPr>
      <xdr:spPr>
        <a:xfrm>
          <a:off x="2733675" y="52673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26</xdr:row>
      <xdr:rowOff>95250</xdr:rowOff>
    </xdr:from>
    <xdr:to>
      <xdr:col>4</xdr:col>
      <xdr:colOff>609600</xdr:colOff>
      <xdr:row>28</xdr:row>
      <xdr:rowOff>123825</xdr:rowOff>
    </xdr:to>
    <xdr:sp>
      <xdr:nvSpPr>
        <xdr:cNvPr id="16" name="Line 17"/>
        <xdr:cNvSpPr>
          <a:spLocks/>
        </xdr:cNvSpPr>
      </xdr:nvSpPr>
      <xdr:spPr>
        <a:xfrm>
          <a:off x="3333750" y="49149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29</xdr:row>
      <xdr:rowOff>114300</xdr:rowOff>
    </xdr:from>
    <xdr:to>
      <xdr:col>5</xdr:col>
      <xdr:colOff>9525</xdr:colOff>
      <xdr:row>29</xdr:row>
      <xdr:rowOff>114300</xdr:rowOff>
    </xdr:to>
    <xdr:sp>
      <xdr:nvSpPr>
        <xdr:cNvPr id="17" name="Line 18"/>
        <xdr:cNvSpPr>
          <a:spLocks/>
        </xdr:cNvSpPr>
      </xdr:nvSpPr>
      <xdr:spPr>
        <a:xfrm>
          <a:off x="2743200" y="54197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31</xdr:row>
      <xdr:rowOff>123825</xdr:rowOff>
    </xdr:from>
    <xdr:to>
      <xdr:col>5</xdr:col>
      <xdr:colOff>9525</xdr:colOff>
      <xdr:row>31</xdr:row>
      <xdr:rowOff>123825</xdr:rowOff>
    </xdr:to>
    <xdr:sp>
      <xdr:nvSpPr>
        <xdr:cNvPr id="18" name="Line 19"/>
        <xdr:cNvSpPr>
          <a:spLocks/>
        </xdr:cNvSpPr>
      </xdr:nvSpPr>
      <xdr:spPr>
        <a:xfrm>
          <a:off x="2743200" y="5753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104775</xdr:rowOff>
    </xdr:from>
    <xdr:to>
      <xdr:col>5</xdr:col>
      <xdr:colOff>0</xdr:colOff>
      <xdr:row>31</xdr:row>
      <xdr:rowOff>114300</xdr:rowOff>
    </xdr:to>
    <xdr:sp>
      <xdr:nvSpPr>
        <xdr:cNvPr id="19" name="Line 20"/>
        <xdr:cNvSpPr>
          <a:spLocks/>
        </xdr:cNvSpPr>
      </xdr:nvSpPr>
      <xdr:spPr>
        <a:xfrm>
          <a:off x="3333750" y="54102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32</xdr:row>
      <xdr:rowOff>114300</xdr:rowOff>
    </xdr:from>
    <xdr:to>
      <xdr:col>5</xdr:col>
      <xdr:colOff>9525</xdr:colOff>
      <xdr:row>32</xdr:row>
      <xdr:rowOff>114300</xdr:rowOff>
    </xdr:to>
    <xdr:sp>
      <xdr:nvSpPr>
        <xdr:cNvPr id="20" name="Line 21"/>
        <xdr:cNvSpPr>
          <a:spLocks/>
        </xdr:cNvSpPr>
      </xdr:nvSpPr>
      <xdr:spPr>
        <a:xfrm>
          <a:off x="2743200" y="59055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34</xdr:row>
      <xdr:rowOff>123825</xdr:rowOff>
    </xdr:from>
    <xdr:to>
      <xdr:col>5</xdr:col>
      <xdr:colOff>9525</xdr:colOff>
      <xdr:row>34</xdr:row>
      <xdr:rowOff>123825</xdr:rowOff>
    </xdr:to>
    <xdr:sp>
      <xdr:nvSpPr>
        <xdr:cNvPr id="21" name="Line 22"/>
        <xdr:cNvSpPr>
          <a:spLocks/>
        </xdr:cNvSpPr>
      </xdr:nvSpPr>
      <xdr:spPr>
        <a:xfrm>
          <a:off x="2743200" y="6238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104775</xdr:rowOff>
    </xdr:from>
    <xdr:to>
      <xdr:col>5</xdr:col>
      <xdr:colOff>0</xdr:colOff>
      <xdr:row>34</xdr:row>
      <xdr:rowOff>114300</xdr:rowOff>
    </xdr:to>
    <xdr:sp>
      <xdr:nvSpPr>
        <xdr:cNvPr id="22" name="Line 23"/>
        <xdr:cNvSpPr>
          <a:spLocks/>
        </xdr:cNvSpPr>
      </xdr:nvSpPr>
      <xdr:spPr>
        <a:xfrm>
          <a:off x="3333750" y="5895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5</xdr:row>
      <xdr:rowOff>0</xdr:rowOff>
    </xdr:from>
    <xdr:to>
      <xdr:col>4</xdr:col>
      <xdr:colOff>609600</xdr:colOff>
      <xdr:row>9</xdr:row>
      <xdr:rowOff>95250</xdr:rowOff>
    </xdr:to>
    <xdr:sp>
      <xdr:nvSpPr>
        <xdr:cNvPr id="23" name="Line 24"/>
        <xdr:cNvSpPr>
          <a:spLocks/>
        </xdr:cNvSpPr>
      </xdr:nvSpPr>
      <xdr:spPr>
        <a:xfrm>
          <a:off x="3333750" y="141922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35</xdr:row>
      <xdr:rowOff>114300</xdr:rowOff>
    </xdr:from>
    <xdr:to>
      <xdr:col>5</xdr:col>
      <xdr:colOff>9525</xdr:colOff>
      <xdr:row>35</xdr:row>
      <xdr:rowOff>114300</xdr:rowOff>
    </xdr:to>
    <xdr:sp>
      <xdr:nvSpPr>
        <xdr:cNvPr id="24" name="Line 27"/>
        <xdr:cNvSpPr>
          <a:spLocks/>
        </xdr:cNvSpPr>
      </xdr:nvSpPr>
      <xdr:spPr>
        <a:xfrm>
          <a:off x="2743200" y="63912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38</xdr:row>
      <xdr:rowOff>104775</xdr:rowOff>
    </xdr:from>
    <xdr:to>
      <xdr:col>5</xdr:col>
      <xdr:colOff>9525</xdr:colOff>
      <xdr:row>38</xdr:row>
      <xdr:rowOff>104775</xdr:rowOff>
    </xdr:to>
    <xdr:sp>
      <xdr:nvSpPr>
        <xdr:cNvPr id="25" name="Line 28"/>
        <xdr:cNvSpPr>
          <a:spLocks/>
        </xdr:cNvSpPr>
      </xdr:nvSpPr>
      <xdr:spPr>
        <a:xfrm>
          <a:off x="2743200" y="68675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35</xdr:row>
      <xdr:rowOff>123825</xdr:rowOff>
    </xdr:from>
    <xdr:to>
      <xdr:col>4</xdr:col>
      <xdr:colOff>609600</xdr:colOff>
      <xdr:row>38</xdr:row>
      <xdr:rowOff>123825</xdr:rowOff>
    </xdr:to>
    <xdr:sp>
      <xdr:nvSpPr>
        <xdr:cNvPr id="26" name="Line 29"/>
        <xdr:cNvSpPr>
          <a:spLocks/>
        </xdr:cNvSpPr>
      </xdr:nvSpPr>
      <xdr:spPr>
        <a:xfrm>
          <a:off x="3333750" y="64008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38</xdr:row>
      <xdr:rowOff>142875</xdr:rowOff>
    </xdr:from>
    <xdr:to>
      <xdr:col>5</xdr:col>
      <xdr:colOff>9525</xdr:colOff>
      <xdr:row>38</xdr:row>
      <xdr:rowOff>142875</xdr:rowOff>
    </xdr:to>
    <xdr:sp>
      <xdr:nvSpPr>
        <xdr:cNvPr id="27" name="Line 30"/>
        <xdr:cNvSpPr>
          <a:spLocks/>
        </xdr:cNvSpPr>
      </xdr:nvSpPr>
      <xdr:spPr>
        <a:xfrm>
          <a:off x="2743200" y="69056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41</xdr:row>
      <xdr:rowOff>104775</xdr:rowOff>
    </xdr:from>
    <xdr:to>
      <xdr:col>5</xdr:col>
      <xdr:colOff>9525</xdr:colOff>
      <xdr:row>41</xdr:row>
      <xdr:rowOff>104775</xdr:rowOff>
    </xdr:to>
    <xdr:sp>
      <xdr:nvSpPr>
        <xdr:cNvPr id="28" name="Line 31"/>
        <xdr:cNvSpPr>
          <a:spLocks/>
        </xdr:cNvSpPr>
      </xdr:nvSpPr>
      <xdr:spPr>
        <a:xfrm>
          <a:off x="2743200" y="73533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38</xdr:row>
      <xdr:rowOff>152400</xdr:rowOff>
    </xdr:from>
    <xdr:to>
      <xdr:col>4</xdr:col>
      <xdr:colOff>609600</xdr:colOff>
      <xdr:row>41</xdr:row>
      <xdr:rowOff>85725</xdr:rowOff>
    </xdr:to>
    <xdr:sp>
      <xdr:nvSpPr>
        <xdr:cNvPr id="29" name="Line 32"/>
        <xdr:cNvSpPr>
          <a:spLocks/>
        </xdr:cNvSpPr>
      </xdr:nvSpPr>
      <xdr:spPr>
        <a:xfrm>
          <a:off x="3333750" y="69151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41</xdr:row>
      <xdr:rowOff>152400</xdr:rowOff>
    </xdr:from>
    <xdr:to>
      <xdr:col>5</xdr:col>
      <xdr:colOff>0</xdr:colOff>
      <xdr:row>41</xdr:row>
      <xdr:rowOff>152400</xdr:rowOff>
    </xdr:to>
    <xdr:sp>
      <xdr:nvSpPr>
        <xdr:cNvPr id="30" name="Line 33"/>
        <xdr:cNvSpPr>
          <a:spLocks/>
        </xdr:cNvSpPr>
      </xdr:nvSpPr>
      <xdr:spPr>
        <a:xfrm>
          <a:off x="2733675" y="74009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41</xdr:row>
      <xdr:rowOff>152400</xdr:rowOff>
    </xdr:from>
    <xdr:to>
      <xdr:col>5</xdr:col>
      <xdr:colOff>9525</xdr:colOff>
      <xdr:row>44</xdr:row>
      <xdr:rowOff>85725</xdr:rowOff>
    </xdr:to>
    <xdr:sp>
      <xdr:nvSpPr>
        <xdr:cNvPr id="31" name="Line 34"/>
        <xdr:cNvSpPr>
          <a:spLocks/>
        </xdr:cNvSpPr>
      </xdr:nvSpPr>
      <xdr:spPr>
        <a:xfrm>
          <a:off x="3343275" y="74009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44</xdr:row>
      <xdr:rowOff>104775</xdr:rowOff>
    </xdr:from>
    <xdr:to>
      <xdr:col>5</xdr:col>
      <xdr:colOff>9525</xdr:colOff>
      <xdr:row>44</xdr:row>
      <xdr:rowOff>104775</xdr:rowOff>
    </xdr:to>
    <xdr:sp>
      <xdr:nvSpPr>
        <xdr:cNvPr id="32" name="Line 35"/>
        <xdr:cNvSpPr>
          <a:spLocks/>
        </xdr:cNvSpPr>
      </xdr:nvSpPr>
      <xdr:spPr>
        <a:xfrm>
          <a:off x="2743200" y="7839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44</xdr:row>
      <xdr:rowOff>152400</xdr:rowOff>
    </xdr:from>
    <xdr:to>
      <xdr:col>5</xdr:col>
      <xdr:colOff>0</xdr:colOff>
      <xdr:row>44</xdr:row>
      <xdr:rowOff>152400</xdr:rowOff>
    </xdr:to>
    <xdr:sp>
      <xdr:nvSpPr>
        <xdr:cNvPr id="33" name="Line 36"/>
        <xdr:cNvSpPr>
          <a:spLocks/>
        </xdr:cNvSpPr>
      </xdr:nvSpPr>
      <xdr:spPr>
        <a:xfrm>
          <a:off x="2733675" y="7886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47</xdr:row>
      <xdr:rowOff>95250</xdr:rowOff>
    </xdr:from>
    <xdr:to>
      <xdr:col>5</xdr:col>
      <xdr:colOff>19050</xdr:colOff>
      <xdr:row>47</xdr:row>
      <xdr:rowOff>95250</xdr:rowOff>
    </xdr:to>
    <xdr:sp>
      <xdr:nvSpPr>
        <xdr:cNvPr id="34" name="Line 37"/>
        <xdr:cNvSpPr>
          <a:spLocks/>
        </xdr:cNvSpPr>
      </xdr:nvSpPr>
      <xdr:spPr>
        <a:xfrm>
          <a:off x="2752725" y="83153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152400</xdr:rowOff>
    </xdr:from>
    <xdr:to>
      <xdr:col>5</xdr:col>
      <xdr:colOff>9525</xdr:colOff>
      <xdr:row>47</xdr:row>
      <xdr:rowOff>85725</xdr:rowOff>
    </xdr:to>
    <xdr:sp>
      <xdr:nvSpPr>
        <xdr:cNvPr id="35" name="Line 38"/>
        <xdr:cNvSpPr>
          <a:spLocks/>
        </xdr:cNvSpPr>
      </xdr:nvSpPr>
      <xdr:spPr>
        <a:xfrm>
          <a:off x="3343275" y="78867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47</xdr:row>
      <xdr:rowOff>152400</xdr:rowOff>
    </xdr:from>
    <xdr:to>
      <xdr:col>5</xdr:col>
      <xdr:colOff>0</xdr:colOff>
      <xdr:row>47</xdr:row>
      <xdr:rowOff>152400</xdr:rowOff>
    </xdr:to>
    <xdr:sp>
      <xdr:nvSpPr>
        <xdr:cNvPr id="36" name="Line 39"/>
        <xdr:cNvSpPr>
          <a:spLocks/>
        </xdr:cNvSpPr>
      </xdr:nvSpPr>
      <xdr:spPr>
        <a:xfrm>
          <a:off x="2733675" y="83724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49</xdr:row>
      <xdr:rowOff>152400</xdr:rowOff>
    </xdr:from>
    <xdr:to>
      <xdr:col>5</xdr:col>
      <xdr:colOff>19050</xdr:colOff>
      <xdr:row>49</xdr:row>
      <xdr:rowOff>152400</xdr:rowOff>
    </xdr:to>
    <xdr:sp>
      <xdr:nvSpPr>
        <xdr:cNvPr id="37" name="Line 40"/>
        <xdr:cNvSpPr>
          <a:spLocks/>
        </xdr:cNvSpPr>
      </xdr:nvSpPr>
      <xdr:spPr>
        <a:xfrm>
          <a:off x="2752725" y="86963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47</xdr:row>
      <xdr:rowOff>161925</xdr:rowOff>
    </xdr:from>
    <xdr:to>
      <xdr:col>5</xdr:col>
      <xdr:colOff>0</xdr:colOff>
      <xdr:row>49</xdr:row>
      <xdr:rowOff>142875</xdr:rowOff>
    </xdr:to>
    <xdr:sp>
      <xdr:nvSpPr>
        <xdr:cNvPr id="38" name="Line 41"/>
        <xdr:cNvSpPr>
          <a:spLocks/>
        </xdr:cNvSpPr>
      </xdr:nvSpPr>
      <xdr:spPr>
        <a:xfrm>
          <a:off x="3333750" y="83820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57150</xdr:colOff>
      <xdr:row>7</xdr:row>
      <xdr:rowOff>104775</xdr:rowOff>
    </xdr:from>
    <xdr:to>
      <xdr:col>30</xdr:col>
      <xdr:colOff>9525</xdr:colOff>
      <xdr:row>7</xdr:row>
      <xdr:rowOff>104775</xdr:rowOff>
    </xdr:to>
    <xdr:sp>
      <xdr:nvSpPr>
        <xdr:cNvPr id="39" name="Line 43"/>
        <xdr:cNvSpPr>
          <a:spLocks/>
        </xdr:cNvSpPr>
      </xdr:nvSpPr>
      <xdr:spPr>
        <a:xfrm flipH="1">
          <a:off x="19469100" y="18478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3</xdr:row>
      <xdr:rowOff>76200</xdr:rowOff>
    </xdr:from>
    <xdr:to>
      <xdr:col>30</xdr:col>
      <xdr:colOff>0</xdr:colOff>
      <xdr:row>3</xdr:row>
      <xdr:rowOff>76200</xdr:rowOff>
    </xdr:to>
    <xdr:sp>
      <xdr:nvSpPr>
        <xdr:cNvPr id="40" name="Line 44"/>
        <xdr:cNvSpPr>
          <a:spLocks/>
        </xdr:cNvSpPr>
      </xdr:nvSpPr>
      <xdr:spPr>
        <a:xfrm>
          <a:off x="19440525" y="6858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8</xdr:row>
      <xdr:rowOff>95250</xdr:rowOff>
    </xdr:from>
    <xdr:to>
      <xdr:col>30</xdr:col>
      <xdr:colOff>9525</xdr:colOff>
      <xdr:row>8</xdr:row>
      <xdr:rowOff>95250</xdr:rowOff>
    </xdr:to>
    <xdr:sp>
      <xdr:nvSpPr>
        <xdr:cNvPr id="41" name="Line 45"/>
        <xdr:cNvSpPr>
          <a:spLocks/>
        </xdr:cNvSpPr>
      </xdr:nvSpPr>
      <xdr:spPr>
        <a:xfrm>
          <a:off x="19440525" y="20002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xdr:row>
      <xdr:rowOff>104775</xdr:rowOff>
    </xdr:from>
    <xdr:to>
      <xdr:col>30</xdr:col>
      <xdr:colOff>0</xdr:colOff>
      <xdr:row>11</xdr:row>
      <xdr:rowOff>123825</xdr:rowOff>
    </xdr:to>
    <xdr:sp>
      <xdr:nvSpPr>
        <xdr:cNvPr id="42" name="Line 46"/>
        <xdr:cNvSpPr>
          <a:spLocks/>
        </xdr:cNvSpPr>
      </xdr:nvSpPr>
      <xdr:spPr>
        <a:xfrm>
          <a:off x="20021550" y="20097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11</xdr:row>
      <xdr:rowOff>104775</xdr:rowOff>
    </xdr:from>
    <xdr:to>
      <xdr:col>30</xdr:col>
      <xdr:colOff>0</xdr:colOff>
      <xdr:row>11</xdr:row>
      <xdr:rowOff>104775</xdr:rowOff>
    </xdr:to>
    <xdr:sp>
      <xdr:nvSpPr>
        <xdr:cNvPr id="43" name="Line 47"/>
        <xdr:cNvSpPr>
          <a:spLocks/>
        </xdr:cNvSpPr>
      </xdr:nvSpPr>
      <xdr:spPr>
        <a:xfrm flipH="1">
          <a:off x="19440525" y="24955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15</xdr:row>
      <xdr:rowOff>95250</xdr:rowOff>
    </xdr:from>
    <xdr:to>
      <xdr:col>30</xdr:col>
      <xdr:colOff>0</xdr:colOff>
      <xdr:row>15</xdr:row>
      <xdr:rowOff>95250</xdr:rowOff>
    </xdr:to>
    <xdr:sp>
      <xdr:nvSpPr>
        <xdr:cNvPr id="44" name="Line 48"/>
        <xdr:cNvSpPr>
          <a:spLocks/>
        </xdr:cNvSpPr>
      </xdr:nvSpPr>
      <xdr:spPr>
        <a:xfrm>
          <a:off x="19431000" y="31337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609600</xdr:colOff>
      <xdr:row>12</xdr:row>
      <xdr:rowOff>104775</xdr:rowOff>
    </xdr:from>
    <xdr:to>
      <xdr:col>29</xdr:col>
      <xdr:colOff>609600</xdr:colOff>
      <xdr:row>15</xdr:row>
      <xdr:rowOff>76200</xdr:rowOff>
    </xdr:to>
    <xdr:sp>
      <xdr:nvSpPr>
        <xdr:cNvPr id="45" name="Line 49"/>
        <xdr:cNvSpPr>
          <a:spLocks/>
        </xdr:cNvSpPr>
      </xdr:nvSpPr>
      <xdr:spPr>
        <a:xfrm>
          <a:off x="20021550" y="26574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12</xdr:row>
      <xdr:rowOff>123825</xdr:rowOff>
    </xdr:from>
    <xdr:to>
      <xdr:col>30</xdr:col>
      <xdr:colOff>0</xdr:colOff>
      <xdr:row>12</xdr:row>
      <xdr:rowOff>123825</xdr:rowOff>
    </xdr:to>
    <xdr:sp>
      <xdr:nvSpPr>
        <xdr:cNvPr id="46" name="Line 50"/>
        <xdr:cNvSpPr>
          <a:spLocks/>
        </xdr:cNvSpPr>
      </xdr:nvSpPr>
      <xdr:spPr>
        <a:xfrm>
          <a:off x="19431000" y="26765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16</xdr:row>
      <xdr:rowOff>123825</xdr:rowOff>
    </xdr:from>
    <xdr:to>
      <xdr:col>30</xdr:col>
      <xdr:colOff>0</xdr:colOff>
      <xdr:row>16</xdr:row>
      <xdr:rowOff>123825</xdr:rowOff>
    </xdr:to>
    <xdr:sp>
      <xdr:nvSpPr>
        <xdr:cNvPr id="47" name="Line 51"/>
        <xdr:cNvSpPr>
          <a:spLocks/>
        </xdr:cNvSpPr>
      </xdr:nvSpPr>
      <xdr:spPr>
        <a:xfrm>
          <a:off x="19440525" y="33242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19</xdr:row>
      <xdr:rowOff>104775</xdr:rowOff>
    </xdr:from>
    <xdr:to>
      <xdr:col>30</xdr:col>
      <xdr:colOff>0</xdr:colOff>
      <xdr:row>19</xdr:row>
      <xdr:rowOff>104775</xdr:rowOff>
    </xdr:to>
    <xdr:sp>
      <xdr:nvSpPr>
        <xdr:cNvPr id="48" name="Line 52"/>
        <xdr:cNvSpPr>
          <a:spLocks/>
        </xdr:cNvSpPr>
      </xdr:nvSpPr>
      <xdr:spPr>
        <a:xfrm>
          <a:off x="19421475" y="37909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609600</xdr:colOff>
      <xdr:row>16</xdr:row>
      <xdr:rowOff>133350</xdr:rowOff>
    </xdr:from>
    <xdr:to>
      <xdr:col>29</xdr:col>
      <xdr:colOff>609600</xdr:colOff>
      <xdr:row>19</xdr:row>
      <xdr:rowOff>85725</xdr:rowOff>
    </xdr:to>
    <xdr:sp>
      <xdr:nvSpPr>
        <xdr:cNvPr id="49" name="Line 53"/>
        <xdr:cNvSpPr>
          <a:spLocks/>
        </xdr:cNvSpPr>
      </xdr:nvSpPr>
      <xdr:spPr>
        <a:xfrm>
          <a:off x="20021550" y="33337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20</xdr:row>
      <xdr:rowOff>85725</xdr:rowOff>
    </xdr:from>
    <xdr:to>
      <xdr:col>29</xdr:col>
      <xdr:colOff>609600</xdr:colOff>
      <xdr:row>20</xdr:row>
      <xdr:rowOff>85725</xdr:rowOff>
    </xdr:to>
    <xdr:sp>
      <xdr:nvSpPr>
        <xdr:cNvPr id="50" name="Line 54"/>
        <xdr:cNvSpPr>
          <a:spLocks/>
        </xdr:cNvSpPr>
      </xdr:nvSpPr>
      <xdr:spPr>
        <a:xfrm>
          <a:off x="19440525" y="39338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23</xdr:row>
      <xdr:rowOff>104775</xdr:rowOff>
    </xdr:from>
    <xdr:to>
      <xdr:col>30</xdr:col>
      <xdr:colOff>9525</xdr:colOff>
      <xdr:row>23</xdr:row>
      <xdr:rowOff>104775</xdr:rowOff>
    </xdr:to>
    <xdr:sp>
      <xdr:nvSpPr>
        <xdr:cNvPr id="51" name="Line 55"/>
        <xdr:cNvSpPr>
          <a:spLocks/>
        </xdr:cNvSpPr>
      </xdr:nvSpPr>
      <xdr:spPr>
        <a:xfrm>
          <a:off x="19440525" y="44386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85725</xdr:rowOff>
    </xdr:from>
    <xdr:to>
      <xdr:col>30</xdr:col>
      <xdr:colOff>0</xdr:colOff>
      <xdr:row>23</xdr:row>
      <xdr:rowOff>104775</xdr:rowOff>
    </xdr:to>
    <xdr:sp>
      <xdr:nvSpPr>
        <xdr:cNvPr id="52" name="Line 56"/>
        <xdr:cNvSpPr>
          <a:spLocks/>
        </xdr:cNvSpPr>
      </xdr:nvSpPr>
      <xdr:spPr>
        <a:xfrm>
          <a:off x="20021550" y="39338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24</xdr:row>
      <xdr:rowOff>104775</xdr:rowOff>
    </xdr:from>
    <xdr:to>
      <xdr:col>30</xdr:col>
      <xdr:colOff>9525</xdr:colOff>
      <xdr:row>24</xdr:row>
      <xdr:rowOff>104775</xdr:rowOff>
    </xdr:to>
    <xdr:sp>
      <xdr:nvSpPr>
        <xdr:cNvPr id="53" name="Line 57"/>
        <xdr:cNvSpPr>
          <a:spLocks/>
        </xdr:cNvSpPr>
      </xdr:nvSpPr>
      <xdr:spPr>
        <a:xfrm>
          <a:off x="19421475" y="46005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123825</xdr:rowOff>
    </xdr:from>
    <xdr:to>
      <xdr:col>30</xdr:col>
      <xdr:colOff>0</xdr:colOff>
      <xdr:row>26</xdr:row>
      <xdr:rowOff>123825</xdr:rowOff>
    </xdr:to>
    <xdr:sp>
      <xdr:nvSpPr>
        <xdr:cNvPr id="54" name="Line 58"/>
        <xdr:cNvSpPr>
          <a:spLocks/>
        </xdr:cNvSpPr>
      </xdr:nvSpPr>
      <xdr:spPr>
        <a:xfrm>
          <a:off x="19421475" y="49434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609600</xdr:colOff>
      <xdr:row>24</xdr:row>
      <xdr:rowOff>95250</xdr:rowOff>
    </xdr:from>
    <xdr:to>
      <xdr:col>29</xdr:col>
      <xdr:colOff>609600</xdr:colOff>
      <xdr:row>26</xdr:row>
      <xdr:rowOff>123825</xdr:rowOff>
    </xdr:to>
    <xdr:sp>
      <xdr:nvSpPr>
        <xdr:cNvPr id="55" name="Line 59"/>
        <xdr:cNvSpPr>
          <a:spLocks/>
        </xdr:cNvSpPr>
      </xdr:nvSpPr>
      <xdr:spPr>
        <a:xfrm>
          <a:off x="20021550" y="45910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27</xdr:row>
      <xdr:rowOff>114300</xdr:rowOff>
    </xdr:from>
    <xdr:to>
      <xdr:col>30</xdr:col>
      <xdr:colOff>9525</xdr:colOff>
      <xdr:row>27</xdr:row>
      <xdr:rowOff>114300</xdr:rowOff>
    </xdr:to>
    <xdr:sp>
      <xdr:nvSpPr>
        <xdr:cNvPr id="56" name="Line 60"/>
        <xdr:cNvSpPr>
          <a:spLocks/>
        </xdr:cNvSpPr>
      </xdr:nvSpPr>
      <xdr:spPr>
        <a:xfrm>
          <a:off x="19431000" y="509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29</xdr:row>
      <xdr:rowOff>123825</xdr:rowOff>
    </xdr:from>
    <xdr:to>
      <xdr:col>30</xdr:col>
      <xdr:colOff>9525</xdr:colOff>
      <xdr:row>29</xdr:row>
      <xdr:rowOff>123825</xdr:rowOff>
    </xdr:to>
    <xdr:sp>
      <xdr:nvSpPr>
        <xdr:cNvPr id="57" name="Line 61"/>
        <xdr:cNvSpPr>
          <a:spLocks/>
        </xdr:cNvSpPr>
      </xdr:nvSpPr>
      <xdr:spPr>
        <a:xfrm>
          <a:off x="19431000" y="54292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27</xdr:row>
      <xdr:rowOff>104775</xdr:rowOff>
    </xdr:from>
    <xdr:to>
      <xdr:col>30</xdr:col>
      <xdr:colOff>0</xdr:colOff>
      <xdr:row>29</xdr:row>
      <xdr:rowOff>114300</xdr:rowOff>
    </xdr:to>
    <xdr:sp>
      <xdr:nvSpPr>
        <xdr:cNvPr id="58" name="Line 62"/>
        <xdr:cNvSpPr>
          <a:spLocks/>
        </xdr:cNvSpPr>
      </xdr:nvSpPr>
      <xdr:spPr>
        <a:xfrm>
          <a:off x="20021550" y="50863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30</xdr:row>
      <xdr:rowOff>114300</xdr:rowOff>
    </xdr:from>
    <xdr:to>
      <xdr:col>30</xdr:col>
      <xdr:colOff>9525</xdr:colOff>
      <xdr:row>30</xdr:row>
      <xdr:rowOff>114300</xdr:rowOff>
    </xdr:to>
    <xdr:sp>
      <xdr:nvSpPr>
        <xdr:cNvPr id="59" name="Line 63"/>
        <xdr:cNvSpPr>
          <a:spLocks/>
        </xdr:cNvSpPr>
      </xdr:nvSpPr>
      <xdr:spPr>
        <a:xfrm>
          <a:off x="19431000" y="55816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32</xdr:row>
      <xdr:rowOff>123825</xdr:rowOff>
    </xdr:from>
    <xdr:to>
      <xdr:col>30</xdr:col>
      <xdr:colOff>9525</xdr:colOff>
      <xdr:row>32</xdr:row>
      <xdr:rowOff>123825</xdr:rowOff>
    </xdr:to>
    <xdr:sp>
      <xdr:nvSpPr>
        <xdr:cNvPr id="60" name="Line 64"/>
        <xdr:cNvSpPr>
          <a:spLocks/>
        </xdr:cNvSpPr>
      </xdr:nvSpPr>
      <xdr:spPr>
        <a:xfrm>
          <a:off x="19431000" y="59150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30</xdr:row>
      <xdr:rowOff>104775</xdr:rowOff>
    </xdr:from>
    <xdr:to>
      <xdr:col>30</xdr:col>
      <xdr:colOff>0</xdr:colOff>
      <xdr:row>32</xdr:row>
      <xdr:rowOff>114300</xdr:rowOff>
    </xdr:to>
    <xdr:sp>
      <xdr:nvSpPr>
        <xdr:cNvPr id="61" name="Line 65"/>
        <xdr:cNvSpPr>
          <a:spLocks/>
        </xdr:cNvSpPr>
      </xdr:nvSpPr>
      <xdr:spPr>
        <a:xfrm>
          <a:off x="20021550" y="55721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609600</xdr:colOff>
      <xdr:row>3</xdr:row>
      <xdr:rowOff>85725</xdr:rowOff>
    </xdr:from>
    <xdr:to>
      <xdr:col>29</xdr:col>
      <xdr:colOff>609600</xdr:colOff>
      <xdr:row>7</xdr:row>
      <xdr:rowOff>95250</xdr:rowOff>
    </xdr:to>
    <xdr:sp>
      <xdr:nvSpPr>
        <xdr:cNvPr id="62" name="Line 66"/>
        <xdr:cNvSpPr>
          <a:spLocks/>
        </xdr:cNvSpPr>
      </xdr:nvSpPr>
      <xdr:spPr>
        <a:xfrm>
          <a:off x="20021550" y="69532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33</xdr:row>
      <xdr:rowOff>114300</xdr:rowOff>
    </xdr:from>
    <xdr:to>
      <xdr:col>30</xdr:col>
      <xdr:colOff>9525</xdr:colOff>
      <xdr:row>33</xdr:row>
      <xdr:rowOff>114300</xdr:rowOff>
    </xdr:to>
    <xdr:sp>
      <xdr:nvSpPr>
        <xdr:cNvPr id="63" name="Line 67"/>
        <xdr:cNvSpPr>
          <a:spLocks/>
        </xdr:cNvSpPr>
      </xdr:nvSpPr>
      <xdr:spPr>
        <a:xfrm>
          <a:off x="19431000" y="60674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36</xdr:row>
      <xdr:rowOff>104775</xdr:rowOff>
    </xdr:from>
    <xdr:to>
      <xdr:col>30</xdr:col>
      <xdr:colOff>9525</xdr:colOff>
      <xdr:row>36</xdr:row>
      <xdr:rowOff>104775</xdr:rowOff>
    </xdr:to>
    <xdr:sp>
      <xdr:nvSpPr>
        <xdr:cNvPr id="64" name="Line 68"/>
        <xdr:cNvSpPr>
          <a:spLocks/>
        </xdr:cNvSpPr>
      </xdr:nvSpPr>
      <xdr:spPr>
        <a:xfrm>
          <a:off x="19431000" y="65436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609600</xdr:colOff>
      <xdr:row>33</xdr:row>
      <xdr:rowOff>123825</xdr:rowOff>
    </xdr:from>
    <xdr:to>
      <xdr:col>29</xdr:col>
      <xdr:colOff>609600</xdr:colOff>
      <xdr:row>36</xdr:row>
      <xdr:rowOff>123825</xdr:rowOff>
    </xdr:to>
    <xdr:sp>
      <xdr:nvSpPr>
        <xdr:cNvPr id="65" name="Line 69"/>
        <xdr:cNvSpPr>
          <a:spLocks/>
        </xdr:cNvSpPr>
      </xdr:nvSpPr>
      <xdr:spPr>
        <a:xfrm>
          <a:off x="20021550" y="60769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36</xdr:row>
      <xdr:rowOff>142875</xdr:rowOff>
    </xdr:from>
    <xdr:to>
      <xdr:col>30</xdr:col>
      <xdr:colOff>9525</xdr:colOff>
      <xdr:row>36</xdr:row>
      <xdr:rowOff>142875</xdr:rowOff>
    </xdr:to>
    <xdr:sp>
      <xdr:nvSpPr>
        <xdr:cNvPr id="66" name="Line 70"/>
        <xdr:cNvSpPr>
          <a:spLocks/>
        </xdr:cNvSpPr>
      </xdr:nvSpPr>
      <xdr:spPr>
        <a:xfrm>
          <a:off x="19431000" y="65817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39</xdr:row>
      <xdr:rowOff>104775</xdr:rowOff>
    </xdr:from>
    <xdr:to>
      <xdr:col>30</xdr:col>
      <xdr:colOff>9525</xdr:colOff>
      <xdr:row>39</xdr:row>
      <xdr:rowOff>104775</xdr:rowOff>
    </xdr:to>
    <xdr:sp>
      <xdr:nvSpPr>
        <xdr:cNvPr id="67" name="Line 71"/>
        <xdr:cNvSpPr>
          <a:spLocks/>
        </xdr:cNvSpPr>
      </xdr:nvSpPr>
      <xdr:spPr>
        <a:xfrm>
          <a:off x="19431000" y="70294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609600</xdr:colOff>
      <xdr:row>36</xdr:row>
      <xdr:rowOff>152400</xdr:rowOff>
    </xdr:from>
    <xdr:to>
      <xdr:col>29</xdr:col>
      <xdr:colOff>609600</xdr:colOff>
      <xdr:row>39</xdr:row>
      <xdr:rowOff>85725</xdr:rowOff>
    </xdr:to>
    <xdr:sp>
      <xdr:nvSpPr>
        <xdr:cNvPr id="68" name="Line 72"/>
        <xdr:cNvSpPr>
          <a:spLocks/>
        </xdr:cNvSpPr>
      </xdr:nvSpPr>
      <xdr:spPr>
        <a:xfrm>
          <a:off x="20021550" y="6591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39</xdr:row>
      <xdr:rowOff>152400</xdr:rowOff>
    </xdr:from>
    <xdr:to>
      <xdr:col>30</xdr:col>
      <xdr:colOff>0</xdr:colOff>
      <xdr:row>39</xdr:row>
      <xdr:rowOff>152400</xdr:rowOff>
    </xdr:to>
    <xdr:sp>
      <xdr:nvSpPr>
        <xdr:cNvPr id="69" name="Line 73"/>
        <xdr:cNvSpPr>
          <a:spLocks/>
        </xdr:cNvSpPr>
      </xdr:nvSpPr>
      <xdr:spPr>
        <a:xfrm>
          <a:off x="19421475" y="7077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39</xdr:row>
      <xdr:rowOff>152400</xdr:rowOff>
    </xdr:from>
    <xdr:to>
      <xdr:col>30</xdr:col>
      <xdr:colOff>9525</xdr:colOff>
      <xdr:row>42</xdr:row>
      <xdr:rowOff>85725</xdr:rowOff>
    </xdr:to>
    <xdr:sp>
      <xdr:nvSpPr>
        <xdr:cNvPr id="70" name="Line 74"/>
        <xdr:cNvSpPr>
          <a:spLocks/>
        </xdr:cNvSpPr>
      </xdr:nvSpPr>
      <xdr:spPr>
        <a:xfrm>
          <a:off x="20031075" y="70770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42</xdr:row>
      <xdr:rowOff>104775</xdr:rowOff>
    </xdr:from>
    <xdr:to>
      <xdr:col>30</xdr:col>
      <xdr:colOff>9525</xdr:colOff>
      <xdr:row>42</xdr:row>
      <xdr:rowOff>104775</xdr:rowOff>
    </xdr:to>
    <xdr:sp>
      <xdr:nvSpPr>
        <xdr:cNvPr id="71" name="Line 75"/>
        <xdr:cNvSpPr>
          <a:spLocks/>
        </xdr:cNvSpPr>
      </xdr:nvSpPr>
      <xdr:spPr>
        <a:xfrm>
          <a:off x="19431000" y="75152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42</xdr:row>
      <xdr:rowOff>152400</xdr:rowOff>
    </xdr:from>
    <xdr:to>
      <xdr:col>30</xdr:col>
      <xdr:colOff>0</xdr:colOff>
      <xdr:row>42</xdr:row>
      <xdr:rowOff>152400</xdr:rowOff>
    </xdr:to>
    <xdr:sp>
      <xdr:nvSpPr>
        <xdr:cNvPr id="72" name="Line 76"/>
        <xdr:cNvSpPr>
          <a:spLocks/>
        </xdr:cNvSpPr>
      </xdr:nvSpPr>
      <xdr:spPr>
        <a:xfrm>
          <a:off x="19421475" y="75628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45</xdr:row>
      <xdr:rowOff>95250</xdr:rowOff>
    </xdr:from>
    <xdr:to>
      <xdr:col>30</xdr:col>
      <xdr:colOff>19050</xdr:colOff>
      <xdr:row>45</xdr:row>
      <xdr:rowOff>95250</xdr:rowOff>
    </xdr:to>
    <xdr:sp>
      <xdr:nvSpPr>
        <xdr:cNvPr id="73" name="Line 77"/>
        <xdr:cNvSpPr>
          <a:spLocks/>
        </xdr:cNvSpPr>
      </xdr:nvSpPr>
      <xdr:spPr>
        <a:xfrm>
          <a:off x="19440525" y="79914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42</xdr:row>
      <xdr:rowOff>152400</xdr:rowOff>
    </xdr:from>
    <xdr:to>
      <xdr:col>30</xdr:col>
      <xdr:colOff>9525</xdr:colOff>
      <xdr:row>45</xdr:row>
      <xdr:rowOff>85725</xdr:rowOff>
    </xdr:to>
    <xdr:sp>
      <xdr:nvSpPr>
        <xdr:cNvPr id="74" name="Line 78"/>
        <xdr:cNvSpPr>
          <a:spLocks/>
        </xdr:cNvSpPr>
      </xdr:nvSpPr>
      <xdr:spPr>
        <a:xfrm>
          <a:off x="20031075" y="75628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45</xdr:row>
      <xdr:rowOff>152400</xdr:rowOff>
    </xdr:from>
    <xdr:to>
      <xdr:col>30</xdr:col>
      <xdr:colOff>0</xdr:colOff>
      <xdr:row>45</xdr:row>
      <xdr:rowOff>152400</xdr:rowOff>
    </xdr:to>
    <xdr:sp>
      <xdr:nvSpPr>
        <xdr:cNvPr id="75" name="Line 79"/>
        <xdr:cNvSpPr>
          <a:spLocks/>
        </xdr:cNvSpPr>
      </xdr:nvSpPr>
      <xdr:spPr>
        <a:xfrm>
          <a:off x="19421475" y="80486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47</xdr:row>
      <xdr:rowOff>152400</xdr:rowOff>
    </xdr:from>
    <xdr:to>
      <xdr:col>30</xdr:col>
      <xdr:colOff>19050</xdr:colOff>
      <xdr:row>47</xdr:row>
      <xdr:rowOff>152400</xdr:rowOff>
    </xdr:to>
    <xdr:sp>
      <xdr:nvSpPr>
        <xdr:cNvPr id="76" name="Line 80"/>
        <xdr:cNvSpPr>
          <a:spLocks/>
        </xdr:cNvSpPr>
      </xdr:nvSpPr>
      <xdr:spPr>
        <a:xfrm>
          <a:off x="19440525" y="83724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45</xdr:row>
      <xdr:rowOff>161925</xdr:rowOff>
    </xdr:from>
    <xdr:to>
      <xdr:col>30</xdr:col>
      <xdr:colOff>0</xdr:colOff>
      <xdr:row>47</xdr:row>
      <xdr:rowOff>142875</xdr:rowOff>
    </xdr:to>
    <xdr:sp>
      <xdr:nvSpPr>
        <xdr:cNvPr id="77" name="Line 81"/>
        <xdr:cNvSpPr>
          <a:spLocks/>
        </xdr:cNvSpPr>
      </xdr:nvSpPr>
      <xdr:spPr>
        <a:xfrm>
          <a:off x="20021550" y="80581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34</xdr:row>
      <xdr:rowOff>0</xdr:rowOff>
    </xdr:from>
    <xdr:to>
      <xdr:col>8</xdr:col>
      <xdr:colOff>9525</xdr:colOff>
      <xdr:row>34</xdr:row>
      <xdr:rowOff>0</xdr:rowOff>
    </xdr:to>
    <xdr:sp>
      <xdr:nvSpPr>
        <xdr:cNvPr id="78" name="Line 87"/>
        <xdr:cNvSpPr>
          <a:spLocks/>
        </xdr:cNvSpPr>
      </xdr:nvSpPr>
      <xdr:spPr>
        <a:xfrm>
          <a:off x="2733675" y="6115050"/>
          <a:ext cx="1714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8</xdr:col>
      <xdr:colOff>0</xdr:colOff>
      <xdr:row>37</xdr:row>
      <xdr:rowOff>0</xdr:rowOff>
    </xdr:to>
    <xdr:sp>
      <xdr:nvSpPr>
        <xdr:cNvPr id="79" name="Line 88"/>
        <xdr:cNvSpPr>
          <a:spLocks/>
        </xdr:cNvSpPr>
      </xdr:nvSpPr>
      <xdr:spPr>
        <a:xfrm>
          <a:off x="2724150" y="6600825"/>
          <a:ext cx="1714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34</xdr:row>
      <xdr:rowOff>0</xdr:rowOff>
    </xdr:from>
    <xdr:to>
      <xdr:col>8</xdr:col>
      <xdr:colOff>9525</xdr:colOff>
      <xdr:row>37</xdr:row>
      <xdr:rowOff>0</xdr:rowOff>
    </xdr:to>
    <xdr:sp>
      <xdr:nvSpPr>
        <xdr:cNvPr id="80" name="Line 89"/>
        <xdr:cNvSpPr>
          <a:spLocks/>
        </xdr:cNvSpPr>
      </xdr:nvSpPr>
      <xdr:spPr>
        <a:xfrm flipV="1">
          <a:off x="4448175" y="6115050"/>
          <a:ext cx="0" cy="48577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13</xdr:row>
      <xdr:rowOff>85725</xdr:rowOff>
    </xdr:from>
    <xdr:to>
      <xdr:col>6</xdr:col>
      <xdr:colOff>1181100</xdr:colOff>
      <xdr:row>13</xdr:row>
      <xdr:rowOff>85725</xdr:rowOff>
    </xdr:to>
    <xdr:sp>
      <xdr:nvSpPr>
        <xdr:cNvPr id="1" name="Line 1"/>
        <xdr:cNvSpPr>
          <a:spLocks/>
        </xdr:cNvSpPr>
      </xdr:nvSpPr>
      <xdr:spPr>
        <a:xfrm>
          <a:off x="6467475" y="20859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847725</xdr:colOff>
      <xdr:row>13</xdr:row>
      <xdr:rowOff>95250</xdr:rowOff>
    </xdr:from>
    <xdr:to>
      <xdr:col>6</xdr:col>
      <xdr:colOff>1028700</xdr:colOff>
      <xdr:row>13</xdr:row>
      <xdr:rowOff>95250</xdr:rowOff>
    </xdr:to>
    <xdr:sp>
      <xdr:nvSpPr>
        <xdr:cNvPr id="1" name="Line 1"/>
        <xdr:cNvSpPr>
          <a:spLocks/>
        </xdr:cNvSpPr>
      </xdr:nvSpPr>
      <xdr:spPr>
        <a:xfrm>
          <a:off x="7572375" y="21336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publications/tax-and-tax-credit-rates-and-thresholds-for-2014-15/tax-and-tax-credit-rates-and-thresholds-for-2014-1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publications/tax-and-tax-credit-rates-and-thresholds-for-2014-15/tax-and-tax-credit-rates-and-thresholds-for-2014-15"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E2:N33"/>
  <sheetViews>
    <sheetView showGridLines="0" showRowColHeaders="0" tabSelected="1" workbookViewId="0" topLeftCell="A1">
      <selection activeCell="F19" sqref="F19"/>
    </sheetView>
  </sheetViews>
  <sheetFormatPr defaultColWidth="9.140625" defaultRowHeight="12.75"/>
  <cols>
    <col min="12" max="12" width="12.140625" style="0" customWidth="1"/>
  </cols>
  <sheetData>
    <row r="1" ht="13.5" thickBot="1"/>
    <row r="2" spans="5:14" ht="12.75">
      <c r="E2" s="224"/>
      <c r="F2" s="225"/>
      <c r="G2" s="225"/>
      <c r="H2" s="225"/>
      <c r="I2" s="225"/>
      <c r="J2" s="225"/>
      <c r="K2" s="225"/>
      <c r="L2" s="225"/>
      <c r="M2" s="225"/>
      <c r="N2" s="226"/>
    </row>
    <row r="3" spans="5:14" ht="12.75">
      <c r="E3" s="227"/>
      <c r="F3" s="228"/>
      <c r="G3" s="228"/>
      <c r="H3" s="228"/>
      <c r="I3" s="228"/>
      <c r="J3" s="228"/>
      <c r="K3" s="228"/>
      <c r="L3" s="228"/>
      <c r="M3" s="228"/>
      <c r="N3" s="229"/>
    </row>
    <row r="4" spans="5:14" ht="33.75">
      <c r="E4" s="227"/>
      <c r="F4" s="237"/>
      <c r="G4" s="237"/>
      <c r="H4" s="237"/>
      <c r="I4" s="237"/>
      <c r="J4" s="237"/>
      <c r="K4" s="237"/>
      <c r="L4" s="237"/>
      <c r="M4" s="228"/>
      <c r="N4" s="229"/>
    </row>
    <row r="5" spans="5:14" ht="33.75">
      <c r="E5" s="227"/>
      <c r="F5" s="230"/>
      <c r="G5" s="230"/>
      <c r="H5" s="230"/>
      <c r="I5" s="230"/>
      <c r="J5" s="230"/>
      <c r="K5" s="230"/>
      <c r="L5" s="230"/>
      <c r="M5" s="228"/>
      <c r="N5" s="229"/>
    </row>
    <row r="6" spans="5:14" ht="33.75">
      <c r="E6" s="227"/>
      <c r="F6" s="230"/>
      <c r="G6" s="230"/>
      <c r="H6" s="230"/>
      <c r="I6" s="230"/>
      <c r="J6" s="230"/>
      <c r="K6" s="230"/>
      <c r="L6" s="230"/>
      <c r="M6" s="228"/>
      <c r="N6" s="229"/>
    </row>
    <row r="7" spans="5:14" ht="33.75">
      <c r="E7" s="227"/>
      <c r="F7" s="230"/>
      <c r="G7" s="230"/>
      <c r="H7" s="230"/>
      <c r="I7" s="230"/>
      <c r="J7" s="230"/>
      <c r="K7" s="230"/>
      <c r="L7" s="230"/>
      <c r="M7" s="228"/>
      <c r="N7" s="229"/>
    </row>
    <row r="8" spans="5:14" ht="12.75">
      <c r="E8" s="227"/>
      <c r="F8" s="228"/>
      <c r="G8" s="228"/>
      <c r="H8" s="228"/>
      <c r="I8" s="228"/>
      <c r="J8" s="228"/>
      <c r="K8" s="228"/>
      <c r="L8" s="228"/>
      <c r="M8" s="228"/>
      <c r="N8" s="229"/>
    </row>
    <row r="9" spans="5:14" ht="12.75">
      <c r="E9" s="227"/>
      <c r="F9" s="228"/>
      <c r="G9" s="228"/>
      <c r="H9" s="228"/>
      <c r="I9" s="228"/>
      <c r="J9" s="228"/>
      <c r="K9" s="228"/>
      <c r="L9" s="228"/>
      <c r="M9" s="228"/>
      <c r="N9" s="229"/>
    </row>
    <row r="10" spans="5:14" ht="12.75">
      <c r="E10" s="227"/>
      <c r="F10" s="228"/>
      <c r="G10" s="228"/>
      <c r="H10" s="228"/>
      <c r="I10" s="228"/>
      <c r="J10" s="228"/>
      <c r="K10" s="228"/>
      <c r="L10" s="228"/>
      <c r="M10" s="228"/>
      <c r="N10" s="229"/>
    </row>
    <row r="11" spans="5:14" ht="12.75">
      <c r="E11" s="227"/>
      <c r="F11" s="228"/>
      <c r="G11" s="228"/>
      <c r="H11" s="228"/>
      <c r="I11" s="228"/>
      <c r="J11" s="228"/>
      <c r="K11" s="228"/>
      <c r="L11" s="228"/>
      <c r="M11" s="228"/>
      <c r="N11" s="229"/>
    </row>
    <row r="12" spans="5:14" ht="12.75">
      <c r="E12" s="227"/>
      <c r="F12" s="238" t="s">
        <v>164</v>
      </c>
      <c r="G12" s="238"/>
      <c r="H12" s="238"/>
      <c r="I12" s="238"/>
      <c r="J12" s="238"/>
      <c r="K12" s="238"/>
      <c r="L12" s="238"/>
      <c r="M12" s="228"/>
      <c r="N12" s="229"/>
    </row>
    <row r="13" spans="5:14" ht="12.75">
      <c r="E13" s="227"/>
      <c r="F13" s="238"/>
      <c r="G13" s="238"/>
      <c r="H13" s="238"/>
      <c r="I13" s="238"/>
      <c r="J13" s="238"/>
      <c r="K13" s="238"/>
      <c r="L13" s="238"/>
      <c r="M13" s="228"/>
      <c r="N13" s="229"/>
    </row>
    <row r="14" spans="5:14" ht="12.75">
      <c r="E14" s="227"/>
      <c r="F14" s="231"/>
      <c r="G14" s="231"/>
      <c r="H14" s="231"/>
      <c r="I14" s="231"/>
      <c r="J14" s="231"/>
      <c r="K14" s="231"/>
      <c r="L14" s="231"/>
      <c r="M14" s="228"/>
      <c r="N14" s="229"/>
    </row>
    <row r="15" spans="5:14" ht="20.25">
      <c r="E15" s="227"/>
      <c r="F15" s="239" t="s">
        <v>165</v>
      </c>
      <c r="G15" s="239"/>
      <c r="H15" s="239"/>
      <c r="I15" s="239"/>
      <c r="J15" s="239"/>
      <c r="K15" s="239"/>
      <c r="L15" s="239"/>
      <c r="M15" s="228"/>
      <c r="N15" s="229"/>
    </row>
    <row r="16" spans="5:14" ht="12.75">
      <c r="E16" s="227"/>
      <c r="F16" s="228"/>
      <c r="G16" s="228"/>
      <c r="H16" s="228"/>
      <c r="I16" s="228"/>
      <c r="J16" s="228"/>
      <c r="K16" s="228"/>
      <c r="L16" s="228"/>
      <c r="M16" s="228"/>
      <c r="N16" s="229"/>
    </row>
    <row r="17" spans="5:14" ht="12.75">
      <c r="E17" s="227"/>
      <c r="F17" s="228"/>
      <c r="G17" s="228"/>
      <c r="H17" s="228"/>
      <c r="I17" s="228"/>
      <c r="J17" s="228"/>
      <c r="K17" s="228"/>
      <c r="L17" s="228"/>
      <c r="M17" s="228"/>
      <c r="N17" s="229"/>
    </row>
    <row r="18" spans="5:14" ht="12.75">
      <c r="E18" s="227"/>
      <c r="F18" s="228"/>
      <c r="G18" s="228"/>
      <c r="H18" s="228"/>
      <c r="I18" s="228"/>
      <c r="J18" s="228"/>
      <c r="K18" s="228"/>
      <c r="L18" s="228"/>
      <c r="M18" s="228"/>
      <c r="N18" s="229"/>
    </row>
    <row r="19" spans="5:14" ht="15.75">
      <c r="E19" s="227"/>
      <c r="F19" s="232" t="s">
        <v>166</v>
      </c>
      <c r="G19" s="233"/>
      <c r="H19" s="233"/>
      <c r="I19" s="228"/>
      <c r="J19" s="228"/>
      <c r="K19" s="228"/>
      <c r="L19" s="228"/>
      <c r="M19" s="228"/>
      <c r="N19" s="229"/>
    </row>
    <row r="20" spans="5:14" ht="15">
      <c r="E20" s="227"/>
      <c r="F20" s="233"/>
      <c r="G20" s="233"/>
      <c r="H20" s="233"/>
      <c r="I20" s="228"/>
      <c r="J20" s="228"/>
      <c r="K20" s="228"/>
      <c r="L20" s="228"/>
      <c r="M20" s="228"/>
      <c r="N20" s="229"/>
    </row>
    <row r="21" spans="5:14" ht="15">
      <c r="E21" s="227"/>
      <c r="F21" s="233" t="s">
        <v>167</v>
      </c>
      <c r="G21" s="233"/>
      <c r="H21" s="233"/>
      <c r="I21" s="228"/>
      <c r="J21" s="228"/>
      <c r="K21" s="228"/>
      <c r="L21" s="228"/>
      <c r="M21" s="228"/>
      <c r="N21" s="229"/>
    </row>
    <row r="22" spans="5:14" ht="15">
      <c r="E22" s="227"/>
      <c r="F22" s="233" t="s">
        <v>253</v>
      </c>
      <c r="G22" s="233"/>
      <c r="H22" s="233"/>
      <c r="I22" s="228"/>
      <c r="J22" s="228"/>
      <c r="K22" s="228"/>
      <c r="L22" s="228"/>
      <c r="M22" s="228"/>
      <c r="N22" s="229"/>
    </row>
    <row r="23" spans="5:14" ht="15">
      <c r="E23" s="227"/>
      <c r="F23" s="233" t="s">
        <v>168</v>
      </c>
      <c r="G23" s="233"/>
      <c r="H23" s="233"/>
      <c r="I23" s="228"/>
      <c r="J23" s="228"/>
      <c r="K23" s="228"/>
      <c r="L23" s="228"/>
      <c r="M23" s="228"/>
      <c r="N23" s="229"/>
    </row>
    <row r="24" spans="5:14" ht="15">
      <c r="E24" s="227"/>
      <c r="F24" s="233" t="s">
        <v>220</v>
      </c>
      <c r="G24" s="233"/>
      <c r="H24" s="233"/>
      <c r="I24" s="228"/>
      <c r="J24" s="228"/>
      <c r="K24" s="228"/>
      <c r="L24" s="228"/>
      <c r="M24" s="228"/>
      <c r="N24" s="229"/>
    </row>
    <row r="25" spans="5:14" ht="15">
      <c r="E25" s="227"/>
      <c r="F25" s="233" t="s">
        <v>263</v>
      </c>
      <c r="G25" s="233"/>
      <c r="H25" s="233"/>
      <c r="I25" s="228"/>
      <c r="J25" s="228"/>
      <c r="K25" s="228"/>
      <c r="L25" s="228"/>
      <c r="M25" s="228"/>
      <c r="N25" s="229"/>
    </row>
    <row r="26" spans="5:14" ht="15">
      <c r="E26" s="227"/>
      <c r="F26" s="233" t="s">
        <v>264</v>
      </c>
      <c r="G26" s="233"/>
      <c r="H26" s="233"/>
      <c r="I26" s="228"/>
      <c r="J26" s="228"/>
      <c r="K26" s="228"/>
      <c r="L26" s="228"/>
      <c r="M26" s="228"/>
      <c r="N26" s="229"/>
    </row>
    <row r="27" spans="5:14" ht="15">
      <c r="E27" s="227"/>
      <c r="F27" s="233" t="s">
        <v>265</v>
      </c>
      <c r="G27" s="233"/>
      <c r="H27" s="233"/>
      <c r="I27" s="228"/>
      <c r="J27" s="228"/>
      <c r="K27" s="228"/>
      <c r="L27" s="228"/>
      <c r="M27" s="228"/>
      <c r="N27" s="229"/>
    </row>
    <row r="28" spans="5:14" ht="15">
      <c r="E28" s="227"/>
      <c r="F28" s="233" t="s">
        <v>266</v>
      </c>
      <c r="G28" s="233"/>
      <c r="H28" s="233"/>
      <c r="I28" s="228"/>
      <c r="J28" s="228"/>
      <c r="K28" s="228"/>
      <c r="L28" s="228"/>
      <c r="M28" s="228"/>
      <c r="N28" s="229"/>
    </row>
    <row r="29" spans="5:14" ht="15">
      <c r="E29" s="227"/>
      <c r="F29" s="233" t="s">
        <v>267</v>
      </c>
      <c r="G29" s="233"/>
      <c r="H29" s="233"/>
      <c r="I29" s="228"/>
      <c r="J29" s="228"/>
      <c r="K29" s="228"/>
      <c r="L29" s="228"/>
      <c r="M29" s="228"/>
      <c r="N29" s="229"/>
    </row>
    <row r="30" spans="5:14" ht="15">
      <c r="E30" s="227"/>
      <c r="F30" s="233"/>
      <c r="G30" s="233"/>
      <c r="H30" s="233"/>
      <c r="I30" s="228"/>
      <c r="J30" s="228"/>
      <c r="K30" s="228"/>
      <c r="L30" s="228"/>
      <c r="M30" s="228"/>
      <c r="N30" s="229"/>
    </row>
    <row r="31" spans="5:14" ht="12.75">
      <c r="E31" s="227"/>
      <c r="F31" s="228"/>
      <c r="G31" s="228"/>
      <c r="H31" s="228"/>
      <c r="I31" s="228"/>
      <c r="J31" s="228"/>
      <c r="K31" s="228"/>
      <c r="L31" s="228"/>
      <c r="M31" s="228"/>
      <c r="N31" s="229"/>
    </row>
    <row r="32" spans="5:14" ht="12.75">
      <c r="E32" s="227"/>
      <c r="F32" s="228"/>
      <c r="G32" s="228"/>
      <c r="H32" s="228"/>
      <c r="I32" s="228"/>
      <c r="J32" s="228"/>
      <c r="K32" s="228"/>
      <c r="L32" s="228"/>
      <c r="M32" s="228"/>
      <c r="N32" s="229"/>
    </row>
    <row r="33" spans="5:14" ht="13.5" thickBot="1">
      <c r="E33" s="234"/>
      <c r="F33" s="235"/>
      <c r="G33" s="235"/>
      <c r="H33" s="235"/>
      <c r="I33" s="235"/>
      <c r="J33" s="235"/>
      <c r="K33" s="235"/>
      <c r="L33" s="235"/>
      <c r="M33" s="235"/>
      <c r="N33" s="236"/>
    </row>
  </sheetData>
  <sheetProtection/>
  <mergeCells count="3">
    <mergeCell ref="F4:L4"/>
    <mergeCell ref="F12:L13"/>
    <mergeCell ref="F15:L15"/>
  </mergeCells>
  <printOptions/>
  <pageMargins left="0.75" right="0.75" top="1" bottom="1" header="0.5" footer="0.5"/>
  <pageSetup horizontalDpi="600" verticalDpi="600" orientation="portrait" paperSize="9" scale="61" r:id="rId2"/>
  <headerFooter alignWithMargins="0">
    <oddFooter>&amp;C&amp;Z&amp;F</oddFooter>
  </headerFooter>
  <drawing r:id="rId1"/>
</worksheet>
</file>

<file path=xl/worksheets/sheet2.xml><?xml version="1.0" encoding="utf-8"?>
<worksheet xmlns="http://schemas.openxmlformats.org/spreadsheetml/2006/main" xmlns:r="http://schemas.openxmlformats.org/officeDocument/2006/relationships">
  <sheetPr>
    <tabColor indexed="52"/>
  </sheetPr>
  <dimension ref="A2:N28"/>
  <sheetViews>
    <sheetView showRowColHeaders="0" zoomScalePageLayoutView="0" workbookViewId="0" topLeftCell="A1">
      <selection activeCell="H18" sqref="H18"/>
    </sheetView>
  </sheetViews>
  <sheetFormatPr defaultColWidth="9.140625" defaultRowHeight="12.75"/>
  <cols>
    <col min="1" max="1" width="5.28125" style="0" customWidth="1"/>
    <col min="10" max="10" width="10.140625" style="0" customWidth="1"/>
    <col min="11" max="11" width="15.140625" style="0" customWidth="1"/>
  </cols>
  <sheetData>
    <row r="2" ht="15.75">
      <c r="B2" s="198" t="s">
        <v>169</v>
      </c>
    </row>
    <row r="4" spans="2:11" ht="15">
      <c r="B4" s="152" t="s">
        <v>250</v>
      </c>
      <c r="C4" s="200"/>
      <c r="D4" s="200"/>
      <c r="E4" s="200"/>
      <c r="F4" s="200"/>
      <c r="G4" s="200"/>
      <c r="H4" s="200"/>
      <c r="I4" s="200"/>
      <c r="J4" s="200"/>
      <c r="K4" s="200"/>
    </row>
    <row r="5" spans="2:11" ht="15">
      <c r="B5" s="152" t="s">
        <v>251</v>
      </c>
      <c r="C5" s="200"/>
      <c r="D5" s="200"/>
      <c r="E5" s="200"/>
      <c r="F5" s="200"/>
      <c r="G5" s="200"/>
      <c r="H5" s="200"/>
      <c r="I5" s="200"/>
      <c r="J5" s="200"/>
      <c r="K5" s="200"/>
    </row>
    <row r="6" spans="2:11" ht="15">
      <c r="B6" s="199"/>
      <c r="C6" s="200"/>
      <c r="D6" s="200"/>
      <c r="E6" s="200"/>
      <c r="F6" s="200"/>
      <c r="G6" s="200"/>
      <c r="H6" s="200"/>
      <c r="I6" s="200"/>
      <c r="J6" s="200"/>
      <c r="K6" s="200"/>
    </row>
    <row r="7" spans="2:11" ht="15">
      <c r="B7" s="152" t="s">
        <v>232</v>
      </c>
      <c r="C7" s="200"/>
      <c r="D7" s="200"/>
      <c r="E7" s="200"/>
      <c r="F7" s="200"/>
      <c r="G7" s="200"/>
      <c r="H7" s="200"/>
      <c r="I7" s="200"/>
      <c r="J7" s="200"/>
      <c r="K7" s="200"/>
    </row>
    <row r="8" spans="2:11" ht="15">
      <c r="B8" s="200"/>
      <c r="C8" s="200"/>
      <c r="D8" s="200"/>
      <c r="E8" s="200"/>
      <c r="F8" s="200"/>
      <c r="G8" s="200"/>
      <c r="H8" s="200"/>
      <c r="I8" s="200"/>
      <c r="J8" s="200"/>
      <c r="K8" s="200"/>
    </row>
    <row r="9" spans="2:11" ht="15">
      <c r="B9" s="149" t="s">
        <v>231</v>
      </c>
      <c r="C9" s="201"/>
      <c r="D9" s="201"/>
      <c r="E9" s="201"/>
      <c r="F9" s="201"/>
      <c r="G9" s="201"/>
      <c r="H9" s="201"/>
      <c r="I9" s="201"/>
      <c r="J9" s="201"/>
      <c r="K9" s="201"/>
    </row>
    <row r="10" spans="2:11" ht="15">
      <c r="B10" s="149"/>
      <c r="C10" s="201"/>
      <c r="D10" s="201"/>
      <c r="E10" s="201"/>
      <c r="F10" s="201"/>
      <c r="G10" s="201"/>
      <c r="H10" s="201"/>
      <c r="I10" s="201"/>
      <c r="J10" s="201"/>
      <c r="K10" s="201"/>
    </row>
    <row r="11" spans="2:11" ht="15">
      <c r="B11" s="149" t="s">
        <v>249</v>
      </c>
      <c r="C11" s="201"/>
      <c r="D11" s="201"/>
      <c r="E11" s="201"/>
      <c r="F11" s="201"/>
      <c r="G11" s="201"/>
      <c r="H11" s="201"/>
      <c r="I11" s="201"/>
      <c r="J11" s="201"/>
      <c r="K11" s="201"/>
    </row>
    <row r="12" spans="2:11" ht="15">
      <c r="B12" s="149"/>
      <c r="C12" s="201"/>
      <c r="D12" s="201"/>
      <c r="E12" s="201"/>
      <c r="F12" s="201"/>
      <c r="G12" s="201"/>
      <c r="H12" s="201"/>
      <c r="I12" s="201"/>
      <c r="J12" s="201"/>
      <c r="K12" s="201"/>
    </row>
    <row r="13" spans="2:11" ht="15">
      <c r="B13" s="149" t="s">
        <v>248</v>
      </c>
      <c r="C13" s="201"/>
      <c r="D13" s="201"/>
      <c r="E13" s="201"/>
      <c r="F13" s="201"/>
      <c r="G13" s="201"/>
      <c r="H13" s="201"/>
      <c r="I13" s="201"/>
      <c r="J13" s="201"/>
      <c r="K13" s="201"/>
    </row>
    <row r="14" spans="2:11" ht="15">
      <c r="B14" s="201"/>
      <c r="C14" s="201"/>
      <c r="D14" s="201"/>
      <c r="E14" s="201"/>
      <c r="F14" s="201"/>
      <c r="G14" s="201"/>
      <c r="H14" s="201"/>
      <c r="I14" s="201"/>
      <c r="J14" s="201"/>
      <c r="K14" s="201"/>
    </row>
    <row r="15" spans="1:6" ht="15">
      <c r="A15" s="149"/>
      <c r="B15" s="201" t="s">
        <v>268</v>
      </c>
      <c r="C15" s="201"/>
      <c r="D15" s="201"/>
      <c r="E15" s="201"/>
      <c r="F15" s="201"/>
    </row>
    <row r="16" s="187" customFormat="1" ht="12.75"/>
    <row r="17" spans="2:11" ht="15">
      <c r="B17" s="149" t="s">
        <v>228</v>
      </c>
      <c r="C17" s="201"/>
      <c r="D17" s="201"/>
      <c r="E17" s="201"/>
      <c r="F17" s="201"/>
      <c r="G17" s="201"/>
      <c r="H17" s="201"/>
      <c r="I17" s="201"/>
      <c r="J17" s="201"/>
      <c r="K17" s="201"/>
    </row>
    <row r="18" spans="2:14" ht="15">
      <c r="B18" s="187"/>
      <c r="C18" s="200"/>
      <c r="D18" s="200"/>
      <c r="E18" s="200"/>
      <c r="F18" s="200"/>
      <c r="G18" s="200"/>
      <c r="H18" s="200"/>
      <c r="I18" s="200"/>
      <c r="J18" s="200"/>
      <c r="K18" s="200"/>
      <c r="L18" s="187"/>
      <c r="M18" s="187"/>
      <c r="N18" s="187"/>
    </row>
    <row r="19" spans="2:11" ht="15">
      <c r="B19" s="145" t="s">
        <v>261</v>
      </c>
      <c r="C19" s="202"/>
      <c r="D19" s="202"/>
      <c r="E19" s="202"/>
      <c r="F19" s="202"/>
      <c r="G19" s="202"/>
      <c r="H19" s="202"/>
      <c r="I19" s="202"/>
      <c r="J19" s="202"/>
      <c r="K19" s="202"/>
    </row>
    <row r="20" spans="2:11" ht="15">
      <c r="B20" s="145" t="s">
        <v>260</v>
      </c>
      <c r="C20" s="200"/>
      <c r="D20" s="200"/>
      <c r="E20" s="200"/>
      <c r="F20" s="200"/>
      <c r="G20" s="200"/>
      <c r="H20" s="200"/>
      <c r="I20" s="200"/>
      <c r="J20" s="200"/>
      <c r="K20" s="200"/>
    </row>
    <row r="21" ht="15">
      <c r="K21" s="201"/>
    </row>
    <row r="22" spans="2:11" ht="15">
      <c r="B22" s="223" t="s">
        <v>262</v>
      </c>
      <c r="K22" s="201"/>
    </row>
    <row r="23" spans="2:11" ht="15">
      <c r="B23" s="200"/>
      <c r="C23" s="200"/>
      <c r="D23" s="200"/>
      <c r="E23" s="200"/>
      <c r="F23" s="200"/>
      <c r="G23" s="200"/>
      <c r="H23" s="200"/>
      <c r="I23" s="200"/>
      <c r="J23" s="200"/>
      <c r="K23" s="200"/>
    </row>
    <row r="24" spans="2:11" ht="15">
      <c r="B24" s="200"/>
      <c r="C24" s="200"/>
      <c r="D24" s="200"/>
      <c r="E24" s="200"/>
      <c r="F24" s="200"/>
      <c r="G24" s="200"/>
      <c r="H24" s="200"/>
      <c r="I24" s="200"/>
      <c r="J24" s="200"/>
      <c r="K24" s="200"/>
    </row>
    <row r="25" spans="2:11" ht="18">
      <c r="B25" s="163"/>
      <c r="C25" s="200"/>
      <c r="D25" s="200"/>
      <c r="E25" s="200"/>
      <c r="F25" s="200"/>
      <c r="G25" s="200"/>
      <c r="H25" s="200"/>
      <c r="I25" s="200"/>
      <c r="J25" s="200"/>
      <c r="K25" s="200"/>
    </row>
    <row r="26" ht="15">
      <c r="K26" s="200"/>
    </row>
    <row r="27" ht="15">
      <c r="K27" s="200"/>
    </row>
    <row r="28" ht="15">
      <c r="K28" s="200"/>
    </row>
  </sheetData>
  <sheetProtection/>
  <hyperlinks>
    <hyperlink ref="B22" r:id="rId1" display="https://www.gov.uk/government/publications/tax-and-tax-credit-rates-and-thresholds-for-2014-15/tax-and-tax-credit-rates-and-thresholds-for-2014-15"/>
  </hyperlinks>
  <printOptions/>
  <pageMargins left="0.75" right="0.75" top="1" bottom="1" header="0.5" footer="0.5"/>
  <pageSetup horizontalDpi="600" verticalDpi="600" orientation="portrait" paperSize="9" scale="85" r:id="rId2"/>
</worksheet>
</file>

<file path=xl/worksheets/sheet3.xml><?xml version="1.0" encoding="utf-8"?>
<worksheet xmlns="http://schemas.openxmlformats.org/spreadsheetml/2006/main" xmlns:r="http://schemas.openxmlformats.org/officeDocument/2006/relationships">
  <sheetPr>
    <tabColor indexed="46"/>
    <pageSetUpPr fitToPage="1"/>
  </sheetPr>
  <dimension ref="B1:G38"/>
  <sheetViews>
    <sheetView showRowColHeaders="0" zoomScalePageLayoutView="0" workbookViewId="0" topLeftCell="A1">
      <selection activeCell="L13" sqref="L13"/>
    </sheetView>
  </sheetViews>
  <sheetFormatPr defaultColWidth="9.140625" defaultRowHeight="12.75"/>
  <cols>
    <col min="2" max="2" width="40.8515625" style="0" customWidth="1"/>
    <col min="3" max="3" width="18.57421875" style="0" customWidth="1"/>
    <col min="4" max="4" width="21.7109375" style="0" customWidth="1"/>
    <col min="5" max="5" width="18.57421875" style="0" customWidth="1"/>
    <col min="6" max="6" width="11.28125" style="0" customWidth="1"/>
  </cols>
  <sheetData>
    <row r="1" spans="2:6" ht="23.25">
      <c r="B1" s="241" t="s">
        <v>138</v>
      </c>
      <c r="C1" s="241"/>
      <c r="D1" s="241"/>
      <c r="E1" s="241"/>
      <c r="F1" s="223" t="s">
        <v>262</v>
      </c>
    </row>
    <row r="2" spans="2:5" ht="22.5" customHeight="1">
      <c r="B2" s="87" t="s">
        <v>154</v>
      </c>
      <c r="C2" s="88"/>
      <c r="D2" s="88"/>
      <c r="E2" s="88"/>
    </row>
    <row r="3" spans="2:5" ht="18">
      <c r="B3" s="242" t="s">
        <v>252</v>
      </c>
      <c r="C3" s="242"/>
      <c r="D3" s="242"/>
      <c r="E3" s="242"/>
    </row>
    <row r="4" spans="2:6" ht="9" customHeight="1">
      <c r="B4" s="1"/>
      <c r="C4" s="1"/>
      <c r="D4" s="1"/>
      <c r="E4" s="1"/>
      <c r="F4" s="13"/>
    </row>
    <row r="5" spans="2:7" ht="36" customHeight="1">
      <c r="B5" s="219" t="s">
        <v>116</v>
      </c>
      <c r="C5" s="220" t="s">
        <v>225</v>
      </c>
      <c r="D5" s="220" t="s">
        <v>117</v>
      </c>
      <c r="E5" s="221" t="s">
        <v>217</v>
      </c>
      <c r="F5" s="13"/>
      <c r="G5" s="6"/>
    </row>
    <row r="6" spans="2:6" ht="36.75" customHeight="1">
      <c r="B6" s="89" t="s">
        <v>148</v>
      </c>
      <c r="C6" s="169">
        <v>0.01</v>
      </c>
      <c r="D6" s="71">
        <v>41883</v>
      </c>
      <c r="E6" s="186">
        <v>0.141</v>
      </c>
      <c r="F6" s="42"/>
    </row>
    <row r="7" spans="2:6" ht="36.75" customHeight="1">
      <c r="B7" s="89" t="s">
        <v>245</v>
      </c>
      <c r="C7" s="169">
        <v>0.022</v>
      </c>
      <c r="D7" s="71">
        <v>41974</v>
      </c>
      <c r="E7" s="186">
        <v>0.258</v>
      </c>
      <c r="F7" s="42"/>
    </row>
    <row r="8" spans="2:6" ht="36.75" customHeight="1">
      <c r="B8" s="89" t="s">
        <v>245</v>
      </c>
      <c r="C8" s="169" t="s">
        <v>247</v>
      </c>
      <c r="D8" s="71" t="s">
        <v>246</v>
      </c>
      <c r="E8" s="186"/>
      <c r="F8" s="13"/>
    </row>
    <row r="9" spans="2:6" ht="12.75">
      <c r="B9" s="13"/>
      <c r="C9" s="1"/>
      <c r="D9" s="13"/>
      <c r="E9" s="13"/>
      <c r="F9" s="13"/>
    </row>
    <row r="10" spans="2:6" ht="12.75">
      <c r="B10" s="86" t="s">
        <v>233</v>
      </c>
      <c r="C10" s="1"/>
      <c r="D10" s="1"/>
      <c r="E10" s="1"/>
      <c r="F10" s="13"/>
    </row>
    <row r="11" spans="2:6" ht="7.5" customHeight="1">
      <c r="B11" s="1"/>
      <c r="C11" s="1"/>
      <c r="D11" s="1"/>
      <c r="E11" s="1"/>
      <c r="F11" s="13"/>
    </row>
    <row r="12" spans="2:6" ht="38.25">
      <c r="B12" s="219" t="s">
        <v>147</v>
      </c>
      <c r="C12" s="220" t="s">
        <v>118</v>
      </c>
      <c r="D12" s="220" t="s">
        <v>119</v>
      </c>
      <c r="E12" s="220" t="s">
        <v>120</v>
      </c>
      <c r="F12" s="44"/>
    </row>
    <row r="13" spans="2:6" ht="15.75" customHeight="1">
      <c r="B13" s="72" t="s">
        <v>254</v>
      </c>
      <c r="C13" s="73">
        <v>0</v>
      </c>
      <c r="D13" s="73">
        <v>0</v>
      </c>
      <c r="E13" s="73">
        <v>0</v>
      </c>
      <c r="F13" s="13"/>
    </row>
    <row r="14" spans="2:6" ht="16.5" customHeight="1">
      <c r="B14" s="72" t="s">
        <v>255</v>
      </c>
      <c r="C14" s="74">
        <v>0.104</v>
      </c>
      <c r="D14" s="74">
        <v>0.138</v>
      </c>
      <c r="E14" s="74">
        <v>0.138</v>
      </c>
      <c r="F14" s="13"/>
    </row>
    <row r="15" spans="2:6" ht="15.75" customHeight="1">
      <c r="B15" s="72" t="s">
        <v>256</v>
      </c>
      <c r="C15" s="74">
        <v>0.138</v>
      </c>
      <c r="D15" s="74">
        <v>0.138</v>
      </c>
      <c r="E15" s="74">
        <v>0.138</v>
      </c>
      <c r="F15" s="13"/>
    </row>
    <row r="16" spans="2:6" ht="12.75">
      <c r="B16" s="1"/>
      <c r="C16" s="1"/>
      <c r="D16" s="1"/>
      <c r="E16" s="1"/>
      <c r="F16" s="13"/>
    </row>
    <row r="17" spans="2:6" ht="12.75">
      <c r="B17" s="240" t="s">
        <v>149</v>
      </c>
      <c r="C17" s="240"/>
      <c r="D17" s="240"/>
      <c r="E17" s="1"/>
      <c r="F17" s="13"/>
    </row>
    <row r="18" spans="2:6" ht="7.5" customHeight="1">
      <c r="B18" s="91"/>
      <c r="C18" s="91"/>
      <c r="D18" s="91"/>
      <c r="E18" s="91"/>
      <c r="F18" s="13"/>
    </row>
    <row r="19" spans="2:6" ht="17.25" customHeight="1">
      <c r="B19" s="100" t="s">
        <v>150</v>
      </c>
      <c r="C19" s="97" t="s">
        <v>151</v>
      </c>
      <c r="D19" s="98"/>
      <c r="E19" s="16"/>
      <c r="F19" s="13"/>
    </row>
    <row r="20" spans="2:6" ht="8.25" customHeight="1">
      <c r="B20" s="92"/>
      <c r="C20" s="16"/>
      <c r="D20" s="93"/>
      <c r="E20" s="16"/>
      <c r="F20" s="13"/>
    </row>
    <row r="21" spans="2:6" ht="12.75">
      <c r="B21" s="90" t="s">
        <v>121</v>
      </c>
      <c r="C21" s="16" t="s">
        <v>122</v>
      </c>
      <c r="D21" s="93"/>
      <c r="E21" s="16"/>
      <c r="F21" s="13"/>
    </row>
    <row r="22" spans="2:6" ht="12.75">
      <c r="B22" s="90"/>
      <c r="C22" s="16" t="s">
        <v>123</v>
      </c>
      <c r="D22" s="93"/>
      <c r="E22" s="16"/>
      <c r="F22" s="13"/>
    </row>
    <row r="23" spans="2:6" ht="12.75">
      <c r="B23" s="90"/>
      <c r="C23" s="16" t="s">
        <v>155</v>
      </c>
      <c r="D23" s="93"/>
      <c r="E23" s="16"/>
      <c r="F23" s="13"/>
    </row>
    <row r="24" spans="2:6" ht="6" customHeight="1">
      <c r="B24" s="90"/>
      <c r="C24" s="16"/>
      <c r="D24" s="93"/>
      <c r="E24" s="16"/>
      <c r="F24" s="13"/>
    </row>
    <row r="25" spans="2:6" ht="12.75">
      <c r="B25" s="90" t="s">
        <v>124</v>
      </c>
      <c r="C25" s="16" t="s">
        <v>125</v>
      </c>
      <c r="D25" s="93"/>
      <c r="E25" s="16"/>
      <c r="F25" s="13"/>
    </row>
    <row r="26" spans="2:6" ht="12.75">
      <c r="B26" s="90"/>
      <c r="C26" s="16" t="s">
        <v>140</v>
      </c>
      <c r="D26" s="93"/>
      <c r="E26" s="16"/>
      <c r="F26" s="13"/>
    </row>
    <row r="27" spans="2:6" ht="12.75">
      <c r="B27" s="90"/>
      <c r="C27" s="16" t="s">
        <v>139</v>
      </c>
      <c r="D27" s="93"/>
      <c r="E27" s="16"/>
      <c r="F27" s="13"/>
    </row>
    <row r="28" spans="2:6" ht="7.5" customHeight="1">
      <c r="B28" s="90"/>
      <c r="C28" s="16"/>
      <c r="D28" s="93"/>
      <c r="E28" s="16"/>
      <c r="F28" s="13"/>
    </row>
    <row r="29" spans="2:6" ht="12.75">
      <c r="B29" s="90" t="s">
        <v>126</v>
      </c>
      <c r="C29" s="16" t="s">
        <v>208</v>
      </c>
      <c r="D29" s="93"/>
      <c r="E29" s="16"/>
      <c r="F29" s="13"/>
    </row>
    <row r="30" spans="2:6" ht="12.75">
      <c r="B30" s="90"/>
      <c r="C30" s="16" t="s">
        <v>127</v>
      </c>
      <c r="D30" s="93"/>
      <c r="E30" s="16"/>
      <c r="F30" s="13"/>
    </row>
    <row r="31" spans="2:6" ht="12.75">
      <c r="B31" s="90"/>
      <c r="C31" s="16" t="s">
        <v>128</v>
      </c>
      <c r="D31" s="93"/>
      <c r="E31" s="16"/>
      <c r="F31" s="13"/>
    </row>
    <row r="32" spans="2:6" ht="7.5" customHeight="1">
      <c r="B32" s="90"/>
      <c r="C32" s="16"/>
      <c r="D32" s="93"/>
      <c r="E32" s="16"/>
      <c r="F32" s="13"/>
    </row>
    <row r="33" spans="2:6" ht="12.75">
      <c r="B33" s="99" t="s">
        <v>129</v>
      </c>
      <c r="C33" s="95" t="s">
        <v>130</v>
      </c>
      <c r="D33" s="96"/>
      <c r="E33" s="16"/>
      <c r="F33" s="13"/>
    </row>
    <row r="34" spans="2:6" ht="12.75">
      <c r="B34" s="94"/>
      <c r="C34" s="94"/>
      <c r="D34" s="94"/>
      <c r="E34" s="94"/>
      <c r="F34" s="13"/>
    </row>
    <row r="35" spans="2:6" ht="12.75">
      <c r="B35" s="13"/>
      <c r="C35" s="13"/>
      <c r="D35" s="13"/>
      <c r="E35" s="13"/>
      <c r="F35" s="13"/>
    </row>
    <row r="36" spans="3:6" ht="12.75">
      <c r="C36" s="13"/>
      <c r="D36" s="13"/>
      <c r="E36" s="13"/>
      <c r="F36" s="13"/>
    </row>
    <row r="37" spans="2:6" ht="12.75">
      <c r="B37" s="13"/>
      <c r="C37" s="13"/>
      <c r="D37" s="13"/>
      <c r="E37" s="13"/>
      <c r="F37" s="13"/>
    </row>
    <row r="38" spans="2:6" ht="12.75">
      <c r="B38" s="13"/>
      <c r="C38" s="13"/>
      <c r="D38" s="13"/>
      <c r="E38" s="13"/>
      <c r="F38" s="13"/>
    </row>
  </sheetData>
  <sheetProtection/>
  <mergeCells count="3">
    <mergeCell ref="B17:D17"/>
    <mergeCell ref="B1:E1"/>
    <mergeCell ref="B3:E3"/>
  </mergeCells>
  <hyperlinks>
    <hyperlink ref="F1" r:id="rId1" display="https://www.gov.uk/government/publications/tax-and-tax-credit-rates-and-thresholds-for-2014-15/tax-and-tax-credit-rates-and-thresholds-for-2014-15"/>
  </hyperlinks>
  <printOptions/>
  <pageMargins left="0.42" right="0.3" top="0.33" bottom="0.49" header="0.22" footer="0.29"/>
  <pageSetup fitToHeight="1" fitToWidth="1" horizontalDpi="600" verticalDpi="600" orientation="portrait" paperSize="9" scale="98" r:id="rId2"/>
  <headerFooter alignWithMargins="0">
    <oddFooter>&amp;L&amp;9&amp;Z&amp;F</oddFooter>
  </headerFooter>
</worksheet>
</file>

<file path=xl/worksheets/sheet4.xml><?xml version="1.0" encoding="utf-8"?>
<worksheet xmlns="http://schemas.openxmlformats.org/spreadsheetml/2006/main" xmlns:r="http://schemas.openxmlformats.org/officeDocument/2006/relationships">
  <sheetPr>
    <tabColor indexed="34"/>
    <pageSetUpPr fitToPage="1"/>
  </sheetPr>
  <dimension ref="A1:U298"/>
  <sheetViews>
    <sheetView zoomScaleSheetLayoutView="100" zoomScalePageLayoutView="0" workbookViewId="0" topLeftCell="A1">
      <pane ySplit="1" topLeftCell="A2" activePane="bottomLeft" state="frozen"/>
      <selection pane="topLeft" activeCell="A1" sqref="A1"/>
      <selection pane="bottomLeft" activeCell="D39" sqref="D39"/>
    </sheetView>
  </sheetViews>
  <sheetFormatPr defaultColWidth="9.140625" defaultRowHeight="12.75"/>
  <cols>
    <col min="1" max="1" width="12.57421875" style="0" customWidth="1"/>
    <col min="2" max="2" width="10.00390625" style="0" hidden="1" customWidth="1"/>
    <col min="3" max="3" width="12.7109375" style="0" hidden="1" customWidth="1"/>
    <col min="4" max="4" width="11.140625" style="0" customWidth="1"/>
    <col min="5" max="5" width="10.7109375" style="0" customWidth="1"/>
    <col min="6" max="6" width="14.57421875" style="0" customWidth="1"/>
    <col min="7" max="7" width="14.140625" style="0" hidden="1" customWidth="1"/>
    <col min="8" max="8" width="13.00390625" style="0" hidden="1" customWidth="1"/>
    <col min="9" max="9" width="11.00390625" style="0" customWidth="1"/>
    <col min="10" max="10" width="11.8515625" style="0" customWidth="1"/>
    <col min="11" max="11" width="12.8515625" style="0" customWidth="1"/>
    <col min="12" max="12" width="11.140625" style="0" customWidth="1"/>
    <col min="19" max="19" width="9.57421875" style="0" customWidth="1"/>
  </cols>
  <sheetData>
    <row r="1" spans="1:11" ht="19.5">
      <c r="A1" s="137" t="s">
        <v>234</v>
      </c>
      <c r="B1" s="1"/>
      <c r="C1" s="1"/>
      <c r="D1" s="1"/>
      <c r="E1" s="1"/>
      <c r="F1" s="1"/>
      <c r="G1" s="1"/>
      <c r="H1" s="13"/>
      <c r="I1" s="13"/>
      <c r="K1">
        <v>1.01</v>
      </c>
    </row>
    <row r="2" spans="1:9" ht="24" customHeight="1">
      <c r="A2" s="4" t="s">
        <v>56</v>
      </c>
      <c r="B2" s="5"/>
      <c r="C2" s="5"/>
      <c r="D2" s="5"/>
      <c r="E2" s="13"/>
      <c r="F2" s="4" t="s">
        <v>184</v>
      </c>
      <c r="G2" s="1"/>
      <c r="H2" s="1"/>
      <c r="I2" s="13"/>
    </row>
    <row r="3" spans="1:20" ht="39.75" customHeight="1">
      <c r="A3" s="14" t="s">
        <v>0</v>
      </c>
      <c r="B3" s="214" t="s">
        <v>235</v>
      </c>
      <c r="C3" s="212" t="s">
        <v>227</v>
      </c>
      <c r="D3" s="215" t="s">
        <v>236</v>
      </c>
      <c r="F3" s="37" t="s">
        <v>91</v>
      </c>
      <c r="G3" s="212" t="s">
        <v>227</v>
      </c>
      <c r="H3" s="212" t="s">
        <v>227</v>
      </c>
      <c r="I3" s="215" t="s">
        <v>236</v>
      </c>
      <c r="M3" s="6"/>
      <c r="O3" s="6"/>
      <c r="R3" s="6"/>
      <c r="T3" s="6"/>
    </row>
    <row r="4" spans="1:21" ht="12.75" customHeight="1">
      <c r="A4" s="2" t="s">
        <v>1</v>
      </c>
      <c r="B4" s="35">
        <v>25117</v>
      </c>
      <c r="C4" s="18">
        <f aca="true" t="shared" si="0" ref="C4:C9">+B4*$K$1</f>
        <v>25368.170000000002</v>
      </c>
      <c r="D4" s="18">
        <f>+C4*$K$1+1</f>
        <v>25622.851700000003</v>
      </c>
      <c r="F4" s="33">
        <v>1</v>
      </c>
      <c r="G4" s="35">
        <f>18788</f>
        <v>18788</v>
      </c>
      <c r="H4" s="18">
        <f aca="true" t="shared" si="1" ref="H4:H9">+G4*$K$1</f>
        <v>18975.88</v>
      </c>
      <c r="I4" s="18">
        <f aca="true" t="shared" si="2" ref="I4:I9">+H4*$K$1+1</f>
        <v>19166.6388</v>
      </c>
      <c r="J4" s="34"/>
      <c r="M4" s="7"/>
      <c r="N4" s="34"/>
      <c r="O4" s="35"/>
      <c r="P4" s="34"/>
      <c r="R4" s="35"/>
      <c r="S4" s="34"/>
      <c r="T4" s="35"/>
      <c r="U4" s="34"/>
    </row>
    <row r="5" spans="1:21" ht="12.75">
      <c r="A5" s="2" t="s">
        <v>2</v>
      </c>
      <c r="B5" s="35">
        <v>26674</v>
      </c>
      <c r="C5" s="18">
        <f t="shared" si="0"/>
        <v>26940.74</v>
      </c>
      <c r="D5" s="18">
        <f>+C5*$K$1+1</f>
        <v>27211.1474</v>
      </c>
      <c r="F5" s="33">
        <v>2</v>
      </c>
      <c r="G5" s="35">
        <v>20629</v>
      </c>
      <c r="H5" s="18">
        <f t="shared" si="1"/>
        <v>20835.29</v>
      </c>
      <c r="I5" s="18">
        <f t="shared" si="2"/>
        <v>21044.642900000003</v>
      </c>
      <c r="J5" s="34"/>
      <c r="M5" s="7"/>
      <c r="N5" s="34"/>
      <c r="O5" s="35"/>
      <c r="P5" s="34"/>
      <c r="R5" s="35"/>
      <c r="S5" s="34"/>
      <c r="T5" s="35"/>
      <c r="U5" s="34"/>
    </row>
    <row r="6" spans="1:21" ht="12.75">
      <c r="A6" s="2" t="s">
        <v>3</v>
      </c>
      <c r="B6" s="35">
        <v>28325</v>
      </c>
      <c r="C6" s="18">
        <f t="shared" si="0"/>
        <v>28608.25</v>
      </c>
      <c r="D6" s="18">
        <f>+C6*$K$1+2</f>
        <v>28896.3325</v>
      </c>
      <c r="F6" s="33">
        <v>3</v>
      </c>
      <c r="G6" s="35">
        <v>22469</v>
      </c>
      <c r="H6" s="18">
        <f t="shared" si="1"/>
        <v>22693.69</v>
      </c>
      <c r="I6" s="18">
        <f t="shared" si="2"/>
        <v>22921.6269</v>
      </c>
      <c r="J6" s="34"/>
      <c r="M6" s="7"/>
      <c r="N6" s="34"/>
      <c r="O6" s="35"/>
      <c r="P6" s="34"/>
      <c r="R6" s="35"/>
      <c r="S6" s="34"/>
      <c r="T6" s="35"/>
      <c r="U6" s="34"/>
    </row>
    <row r="7" spans="1:21" ht="12.75">
      <c r="A7" s="2" t="s">
        <v>4</v>
      </c>
      <c r="B7" s="35">
        <v>30079</v>
      </c>
      <c r="C7" s="18">
        <f t="shared" si="0"/>
        <v>30379.79</v>
      </c>
      <c r="D7" s="18">
        <f>+C7*$K$1+1</f>
        <v>30684.587900000002</v>
      </c>
      <c r="F7" s="33">
        <v>4</v>
      </c>
      <c r="G7" s="35">
        <v>24311</v>
      </c>
      <c r="H7" s="18">
        <f t="shared" si="1"/>
        <v>24554.11</v>
      </c>
      <c r="I7" s="18">
        <f t="shared" si="2"/>
        <v>24800.6511</v>
      </c>
      <c r="J7" s="34"/>
      <c r="M7" s="7"/>
      <c r="N7" s="34"/>
      <c r="O7" s="35"/>
      <c r="P7" s="34"/>
      <c r="R7" s="35"/>
      <c r="S7" s="34"/>
      <c r="T7" s="35"/>
      <c r="U7" s="34"/>
    </row>
    <row r="8" spans="1:21" ht="12.75">
      <c r="A8" s="2" t="s">
        <v>5</v>
      </c>
      <c r="B8" s="35">
        <v>32630</v>
      </c>
      <c r="C8" s="18">
        <f t="shared" si="0"/>
        <v>32956.3</v>
      </c>
      <c r="D8" s="18">
        <f>+C8*$K$1+1</f>
        <v>33286.863000000005</v>
      </c>
      <c r="F8" s="33">
        <v>5</v>
      </c>
      <c r="G8" s="35">
        <v>26150</v>
      </c>
      <c r="H8" s="18">
        <f t="shared" si="1"/>
        <v>26411.5</v>
      </c>
      <c r="I8" s="18">
        <f t="shared" si="2"/>
        <v>26676.615</v>
      </c>
      <c r="J8" s="34"/>
      <c r="M8" s="7"/>
      <c r="N8" s="34"/>
      <c r="O8" s="35"/>
      <c r="P8" s="34"/>
      <c r="R8" s="35"/>
      <c r="S8" s="34"/>
      <c r="T8" s="35"/>
      <c r="U8" s="34"/>
    </row>
    <row r="9" spans="1:20" ht="12.75">
      <c r="A9" s="2" t="s">
        <v>6</v>
      </c>
      <c r="B9" s="35">
        <v>35115</v>
      </c>
      <c r="C9" s="18">
        <f t="shared" si="0"/>
        <v>35466.15</v>
      </c>
      <c r="D9" s="18">
        <f>+C9*$K$1+2</f>
        <v>35822.8115</v>
      </c>
      <c r="E9" s="34"/>
      <c r="F9" s="33">
        <v>6</v>
      </c>
      <c r="G9" s="35">
        <v>27991</v>
      </c>
      <c r="H9" s="18">
        <f t="shared" si="1"/>
        <v>28270.91</v>
      </c>
      <c r="I9" s="18">
        <f t="shared" si="2"/>
        <v>28554.6191</v>
      </c>
      <c r="L9" s="7"/>
      <c r="M9" s="34"/>
      <c r="N9" s="35"/>
      <c r="O9" s="34"/>
      <c r="Q9" s="35"/>
      <c r="R9" s="34"/>
      <c r="S9" s="35"/>
      <c r="T9" s="34"/>
    </row>
    <row r="10" spans="1:9" ht="12.75" customHeight="1">
      <c r="A10" s="46"/>
      <c r="B10" s="47"/>
      <c r="C10" s="47"/>
      <c r="D10" s="47"/>
      <c r="E10" s="49"/>
      <c r="F10" s="33"/>
      <c r="G10" s="67"/>
      <c r="I10" s="34"/>
    </row>
    <row r="11" spans="1:9" ht="12.75" customHeight="1">
      <c r="A11" s="13"/>
      <c r="B11" s="13"/>
      <c r="C11" s="13"/>
      <c r="D11" s="13"/>
      <c r="E11" s="13"/>
      <c r="F11" s="33"/>
      <c r="G11" s="67"/>
      <c r="I11" s="34"/>
    </row>
    <row r="12" spans="1:12" ht="15" customHeight="1">
      <c r="A12" s="19" t="s">
        <v>57</v>
      </c>
      <c r="B12" s="66"/>
      <c r="C12" s="66"/>
      <c r="D12" s="66"/>
      <c r="E12" s="13"/>
      <c r="F12" s="4" t="s">
        <v>58</v>
      </c>
      <c r="I12" s="54"/>
      <c r="L12" s="54"/>
    </row>
    <row r="13" spans="1:14" ht="45.75" customHeight="1">
      <c r="A13" s="30" t="s">
        <v>0</v>
      </c>
      <c r="B13" s="214" t="s">
        <v>235</v>
      </c>
      <c r="C13" s="212" t="s">
        <v>227</v>
      </c>
      <c r="D13" s="215" t="s">
        <v>236</v>
      </c>
      <c r="G13" s="212" t="s">
        <v>227</v>
      </c>
      <c r="H13" s="212" t="s">
        <v>227</v>
      </c>
      <c r="I13" s="215" t="s">
        <v>236</v>
      </c>
      <c r="J13" s="38"/>
      <c r="K13" s="38"/>
      <c r="N13" s="6"/>
    </row>
    <row r="14" spans="1:15" ht="12.75">
      <c r="A14" s="20" t="s">
        <v>7</v>
      </c>
      <c r="B14" s="7">
        <v>37599</v>
      </c>
      <c r="C14" s="18">
        <f aca="true" t="shared" si="3" ref="C14:D16">+B14*$K$1</f>
        <v>37974.99</v>
      </c>
      <c r="D14" s="18">
        <f t="shared" si="3"/>
        <v>38354.7399</v>
      </c>
      <c r="F14" s="101" t="s">
        <v>54</v>
      </c>
      <c r="G14" s="35">
        <v>2001</v>
      </c>
      <c r="H14" s="18">
        <f>+G14*$K$1</f>
        <v>2021.01</v>
      </c>
      <c r="I14" s="18">
        <f>+H14*$K$1</f>
        <v>2041.2201</v>
      </c>
      <c r="J14" s="22"/>
      <c r="K14" s="22"/>
      <c r="M14" s="34"/>
      <c r="N14" s="7"/>
      <c r="O14" s="34"/>
    </row>
    <row r="15" spans="1:15" ht="12.75">
      <c r="A15" s="20" t="s">
        <v>8</v>
      </c>
      <c r="B15" s="7">
        <v>38991</v>
      </c>
      <c r="C15" s="18">
        <f t="shared" si="3"/>
        <v>39380.91</v>
      </c>
      <c r="D15" s="18">
        <f t="shared" si="3"/>
        <v>39774.7191</v>
      </c>
      <c r="F15" s="102" t="s">
        <v>55</v>
      </c>
      <c r="G15" s="35">
        <v>3954</v>
      </c>
      <c r="H15" s="18">
        <f>+G15*$K$1</f>
        <v>3993.54</v>
      </c>
      <c r="I15" s="18">
        <f>+H15*$K$1</f>
        <v>4033.4754</v>
      </c>
      <c r="J15" s="22"/>
      <c r="K15" s="22"/>
      <c r="M15" s="34"/>
      <c r="N15" s="7"/>
      <c r="O15" s="34"/>
    </row>
    <row r="16" spans="1:15" ht="12.75">
      <c r="A16" s="20" t="s">
        <v>9</v>
      </c>
      <c r="B16" s="7">
        <v>40432</v>
      </c>
      <c r="C16" s="18">
        <f t="shared" si="3"/>
        <v>40836.32</v>
      </c>
      <c r="D16" s="18">
        <f>+C16*$K$1+2</f>
        <v>41246.6832</v>
      </c>
      <c r="J16" s="22"/>
      <c r="N16" s="7"/>
      <c r="O16" s="34"/>
    </row>
    <row r="17" spans="1:10" ht="12.75">
      <c r="A17" s="43"/>
      <c r="B17" s="52"/>
      <c r="C17" s="53"/>
      <c r="D17" s="53"/>
      <c r="E17" s="13"/>
      <c r="J17" s="22"/>
    </row>
    <row r="18" spans="1:14" ht="15.75">
      <c r="A18" s="23" t="s">
        <v>106</v>
      </c>
      <c r="B18" s="54"/>
      <c r="C18" s="54"/>
      <c r="E18" s="50"/>
      <c r="N18" s="66"/>
    </row>
    <row r="19" spans="1:19" ht="38.25">
      <c r="A19" s="25" t="s">
        <v>0</v>
      </c>
      <c r="B19" s="214" t="s">
        <v>235</v>
      </c>
      <c r="C19" s="212" t="s">
        <v>227</v>
      </c>
      <c r="D19" s="215" t="s">
        <v>236</v>
      </c>
      <c r="F19" s="160" t="s">
        <v>105</v>
      </c>
      <c r="G19" s="35"/>
      <c r="R19" s="13"/>
      <c r="S19" s="13"/>
    </row>
    <row r="20" spans="1:19" ht="12.75" customHeight="1">
      <c r="A20" s="20" t="s">
        <v>10</v>
      </c>
      <c r="B20" s="7">
        <v>40431.601385999995</v>
      </c>
      <c r="C20" s="18">
        <f>+$B20*$K$1</f>
        <v>40835.917399859994</v>
      </c>
      <c r="D20" s="18">
        <f>+C20*$K$1+3</f>
        <v>41247.276573858595</v>
      </c>
      <c r="E20" s="34"/>
      <c r="F20" s="70" t="s">
        <v>103</v>
      </c>
      <c r="G20" s="35">
        <v>7323</v>
      </c>
      <c r="H20" s="18">
        <f>+G20*$K$1</f>
        <v>7396.2300000000005</v>
      </c>
      <c r="I20" s="18">
        <f>+H20*$K$1</f>
        <v>7470.192300000001</v>
      </c>
      <c r="Q20" s="14"/>
      <c r="R20" s="39"/>
      <c r="S20" s="39"/>
    </row>
    <row r="21" spans="1:9" ht="12.75" customHeight="1">
      <c r="A21" s="20" t="s">
        <v>11</v>
      </c>
      <c r="B21" s="7">
        <v>41371.38442799999</v>
      </c>
      <c r="C21" s="18">
        <f aca="true" t="shared" si="4" ref="C21:C62">+B21*$K$1</f>
        <v>41785.09827227999</v>
      </c>
      <c r="D21" s="18">
        <f>+C21*$K$1+2</f>
        <v>42204.949255002786</v>
      </c>
      <c r="E21" s="34"/>
      <c r="F21" s="70" t="s">
        <v>104</v>
      </c>
      <c r="G21" s="35">
        <v>12393</v>
      </c>
      <c r="H21" s="18">
        <f>+G21*$K$1</f>
        <v>12516.93</v>
      </c>
      <c r="I21" s="18">
        <f>+H21*$K$1</f>
        <v>12642.0993</v>
      </c>
    </row>
    <row r="22" spans="1:5" ht="12.75" customHeight="1">
      <c r="A22" s="20" t="s">
        <v>12</v>
      </c>
      <c r="B22" s="7">
        <v>42326.86540499999</v>
      </c>
      <c r="C22" s="18">
        <f t="shared" si="4"/>
        <v>42750.13405904999</v>
      </c>
      <c r="D22" s="18">
        <f>+C22*$K$1+2</f>
        <v>43179.63539964049</v>
      </c>
      <c r="E22" s="34"/>
    </row>
    <row r="23" spans="1:7" ht="12.75" customHeight="1">
      <c r="A23" s="20" t="s">
        <v>13</v>
      </c>
      <c r="B23" s="7">
        <v>43313.742252</v>
      </c>
      <c r="C23" s="18">
        <f t="shared" si="4"/>
        <v>43746.879674519994</v>
      </c>
      <c r="D23" s="18">
        <f>+C23*$K$1+1</f>
        <v>44185.34847126519</v>
      </c>
      <c r="E23" s="34"/>
      <c r="F23" s="33"/>
      <c r="G23" s="35"/>
    </row>
    <row r="24" spans="1:7" ht="12.75" customHeight="1">
      <c r="A24" s="20" t="s">
        <v>14</v>
      </c>
      <c r="B24" s="7">
        <v>44317.363563</v>
      </c>
      <c r="C24" s="18">
        <f t="shared" si="4"/>
        <v>44760.53719863</v>
      </c>
      <c r="D24" s="18">
        <f>+C24*$K$1+2</f>
        <v>45210.1425706163</v>
      </c>
      <c r="E24" s="34"/>
      <c r="F24" s="160" t="s">
        <v>102</v>
      </c>
      <c r="G24" s="35"/>
    </row>
    <row r="25" spans="1:9" ht="14.25" customHeight="1">
      <c r="A25" s="20" t="s">
        <v>15</v>
      </c>
      <c r="B25" s="7">
        <v>45350.28768599999</v>
      </c>
      <c r="C25" s="18">
        <f t="shared" si="4"/>
        <v>45803.79056285999</v>
      </c>
      <c r="D25" s="18">
        <f>+C25*$K$1+2</f>
        <v>46263.828468488595</v>
      </c>
      <c r="E25" s="34"/>
      <c r="F25" s="70" t="s">
        <v>103</v>
      </c>
      <c r="G25" s="35">
        <v>2535</v>
      </c>
      <c r="H25" s="18">
        <f>+G25*$K$1</f>
        <v>2560.35</v>
      </c>
      <c r="I25" s="18">
        <f>+H25*$K$1</f>
        <v>2585.9535</v>
      </c>
    </row>
    <row r="26" spans="1:9" ht="12.75" customHeight="1">
      <c r="A26" s="20" t="s">
        <v>16</v>
      </c>
      <c r="B26" s="7">
        <v>46495.190411999996</v>
      </c>
      <c r="C26" s="18">
        <f t="shared" si="4"/>
        <v>46960.14231612</v>
      </c>
      <c r="D26" s="18">
        <f>+C26*$K$1+1</f>
        <v>47430.7437392812</v>
      </c>
      <c r="E26" s="34"/>
      <c r="F26" s="70" t="s">
        <v>104</v>
      </c>
      <c r="G26" s="35">
        <v>6196</v>
      </c>
      <c r="H26" s="18">
        <f>+G26*$K$1</f>
        <v>6257.96</v>
      </c>
      <c r="I26" s="18">
        <f>+H26*$K$1</f>
        <v>6320.5396</v>
      </c>
    </row>
    <row r="27" spans="1:5" ht="12.75">
      <c r="A27" s="20" t="s">
        <v>17</v>
      </c>
      <c r="B27" s="7">
        <v>47498.81172299999</v>
      </c>
      <c r="C27" s="18">
        <f t="shared" si="4"/>
        <v>47973.79984022999</v>
      </c>
      <c r="D27" s="18">
        <f>+C27*$K$1</f>
        <v>48453.53783863229</v>
      </c>
      <c r="E27" s="34"/>
    </row>
    <row r="28" spans="1:11" ht="12.75">
      <c r="A28" s="20" t="s">
        <v>18</v>
      </c>
      <c r="B28" s="7">
        <v>48608.132462999994</v>
      </c>
      <c r="C28" s="18">
        <f t="shared" si="4"/>
        <v>49094.21378763</v>
      </c>
      <c r="D28" s="18">
        <f>+C28*$K$1+2</f>
        <v>49587.1559255063</v>
      </c>
      <c r="E28" s="34"/>
      <c r="I28" s="48"/>
      <c r="K28" s="24"/>
    </row>
    <row r="29" spans="1:11" ht="15">
      <c r="A29" s="20" t="s">
        <v>19</v>
      </c>
      <c r="B29" s="7">
        <v>49782.33800099999</v>
      </c>
      <c r="C29" s="18">
        <f t="shared" si="4"/>
        <v>50280.16138100999</v>
      </c>
      <c r="D29" s="18">
        <f>+C29*$K$1+2</f>
        <v>50784.96299482009</v>
      </c>
      <c r="E29" s="34"/>
      <c r="F29" s="19" t="s">
        <v>92</v>
      </c>
      <c r="I29" s="48"/>
      <c r="K29" s="24"/>
    </row>
    <row r="30" spans="1:11" ht="12.75">
      <c r="A30" s="20" t="s">
        <v>20</v>
      </c>
      <c r="B30" s="7">
        <v>50992.12552499999</v>
      </c>
      <c r="C30" s="18">
        <f t="shared" si="4"/>
        <v>51502.04678024999</v>
      </c>
      <c r="D30" s="18">
        <f>+C30*$K$1+2</f>
        <v>52019.067248052495</v>
      </c>
      <c r="E30" s="34"/>
      <c r="F30" s="27" t="s">
        <v>53</v>
      </c>
      <c r="I30" t="s">
        <v>93</v>
      </c>
      <c r="K30" s="24"/>
    </row>
    <row r="31" spans="1:11" ht="12.75">
      <c r="A31" s="20" t="s">
        <v>21</v>
      </c>
      <c r="B31" s="7">
        <v>52104.58585199999</v>
      </c>
      <c r="C31" s="18">
        <f t="shared" si="4"/>
        <v>52625.63171051999</v>
      </c>
      <c r="D31" s="18">
        <f>+C31*$K$1+2</f>
        <v>53153.888027625195</v>
      </c>
      <c r="E31" s="34"/>
      <c r="F31" s="30">
        <v>1</v>
      </c>
      <c r="I31" s="32" t="s">
        <v>94</v>
      </c>
      <c r="K31" s="24"/>
    </row>
    <row r="32" spans="1:11" ht="12.75">
      <c r="A32" s="20" t="s">
        <v>22</v>
      </c>
      <c r="B32" s="7">
        <v>53333.21089799999</v>
      </c>
      <c r="C32" s="18">
        <f t="shared" si="4"/>
        <v>53866.54300697999</v>
      </c>
      <c r="D32" s="18">
        <f>+C32*$K$1+3</f>
        <v>54408.20843704979</v>
      </c>
      <c r="E32" s="34"/>
      <c r="F32" s="30">
        <v>2</v>
      </c>
      <c r="I32" s="32" t="s">
        <v>95</v>
      </c>
      <c r="K32" s="24"/>
    </row>
    <row r="33" spans="1:11" ht="12.75">
      <c r="A33" s="20" t="s">
        <v>23</v>
      </c>
      <c r="B33" s="7">
        <v>54581.71999499999</v>
      </c>
      <c r="C33" s="18">
        <f t="shared" si="4"/>
        <v>55127.53719494999</v>
      </c>
      <c r="D33" s="18">
        <f>+C33*$K$1+2</f>
        <v>55680.81256689949</v>
      </c>
      <c r="E33" s="34"/>
      <c r="F33" s="30">
        <v>3</v>
      </c>
      <c r="I33" s="32" t="s">
        <v>96</v>
      </c>
      <c r="K33" s="24"/>
    </row>
    <row r="34" spans="1:11" ht="12.75">
      <c r="A34" s="20" t="s">
        <v>24</v>
      </c>
      <c r="B34" s="7">
        <v>55867.90413599999</v>
      </c>
      <c r="C34" s="18">
        <f t="shared" si="4"/>
        <v>56426.58317735999</v>
      </c>
      <c r="D34" s="18">
        <f>+C34*$K$1+1</f>
        <v>56991.84900913359</v>
      </c>
      <c r="E34" s="34"/>
      <c r="F34" s="30">
        <v>4</v>
      </c>
      <c r="I34" s="32" t="s">
        <v>97</v>
      </c>
      <c r="K34" s="24"/>
    </row>
    <row r="35" spans="1:11" ht="12.75" customHeight="1">
      <c r="A35" s="20" t="s">
        <v>25</v>
      </c>
      <c r="B35" s="7">
        <v>57276.53217</v>
      </c>
      <c r="C35" s="18">
        <f t="shared" si="4"/>
        <v>57849.297491699996</v>
      </c>
      <c r="D35" s="18">
        <f>+C35*$K$1+1</f>
        <v>58428.79046661699</v>
      </c>
      <c r="E35" s="34"/>
      <c r="F35" s="30">
        <v>5</v>
      </c>
      <c r="I35" s="32" t="s">
        <v>98</v>
      </c>
      <c r="K35" s="24"/>
    </row>
    <row r="36" spans="1:11" ht="12.75">
      <c r="A36" s="20" t="s">
        <v>26</v>
      </c>
      <c r="B36" s="7">
        <v>58525.041266999986</v>
      </c>
      <c r="C36" s="18">
        <f t="shared" si="4"/>
        <v>59110.29167966999</v>
      </c>
      <c r="D36" s="18">
        <f>+C36*$K$1+2</f>
        <v>59703.394596466685</v>
      </c>
      <c r="E36" s="34"/>
      <c r="F36" s="30">
        <v>6</v>
      </c>
      <c r="I36" s="32" t="s">
        <v>99</v>
      </c>
      <c r="K36" s="24"/>
    </row>
    <row r="37" spans="1:11" ht="12.75">
      <c r="A37" s="20" t="s">
        <v>27</v>
      </c>
      <c r="B37" s="7">
        <v>59924.25054</v>
      </c>
      <c r="C37" s="18">
        <f t="shared" si="4"/>
        <v>60523.4930454</v>
      </c>
      <c r="D37" s="18">
        <f>+C37*$K$1+2</f>
        <v>61130.727975854</v>
      </c>
      <c r="E37" s="34"/>
      <c r="F37" s="30">
        <v>7</v>
      </c>
      <c r="I37" s="32" t="s">
        <v>100</v>
      </c>
      <c r="K37" s="24"/>
    </row>
    <row r="38" spans="1:9" ht="12.75">
      <c r="A38" s="20" t="s">
        <v>28</v>
      </c>
      <c r="B38" s="7">
        <v>61336.01816099999</v>
      </c>
      <c r="C38" s="18">
        <f t="shared" si="4"/>
        <v>61949.37834260999</v>
      </c>
      <c r="D38" s="18">
        <f>+C38*$K$1+2</f>
        <v>62570.87212603609</v>
      </c>
      <c r="E38" s="50"/>
      <c r="F38" s="30">
        <v>8</v>
      </c>
      <c r="I38" s="32" t="s">
        <v>101</v>
      </c>
    </row>
    <row r="39" spans="1:5" ht="12.75">
      <c r="A39" s="20" t="s">
        <v>29</v>
      </c>
      <c r="B39" s="7">
        <v>62783.36776799999</v>
      </c>
      <c r="C39" s="18">
        <f t="shared" si="4"/>
        <v>63411.20144567999</v>
      </c>
      <c r="D39" s="18">
        <f>+C39*$K$1+1</f>
        <v>64046.313460136786</v>
      </c>
      <c r="E39" s="13"/>
    </row>
    <row r="40" spans="1:5" ht="12.75">
      <c r="A40" s="20" t="s">
        <v>30</v>
      </c>
      <c r="B40" s="7">
        <v>64263.15977399999</v>
      </c>
      <c r="C40" s="18">
        <f t="shared" si="4"/>
        <v>64905.79137173999</v>
      </c>
      <c r="D40" s="18">
        <f>+C40*$K$1+2</f>
        <v>65556.8492854574</v>
      </c>
      <c r="E40" s="50"/>
    </row>
    <row r="41" spans="1:15" ht="14.25" customHeight="1">
      <c r="A41" s="20" t="s">
        <v>31</v>
      </c>
      <c r="B41" s="7">
        <v>65781.67335299999</v>
      </c>
      <c r="C41" s="18">
        <f t="shared" si="4"/>
        <v>66439.49008652999</v>
      </c>
      <c r="D41" s="18">
        <f>+C41*$K$1</f>
        <v>67103.88498739529</v>
      </c>
      <c r="K41" s="26"/>
      <c r="L41" s="26"/>
      <c r="M41" s="26"/>
      <c r="O41" s="6"/>
    </row>
    <row r="42" spans="1:16" ht="12.75" customHeight="1">
      <c r="A42" s="20" t="s">
        <v>32</v>
      </c>
      <c r="B42" s="7">
        <v>67337.86197599999</v>
      </c>
      <c r="C42" s="18">
        <f t="shared" si="4"/>
        <v>68011.24059575998</v>
      </c>
      <c r="D42" s="18">
        <f>+C42*$K$1+1</f>
        <v>68692.35300171758</v>
      </c>
      <c r="E42" s="34"/>
      <c r="K42" s="28"/>
      <c r="L42" s="68"/>
      <c r="M42" s="29"/>
      <c r="N42" s="34"/>
      <c r="O42" s="35"/>
      <c r="P42" s="34"/>
    </row>
    <row r="43" spans="1:16" ht="12.75" customHeight="1">
      <c r="A43" s="20" t="s">
        <v>33</v>
      </c>
      <c r="B43" s="7">
        <v>68933.81870099998</v>
      </c>
      <c r="C43" s="18">
        <f t="shared" si="4"/>
        <v>69623.15688800998</v>
      </c>
      <c r="D43" s="18">
        <f>+C43*$K$1+2</f>
        <v>70321.38845689008</v>
      </c>
      <c r="E43" s="34"/>
      <c r="K43" s="31"/>
      <c r="L43" s="69"/>
      <c r="M43" s="31"/>
      <c r="N43" s="34"/>
      <c r="O43" s="35"/>
      <c r="P43" s="34"/>
    </row>
    <row r="44" spans="1:16" ht="12.75" customHeight="1">
      <c r="A44" s="20" t="s">
        <v>34</v>
      </c>
      <c r="B44" s="7">
        <v>70573.72964399999</v>
      </c>
      <c r="C44" s="18">
        <f t="shared" si="4"/>
        <v>71279.46694043999</v>
      </c>
      <c r="D44" s="18">
        <f>+C44*$K$1+2</f>
        <v>71994.2616098444</v>
      </c>
      <c r="E44" s="34"/>
      <c r="K44" s="31"/>
      <c r="L44" s="69"/>
      <c r="M44" s="31"/>
      <c r="N44" s="34"/>
      <c r="O44" s="35"/>
      <c r="P44" s="34"/>
    </row>
    <row r="45" spans="1:16" ht="12.75" customHeight="1">
      <c r="A45" s="20" t="s">
        <v>35</v>
      </c>
      <c r="B45" s="7">
        <v>72246.08298599998</v>
      </c>
      <c r="C45" s="18">
        <f t="shared" si="4"/>
        <v>72968.54381585999</v>
      </c>
      <c r="D45" s="18">
        <f>+C45*$K$1+2</f>
        <v>73700.22925401859</v>
      </c>
      <c r="E45" s="34"/>
      <c r="K45" s="31"/>
      <c r="L45" s="69"/>
      <c r="M45" s="31"/>
      <c r="N45" s="34"/>
      <c r="O45" s="35"/>
      <c r="P45" s="34"/>
    </row>
    <row r="46" spans="1:16" ht="12.75" customHeight="1">
      <c r="A46" s="20" t="s">
        <v>36</v>
      </c>
      <c r="B46" s="7">
        <v>73961.34401699998</v>
      </c>
      <c r="C46" s="18">
        <f t="shared" si="4"/>
        <v>74700.95745716998</v>
      </c>
      <c r="D46" s="18">
        <f>+C46*$K$1+2</f>
        <v>75449.96703174167</v>
      </c>
      <c r="E46" s="34"/>
      <c r="K46" s="31"/>
      <c r="L46" s="69"/>
      <c r="M46" s="31"/>
      <c r="N46" s="34"/>
      <c r="O46" s="35"/>
      <c r="P46" s="34"/>
    </row>
    <row r="47" spans="1:16" ht="12.75" customHeight="1">
      <c r="A47" s="20" t="s">
        <v>37</v>
      </c>
      <c r="B47" s="7">
        <v>75723.698853</v>
      </c>
      <c r="C47" s="18">
        <f t="shared" si="4"/>
        <v>76480.93584153</v>
      </c>
      <c r="D47" s="18">
        <f>+C47*$K$1+2</f>
        <v>77247.74519994529</v>
      </c>
      <c r="E47" s="34"/>
      <c r="K47" s="31"/>
      <c r="L47" s="69"/>
      <c r="M47" s="31"/>
      <c r="N47" s="34"/>
      <c r="O47" s="35"/>
      <c r="P47" s="34"/>
    </row>
    <row r="48" spans="1:16" ht="12.75" customHeight="1">
      <c r="A48" s="20" t="s">
        <v>38</v>
      </c>
      <c r="B48" s="7">
        <v>77524.77526199998</v>
      </c>
      <c r="C48" s="18">
        <f t="shared" si="4"/>
        <v>78300.02301461998</v>
      </c>
      <c r="D48" s="18">
        <f>+C48*$K$1+1</f>
        <v>79084.02324476617</v>
      </c>
      <c r="E48" s="34"/>
      <c r="K48" s="31"/>
      <c r="L48" s="69"/>
      <c r="M48" s="31"/>
      <c r="N48" s="34"/>
      <c r="O48" s="35"/>
      <c r="P48" s="34"/>
    </row>
    <row r="49" spans="1:16" ht="12.75" customHeight="1">
      <c r="A49" s="20" t="s">
        <v>39</v>
      </c>
      <c r="B49" s="7">
        <v>79380.27117899999</v>
      </c>
      <c r="C49" s="18">
        <f t="shared" si="4"/>
        <v>80174.07389079</v>
      </c>
      <c r="D49" s="18">
        <f>+C49*$K$1+1</f>
        <v>80976.8146296979</v>
      </c>
      <c r="E49" s="34"/>
      <c r="K49" s="31"/>
      <c r="L49" s="69"/>
      <c r="M49" s="31"/>
      <c r="N49" s="34"/>
      <c r="O49" s="35"/>
      <c r="P49" s="34"/>
    </row>
    <row r="50" spans="1:16" ht="12.75" customHeight="1">
      <c r="A50" s="20" t="s">
        <v>40</v>
      </c>
      <c r="B50" s="7">
        <v>81272.39561099999</v>
      </c>
      <c r="C50" s="18">
        <f t="shared" si="4"/>
        <v>82085.11956710998</v>
      </c>
      <c r="D50" s="18">
        <f>+C50*$K$1+2</f>
        <v>82907.97076278109</v>
      </c>
      <c r="E50" s="34"/>
      <c r="F50" s="2"/>
      <c r="G50" s="21"/>
      <c r="H50" s="22"/>
      <c r="K50" s="31"/>
      <c r="L50" s="69"/>
      <c r="M50" s="30"/>
      <c r="N50" s="34"/>
      <c r="O50" s="35"/>
      <c r="P50" s="34"/>
    </row>
    <row r="51" spans="1:16" ht="12.75" customHeight="1">
      <c r="A51" s="20" t="s">
        <v>41</v>
      </c>
      <c r="B51" s="7">
        <v>83214.75343499998</v>
      </c>
      <c r="C51" s="18">
        <f t="shared" si="4"/>
        <v>84046.90096934998</v>
      </c>
      <c r="D51" s="18">
        <f>+C51*$K$1+1</f>
        <v>84888.36997904348</v>
      </c>
      <c r="E51" s="34"/>
      <c r="M51" s="7"/>
      <c r="N51" s="34"/>
      <c r="O51" s="35"/>
      <c r="P51" s="34"/>
    </row>
    <row r="52" spans="1:16" ht="12.75" customHeight="1">
      <c r="A52" s="20" t="s">
        <v>42</v>
      </c>
      <c r="B52" s="7">
        <v>85212.57729599999</v>
      </c>
      <c r="C52" s="18">
        <f t="shared" si="4"/>
        <v>86064.70306895999</v>
      </c>
      <c r="D52" s="18">
        <f>+C52*$K$1+2</f>
        <v>86927.35009964959</v>
      </c>
      <c r="E52" s="34"/>
      <c r="M52" s="7"/>
      <c r="N52" s="34"/>
      <c r="O52" s="35"/>
      <c r="P52" s="34"/>
    </row>
    <row r="53" spans="1:16" ht="12.75" customHeight="1">
      <c r="A53" s="20" t="s">
        <v>43</v>
      </c>
      <c r="B53" s="7">
        <v>87244.93661399998</v>
      </c>
      <c r="C53" s="18">
        <f t="shared" si="4"/>
        <v>88117.38598013998</v>
      </c>
      <c r="D53" s="18">
        <f>+C53*$K$1+1</f>
        <v>88999.55983994139</v>
      </c>
      <c r="E53" s="34"/>
      <c r="J53" s="34"/>
      <c r="M53" s="7"/>
      <c r="N53" s="34"/>
      <c r="O53" s="35"/>
      <c r="P53" s="34"/>
    </row>
    <row r="54" spans="1:16" ht="12.75" customHeight="1">
      <c r="A54" s="20" t="s">
        <v>44</v>
      </c>
      <c r="B54" s="7">
        <v>89335.90155599998</v>
      </c>
      <c r="C54" s="18">
        <f t="shared" si="4"/>
        <v>90229.26057155998</v>
      </c>
      <c r="D54" s="18">
        <f>+C54*$K$1+2</f>
        <v>91133.55317727558</v>
      </c>
      <c r="E54" s="34"/>
      <c r="J54" s="34"/>
      <c r="M54" s="7"/>
      <c r="N54" s="34"/>
      <c r="O54" s="35"/>
      <c r="P54" s="34"/>
    </row>
    <row r="55" spans="1:16" ht="12.75" customHeight="1">
      <c r="A55" s="20" t="s">
        <v>45</v>
      </c>
      <c r="B55" s="7">
        <v>91471.86724499997</v>
      </c>
      <c r="C55" s="18">
        <f t="shared" si="4"/>
        <v>92386.58591744998</v>
      </c>
      <c r="D55" s="18">
        <f>+C55*$K$1+2</f>
        <v>93312.45177662448</v>
      </c>
      <c r="E55" s="34"/>
      <c r="J55" s="34"/>
      <c r="M55" s="7"/>
      <c r="N55" s="34"/>
      <c r="O55" s="35"/>
      <c r="P55" s="34"/>
    </row>
    <row r="56" spans="1:16" ht="12.75" customHeight="1">
      <c r="A56" s="20" t="s">
        <v>46</v>
      </c>
      <c r="B56" s="7">
        <v>93677.95037699999</v>
      </c>
      <c r="C56" s="18">
        <f t="shared" si="4"/>
        <v>94614.72988076998</v>
      </c>
      <c r="D56" s="18">
        <f>+C56*$K$1+1</f>
        <v>95561.87717957768</v>
      </c>
      <c r="E56" s="34"/>
      <c r="M56" s="7"/>
      <c r="N56" s="34"/>
      <c r="O56" s="35"/>
      <c r="P56" s="34"/>
    </row>
    <row r="57" spans="1:16" ht="12.75" customHeight="1">
      <c r="A57" s="20" t="s">
        <v>47</v>
      </c>
      <c r="B57" s="7">
        <v>95919.61549499998</v>
      </c>
      <c r="C57" s="18">
        <f t="shared" si="4"/>
        <v>96878.81164994997</v>
      </c>
      <c r="D57" s="18">
        <f>+C57*$K$1+2</f>
        <v>97849.59976644948</v>
      </c>
      <c r="E57" s="34"/>
      <c r="J57" s="66"/>
      <c r="M57" s="7"/>
      <c r="N57" s="34"/>
      <c r="O57" s="35"/>
      <c r="P57" s="34"/>
    </row>
    <row r="58" spans="1:16" ht="12.75" customHeight="1">
      <c r="A58" s="20" t="s">
        <v>48</v>
      </c>
      <c r="B58" s="7">
        <v>98184.30425099998</v>
      </c>
      <c r="C58" s="18">
        <f t="shared" si="4"/>
        <v>99166.14729350997</v>
      </c>
      <c r="D58" s="18">
        <f>+C58*$K$1+1</f>
        <v>100158.80876644507</v>
      </c>
      <c r="E58" s="34"/>
      <c r="M58" s="7"/>
      <c r="N58" s="34"/>
      <c r="O58" s="35"/>
      <c r="P58" s="34"/>
    </row>
    <row r="59" spans="1:16" ht="12.75" customHeight="1">
      <c r="A59" s="20" t="s">
        <v>49</v>
      </c>
      <c r="B59" s="7">
        <v>100564.11119699999</v>
      </c>
      <c r="C59" s="18">
        <f t="shared" si="4"/>
        <v>101569.75230897</v>
      </c>
      <c r="D59" s="18">
        <f>+C59*$K$1+2</f>
        <v>102587.4498320597</v>
      </c>
      <c r="E59" s="34"/>
      <c r="M59" s="7"/>
      <c r="N59" s="34"/>
      <c r="O59" s="35"/>
      <c r="P59" s="34"/>
    </row>
    <row r="60" spans="1:16" ht="12.75" customHeight="1">
      <c r="A60" s="20" t="s">
        <v>50</v>
      </c>
      <c r="B60" s="7">
        <v>103002.52376699998</v>
      </c>
      <c r="C60" s="18">
        <f t="shared" si="4"/>
        <v>104032.54900466997</v>
      </c>
      <c r="D60" s="18">
        <f>+C60*$K$1+1</f>
        <v>105073.87449471667</v>
      </c>
      <c r="E60" s="34"/>
      <c r="M60" s="7"/>
      <c r="N60" s="34"/>
      <c r="O60" s="35"/>
      <c r="P60" s="34"/>
    </row>
    <row r="61" spans="1:16" ht="12.75" customHeight="1">
      <c r="A61" s="20" t="s">
        <v>51</v>
      </c>
      <c r="B61" s="7">
        <v>105501.63501899998</v>
      </c>
      <c r="C61" s="18">
        <f t="shared" si="4"/>
        <v>106556.65136918997</v>
      </c>
      <c r="D61" s="18">
        <f>+C61*$K$1+2</f>
        <v>107624.21788288187</v>
      </c>
      <c r="E61" s="34"/>
      <c r="M61" s="7"/>
      <c r="N61" s="34"/>
      <c r="O61" s="35"/>
      <c r="P61" s="34"/>
    </row>
    <row r="62" spans="1:16" ht="12.75" customHeight="1">
      <c r="A62" s="20" t="s">
        <v>52</v>
      </c>
      <c r="B62" s="7">
        <v>108068.77065599998</v>
      </c>
      <c r="C62" s="18">
        <f t="shared" si="4"/>
        <v>109149.45836255998</v>
      </c>
      <c r="D62" s="18">
        <f>+C62*$K$1+2</f>
        <v>110242.95294618557</v>
      </c>
      <c r="E62" s="34"/>
      <c r="M62" s="7"/>
      <c r="N62" s="34"/>
      <c r="O62" s="35"/>
      <c r="P62" s="34"/>
    </row>
    <row r="63" spans="4:16" ht="12.75" customHeight="1">
      <c r="D63" s="35"/>
      <c r="E63" s="34"/>
      <c r="M63" s="7"/>
      <c r="N63" s="34"/>
      <c r="O63" s="35"/>
      <c r="P63" s="34"/>
    </row>
    <row r="64" spans="5:16" ht="12.75" customHeight="1">
      <c r="E64" s="34"/>
      <c r="M64" s="7"/>
      <c r="N64" s="34"/>
      <c r="O64" s="35"/>
      <c r="P64" s="34"/>
    </row>
    <row r="65" spans="5:16" ht="12.75" customHeight="1">
      <c r="E65" s="34"/>
      <c r="M65" s="7"/>
      <c r="N65" s="34"/>
      <c r="O65" s="35"/>
      <c r="P65" s="34"/>
    </row>
    <row r="66" spans="5:16" ht="12.75" customHeight="1">
      <c r="E66" s="34"/>
      <c r="M66" s="7"/>
      <c r="N66" s="34"/>
      <c r="O66" s="35"/>
      <c r="P66" s="34"/>
    </row>
    <row r="67" spans="5:16" ht="12.75" customHeight="1">
      <c r="E67" s="34"/>
      <c r="M67" s="7"/>
      <c r="N67" s="34"/>
      <c r="O67" s="35"/>
      <c r="P67" s="34"/>
    </row>
    <row r="68" spans="5:16" ht="12.75" customHeight="1">
      <c r="E68" s="34"/>
      <c r="M68" s="7"/>
      <c r="N68" s="34"/>
      <c r="O68" s="35"/>
      <c r="P68" s="34"/>
    </row>
    <row r="69" spans="5:16" ht="12.75" customHeight="1">
      <c r="E69" s="34"/>
      <c r="M69" s="7"/>
      <c r="N69" s="34"/>
      <c r="O69" s="35"/>
      <c r="P69" s="34"/>
    </row>
    <row r="70" spans="5:16" ht="12.75" customHeight="1">
      <c r="E70" s="34"/>
      <c r="M70" s="7"/>
      <c r="N70" s="34"/>
      <c r="O70" s="35"/>
      <c r="P70" s="34"/>
    </row>
    <row r="71" spans="5:16" ht="12.75" customHeight="1">
      <c r="E71" s="34"/>
      <c r="M71" s="7"/>
      <c r="N71" s="34"/>
      <c r="O71" s="35"/>
      <c r="P71" s="34"/>
    </row>
    <row r="72" spans="5:16" ht="12.75" customHeight="1">
      <c r="E72" s="34"/>
      <c r="M72" s="7"/>
      <c r="N72" s="34"/>
      <c r="O72" s="35"/>
      <c r="P72" s="34"/>
    </row>
    <row r="73" spans="5:16" ht="12.75" customHeight="1">
      <c r="E73" s="34"/>
      <c r="M73" s="7"/>
      <c r="N73" s="34"/>
      <c r="O73" s="35"/>
      <c r="P73" s="34"/>
    </row>
    <row r="74" spans="5:16" ht="12.75" customHeight="1">
      <c r="E74" s="34"/>
      <c r="M74" s="7"/>
      <c r="N74" s="34"/>
      <c r="O74" s="35"/>
      <c r="P74" s="34"/>
    </row>
    <row r="75" spans="5:16" ht="12.75" customHeight="1">
      <c r="E75" s="34"/>
      <c r="M75" s="7"/>
      <c r="N75" s="34"/>
      <c r="O75" s="35"/>
      <c r="P75" s="34"/>
    </row>
    <row r="76" spans="5:16" ht="12.75" customHeight="1">
      <c r="E76" s="34"/>
      <c r="M76" s="7"/>
      <c r="N76" s="34"/>
      <c r="O76" s="35"/>
      <c r="P76" s="34"/>
    </row>
    <row r="77" spans="5:16" ht="12.75" customHeight="1">
      <c r="E77" s="34"/>
      <c r="M77" s="7"/>
      <c r="N77" s="34"/>
      <c r="O77" s="35"/>
      <c r="P77" s="34"/>
    </row>
    <row r="78" spans="5:16" ht="12.75" customHeight="1">
      <c r="E78" s="34"/>
      <c r="M78" s="7"/>
      <c r="N78" s="34"/>
      <c r="O78" s="35"/>
      <c r="P78" s="34"/>
    </row>
    <row r="79" spans="5:16" ht="12.75" customHeight="1">
      <c r="E79" s="34"/>
      <c r="M79" s="7"/>
      <c r="N79" s="34"/>
      <c r="O79" s="35"/>
      <c r="P79" s="34"/>
    </row>
    <row r="80" spans="5:16" ht="12.75" customHeight="1">
      <c r="E80" s="34"/>
      <c r="M80" s="7"/>
      <c r="N80" s="34"/>
      <c r="O80" s="35"/>
      <c r="P80" s="34"/>
    </row>
    <row r="81" spans="5:16" ht="12.75" customHeight="1">
      <c r="E81" s="34"/>
      <c r="M81" s="7"/>
      <c r="N81" s="34"/>
      <c r="O81" s="35"/>
      <c r="P81" s="34"/>
    </row>
    <row r="82" spans="5:16" ht="12.75" customHeight="1">
      <c r="E82" s="34"/>
      <c r="M82" s="7"/>
      <c r="N82" s="34"/>
      <c r="O82" s="35"/>
      <c r="P82" s="34"/>
    </row>
    <row r="83" spans="5:16" ht="12.75" customHeight="1">
      <c r="E83" s="34"/>
      <c r="M83" s="7"/>
      <c r="N83" s="34"/>
      <c r="O83" s="35"/>
      <c r="P83" s="34"/>
    </row>
    <row r="84" spans="5:16" ht="12.75" customHeight="1">
      <c r="E84" s="34"/>
      <c r="M84" s="7"/>
      <c r="N84" s="34"/>
      <c r="O84" s="35"/>
      <c r="P84" s="34"/>
    </row>
    <row r="85" spans="1:9" ht="12.75">
      <c r="A85" s="55"/>
      <c r="B85" s="50"/>
      <c r="C85" s="50"/>
      <c r="D85" s="50"/>
      <c r="E85" s="50"/>
      <c r="F85" s="50"/>
      <c r="G85" s="50"/>
      <c r="H85" s="50"/>
      <c r="I85" s="13"/>
    </row>
    <row r="86" spans="5:9" s="3" customFormat="1" ht="15">
      <c r="E86" s="26"/>
      <c r="F86" s="56"/>
      <c r="G86" s="56"/>
      <c r="H86" s="56"/>
      <c r="I86" s="57"/>
    </row>
    <row r="87" spans="5:9" ht="58.5" customHeight="1">
      <c r="E87" s="29"/>
      <c r="F87" s="58"/>
      <c r="G87" s="58"/>
      <c r="H87" s="50"/>
      <c r="I87" s="13"/>
    </row>
    <row r="88" spans="5:9" ht="12.75">
      <c r="E88" s="31"/>
      <c r="F88" s="59"/>
      <c r="G88" s="59"/>
      <c r="H88" s="50"/>
      <c r="I88" s="13"/>
    </row>
    <row r="89" spans="5:9" ht="12.75">
      <c r="E89" s="31"/>
      <c r="F89" s="59"/>
      <c r="G89" s="59"/>
      <c r="H89" s="50"/>
      <c r="I89" s="13"/>
    </row>
    <row r="90" spans="5:9" ht="12.75">
      <c r="E90" s="31"/>
      <c r="F90" s="59"/>
      <c r="G90" s="59"/>
      <c r="H90" s="50"/>
      <c r="I90" s="13"/>
    </row>
    <row r="91" spans="5:9" ht="12.75">
      <c r="E91" s="31"/>
      <c r="F91" s="59"/>
      <c r="G91" s="59"/>
      <c r="H91" s="50"/>
      <c r="I91" s="13"/>
    </row>
    <row r="92" spans="5:9" ht="12.75">
      <c r="E92" s="31"/>
      <c r="F92" s="59"/>
      <c r="G92" s="59"/>
      <c r="H92" s="50"/>
      <c r="I92" s="13"/>
    </row>
    <row r="93" spans="5:9" ht="12.75">
      <c r="E93" s="31"/>
      <c r="F93" s="59"/>
      <c r="G93" s="59"/>
      <c r="H93" s="50"/>
      <c r="I93" s="13"/>
    </row>
    <row r="94" spans="5:9" ht="12.75">
      <c r="E94" s="31"/>
      <c r="F94" s="59"/>
      <c r="G94" s="59"/>
      <c r="H94" s="50"/>
      <c r="I94" s="13"/>
    </row>
    <row r="95" spans="5:9" ht="30" customHeight="1">
      <c r="E95" s="30"/>
      <c r="F95" s="51"/>
      <c r="G95" s="51"/>
      <c r="H95" s="50"/>
      <c r="I95" s="13"/>
    </row>
    <row r="96" spans="1:9" ht="12.75">
      <c r="A96" s="13"/>
      <c r="B96" s="13"/>
      <c r="C96" s="13"/>
      <c r="D96" s="13"/>
      <c r="E96" s="13"/>
      <c r="F96" s="13"/>
      <c r="G96" s="13"/>
      <c r="H96" s="13"/>
      <c r="I96" s="13"/>
    </row>
    <row r="97" spans="1:9" ht="12.75">
      <c r="A97" s="13"/>
      <c r="B97" s="13"/>
      <c r="C97" s="13"/>
      <c r="D97" s="13"/>
      <c r="E97" s="13"/>
      <c r="F97" s="13"/>
      <c r="G97" s="13"/>
      <c r="H97" s="13"/>
      <c r="I97" s="13"/>
    </row>
    <row r="98" spans="1:9" ht="12.75">
      <c r="A98" s="13"/>
      <c r="B98" s="13"/>
      <c r="C98" s="13"/>
      <c r="D98" s="13"/>
      <c r="E98" s="13"/>
      <c r="F98" s="13"/>
      <c r="G98" s="13"/>
      <c r="H98" s="13"/>
      <c r="I98" s="13"/>
    </row>
    <row r="99" spans="1:9" ht="12.75">
      <c r="A99" s="13"/>
      <c r="B99" s="13"/>
      <c r="C99" s="13"/>
      <c r="D99" s="13"/>
      <c r="E99" s="13"/>
      <c r="F99" s="13"/>
      <c r="G99" s="13"/>
      <c r="H99" s="13"/>
      <c r="I99" s="13"/>
    </row>
    <row r="100" spans="1:9" ht="12.75">
      <c r="A100" s="13"/>
      <c r="B100" s="13"/>
      <c r="C100" s="13"/>
      <c r="D100" s="13"/>
      <c r="E100" s="13"/>
      <c r="F100" s="13"/>
      <c r="G100" s="13"/>
      <c r="H100" s="13"/>
      <c r="I100" s="13"/>
    </row>
    <row r="101" spans="1:9" ht="12.75">
      <c r="A101" s="13"/>
      <c r="B101" s="13"/>
      <c r="C101" s="13"/>
      <c r="D101" s="13"/>
      <c r="E101" s="13"/>
      <c r="F101" s="13"/>
      <c r="G101" s="13"/>
      <c r="H101" s="13"/>
      <c r="I101" s="13"/>
    </row>
    <row r="102" spans="1:9" ht="12.75">
      <c r="A102" s="13"/>
      <c r="B102" s="13"/>
      <c r="C102" s="13"/>
      <c r="D102" s="13"/>
      <c r="E102" s="13"/>
      <c r="F102" s="13"/>
      <c r="G102" s="13"/>
      <c r="H102" s="13"/>
      <c r="I102" s="13"/>
    </row>
    <row r="103" spans="1:9" ht="12.75">
      <c r="A103" s="13"/>
      <c r="B103" s="13"/>
      <c r="C103" s="13"/>
      <c r="D103" s="13"/>
      <c r="E103" s="13"/>
      <c r="F103" s="13"/>
      <c r="G103" s="13"/>
      <c r="H103" s="13"/>
      <c r="I103" s="13"/>
    </row>
    <row r="104" spans="1:9" ht="12.75">
      <c r="A104" s="13"/>
      <c r="B104" s="13"/>
      <c r="C104" s="13"/>
      <c r="D104" s="13"/>
      <c r="E104" s="13"/>
      <c r="F104" s="13"/>
      <c r="G104" s="13"/>
      <c r="H104" s="13"/>
      <c r="I104" s="13"/>
    </row>
    <row r="105" spans="1:9" ht="12.75">
      <c r="A105" s="13"/>
      <c r="B105" s="13"/>
      <c r="C105" s="13"/>
      <c r="D105" s="13"/>
      <c r="E105" s="13"/>
      <c r="F105" s="13"/>
      <c r="G105" s="13"/>
      <c r="H105" s="13"/>
      <c r="I105" s="13"/>
    </row>
    <row r="106" spans="1:9" ht="12.75">
      <c r="A106" s="13"/>
      <c r="B106" s="13"/>
      <c r="C106" s="13"/>
      <c r="D106" s="13"/>
      <c r="E106" s="13"/>
      <c r="F106" s="13"/>
      <c r="G106" s="13"/>
      <c r="H106" s="13"/>
      <c r="I106" s="13"/>
    </row>
    <row r="107" spans="1:9" ht="12.75">
      <c r="A107" s="13"/>
      <c r="B107" s="13"/>
      <c r="C107" s="13"/>
      <c r="D107" s="13"/>
      <c r="E107" s="13"/>
      <c r="F107" s="13"/>
      <c r="G107" s="13"/>
      <c r="H107" s="13"/>
      <c r="I107" s="13"/>
    </row>
    <row r="108" spans="1:9" ht="12.75">
      <c r="A108" s="13"/>
      <c r="B108" s="13"/>
      <c r="C108" s="13"/>
      <c r="D108" s="13"/>
      <c r="E108" s="13"/>
      <c r="F108" s="13"/>
      <c r="G108" s="13"/>
      <c r="H108" s="13"/>
      <c r="I108" s="13"/>
    </row>
    <row r="109" spans="1:9" ht="12.75">
      <c r="A109" s="13"/>
      <c r="B109" s="13"/>
      <c r="C109" s="13"/>
      <c r="D109" s="13"/>
      <c r="E109" s="13"/>
      <c r="F109" s="13"/>
      <c r="G109" s="13"/>
      <c r="H109" s="13"/>
      <c r="I109" s="13"/>
    </row>
    <row r="110" spans="1:9" ht="12.75">
      <c r="A110" s="13"/>
      <c r="B110" s="13"/>
      <c r="C110" s="13"/>
      <c r="D110" s="13"/>
      <c r="E110" s="13"/>
      <c r="F110" s="13"/>
      <c r="G110" s="13"/>
      <c r="H110" s="13"/>
      <c r="I110" s="13"/>
    </row>
    <row r="111" spans="1:9" ht="12.75">
      <c r="A111" s="13"/>
      <c r="B111" s="13"/>
      <c r="C111" s="13"/>
      <c r="D111" s="13"/>
      <c r="E111" s="13"/>
      <c r="F111" s="13"/>
      <c r="G111" s="13"/>
      <c r="H111" s="13"/>
      <c r="I111" s="13"/>
    </row>
    <row r="112" spans="1:9" ht="12.75">
      <c r="A112" s="13"/>
      <c r="B112" s="13"/>
      <c r="C112" s="13"/>
      <c r="D112" s="13"/>
      <c r="E112" s="13"/>
      <c r="F112" s="13"/>
      <c r="G112" s="13"/>
      <c r="H112" s="13"/>
      <c r="I112" s="13"/>
    </row>
    <row r="113" spans="1:9" ht="12.75">
      <c r="A113" s="13"/>
      <c r="B113" s="13"/>
      <c r="C113" s="13"/>
      <c r="D113" s="13"/>
      <c r="E113" s="13"/>
      <c r="F113" s="13"/>
      <c r="G113" s="13"/>
      <c r="H113" s="13"/>
      <c r="I113" s="13"/>
    </row>
    <row r="114" spans="1:9" ht="12.75">
      <c r="A114" s="13"/>
      <c r="B114" s="13"/>
      <c r="C114" s="13"/>
      <c r="D114" s="13"/>
      <c r="E114" s="13"/>
      <c r="F114" s="13"/>
      <c r="G114" s="13"/>
      <c r="H114" s="13"/>
      <c r="I114" s="13"/>
    </row>
    <row r="115" spans="1:9" ht="12.75">
      <c r="A115" s="13"/>
      <c r="B115" s="13"/>
      <c r="C115" s="13"/>
      <c r="D115" s="13"/>
      <c r="E115" s="13"/>
      <c r="F115" s="13"/>
      <c r="G115" s="13"/>
      <c r="H115" s="13"/>
      <c r="I115" s="13"/>
    </row>
    <row r="116" spans="1:9" ht="12.75">
      <c r="A116" s="13"/>
      <c r="B116" s="13"/>
      <c r="C116" s="13"/>
      <c r="D116" s="13"/>
      <c r="E116" s="13"/>
      <c r="F116" s="13"/>
      <c r="G116" s="13"/>
      <c r="H116" s="13"/>
      <c r="I116" s="13"/>
    </row>
    <row r="117" spans="1:9" ht="12.75">
      <c r="A117" s="13"/>
      <c r="B117" s="13"/>
      <c r="C117" s="13"/>
      <c r="D117" s="13"/>
      <c r="E117" s="13"/>
      <c r="F117" s="13"/>
      <c r="G117" s="13"/>
      <c r="H117" s="13"/>
      <c r="I117" s="13"/>
    </row>
    <row r="118" spans="1:9" ht="12.75">
      <c r="A118" s="13"/>
      <c r="B118" s="13"/>
      <c r="C118" s="13"/>
      <c r="D118" s="13"/>
      <c r="E118" s="13"/>
      <c r="F118" s="13"/>
      <c r="G118" s="13"/>
      <c r="H118" s="13"/>
      <c r="I118" s="13"/>
    </row>
    <row r="119" spans="1:9" ht="12.75">
      <c r="A119" s="13"/>
      <c r="B119" s="13"/>
      <c r="C119" s="13"/>
      <c r="D119" s="13"/>
      <c r="E119" s="13"/>
      <c r="F119" s="13"/>
      <c r="G119" s="13"/>
      <c r="H119" s="13"/>
      <c r="I119" s="13"/>
    </row>
    <row r="120" spans="1:9" ht="12.75">
      <c r="A120" s="13"/>
      <c r="B120" s="13"/>
      <c r="C120" s="13"/>
      <c r="D120" s="13"/>
      <c r="E120" s="13"/>
      <c r="F120" s="13"/>
      <c r="G120" s="13"/>
      <c r="H120" s="13"/>
      <c r="I120" s="13"/>
    </row>
    <row r="121" spans="1:9" ht="12.75">
      <c r="A121" s="13"/>
      <c r="B121" s="13"/>
      <c r="C121" s="13"/>
      <c r="D121" s="13"/>
      <c r="E121" s="13"/>
      <c r="F121" s="13"/>
      <c r="G121" s="13"/>
      <c r="H121" s="13"/>
      <c r="I121" s="13"/>
    </row>
    <row r="122" spans="1:9" ht="12.75">
      <c r="A122" s="13"/>
      <c r="B122" s="13"/>
      <c r="C122" s="13"/>
      <c r="D122" s="13"/>
      <c r="E122" s="13"/>
      <c r="F122" s="13"/>
      <c r="G122" s="13"/>
      <c r="H122" s="13"/>
      <c r="I122" s="13"/>
    </row>
    <row r="123" spans="1:9" ht="12.75">
      <c r="A123" s="13"/>
      <c r="B123" s="13"/>
      <c r="C123" s="13"/>
      <c r="D123" s="13"/>
      <c r="E123" s="13"/>
      <c r="F123" s="13"/>
      <c r="G123" s="13"/>
      <c r="H123" s="13"/>
      <c r="I123" s="13"/>
    </row>
    <row r="124" spans="1:9" ht="12.75">
      <c r="A124" s="13"/>
      <c r="B124" s="13"/>
      <c r="C124" s="13"/>
      <c r="D124" s="13"/>
      <c r="E124" s="13"/>
      <c r="F124" s="13"/>
      <c r="G124" s="13"/>
      <c r="H124" s="13"/>
      <c r="I124" s="13"/>
    </row>
    <row r="125" spans="1:9" ht="12.75">
      <c r="A125" s="13"/>
      <c r="B125" s="13"/>
      <c r="C125" s="13"/>
      <c r="D125" s="13"/>
      <c r="E125" s="13"/>
      <c r="F125" s="13"/>
      <c r="G125" s="13"/>
      <c r="H125" s="13"/>
      <c r="I125" s="13"/>
    </row>
    <row r="126" spans="1:9" ht="12.75">
      <c r="A126" s="13"/>
      <c r="B126" s="13"/>
      <c r="C126" s="13"/>
      <c r="D126" s="13"/>
      <c r="E126" s="13"/>
      <c r="F126" s="13"/>
      <c r="G126" s="13"/>
      <c r="H126" s="13"/>
      <c r="I126" s="13"/>
    </row>
    <row r="127" spans="1:9" ht="12.75">
      <c r="A127" s="13"/>
      <c r="B127" s="13"/>
      <c r="C127" s="13"/>
      <c r="D127" s="13"/>
      <c r="E127" s="13"/>
      <c r="F127" s="13"/>
      <c r="G127" s="13"/>
      <c r="H127" s="13"/>
      <c r="I127" s="13"/>
    </row>
    <row r="128" spans="1:9" ht="12.75">
      <c r="A128" s="45"/>
      <c r="B128" s="13"/>
      <c r="C128" s="13"/>
      <c r="D128" s="13"/>
      <c r="E128" s="13"/>
      <c r="F128" s="13"/>
      <c r="G128" s="13"/>
      <c r="H128" s="13"/>
      <c r="I128" s="13"/>
    </row>
    <row r="129" spans="1:9" ht="12.75">
      <c r="A129" s="13"/>
      <c r="B129" s="13"/>
      <c r="C129" s="13"/>
      <c r="D129" s="13"/>
      <c r="E129" s="13"/>
      <c r="F129" s="13"/>
      <c r="G129" s="13"/>
      <c r="H129" s="13"/>
      <c r="I129" s="13"/>
    </row>
    <row r="130" spans="1:9" ht="12.75">
      <c r="A130" s="13"/>
      <c r="B130" s="13"/>
      <c r="C130" s="13"/>
      <c r="D130" s="13"/>
      <c r="E130" s="13"/>
      <c r="F130" s="13"/>
      <c r="G130" s="13"/>
      <c r="H130" s="13"/>
      <c r="I130" s="13"/>
    </row>
    <row r="131" spans="1:9" ht="12.75">
      <c r="A131" s="13"/>
      <c r="B131" s="13"/>
      <c r="C131" s="13"/>
      <c r="D131" s="13"/>
      <c r="E131" s="13"/>
      <c r="F131" s="13"/>
      <c r="G131" s="13"/>
      <c r="H131" s="13"/>
      <c r="I131" s="13"/>
    </row>
    <row r="132" spans="1:9" ht="12.75">
      <c r="A132" s="13"/>
      <c r="B132" s="13"/>
      <c r="C132" s="13"/>
      <c r="D132" s="13"/>
      <c r="E132" s="13"/>
      <c r="F132" s="13"/>
      <c r="G132" s="13"/>
      <c r="H132" s="13"/>
      <c r="I132" s="13"/>
    </row>
    <row r="133" spans="1:9" ht="12.75">
      <c r="A133" s="13"/>
      <c r="B133" s="13"/>
      <c r="C133" s="13"/>
      <c r="D133" s="13"/>
      <c r="E133" s="13"/>
      <c r="F133" s="13"/>
      <c r="G133" s="13"/>
      <c r="H133" s="13"/>
      <c r="I133" s="13"/>
    </row>
    <row r="134" spans="1:9" ht="12.75">
      <c r="A134" s="13"/>
      <c r="B134" s="13"/>
      <c r="C134" s="13"/>
      <c r="D134" s="13"/>
      <c r="E134" s="13"/>
      <c r="F134" s="13"/>
      <c r="G134" s="13"/>
      <c r="H134" s="13"/>
      <c r="I134" s="13"/>
    </row>
    <row r="135" spans="1:9" ht="12.75">
      <c r="A135" s="13"/>
      <c r="B135" s="13"/>
      <c r="C135" s="13"/>
      <c r="D135" s="13"/>
      <c r="E135" s="13"/>
      <c r="F135" s="13"/>
      <c r="G135" s="13"/>
      <c r="H135" s="13"/>
      <c r="I135" s="13"/>
    </row>
    <row r="136" spans="1:9" ht="12.75">
      <c r="A136" s="13"/>
      <c r="B136" s="13"/>
      <c r="C136" s="13"/>
      <c r="D136" s="13"/>
      <c r="E136" s="13"/>
      <c r="F136" s="13"/>
      <c r="G136" s="13"/>
      <c r="H136" s="13"/>
      <c r="I136" s="13"/>
    </row>
    <row r="137" spans="1:9" ht="12.75">
      <c r="A137" s="13"/>
      <c r="B137" s="13"/>
      <c r="C137" s="13"/>
      <c r="D137" s="13"/>
      <c r="E137" s="13"/>
      <c r="F137" s="13"/>
      <c r="G137" s="13"/>
      <c r="H137" s="13"/>
      <c r="I137" s="13"/>
    </row>
    <row r="138" spans="1:9" ht="12.75">
      <c r="A138" s="13"/>
      <c r="B138" s="13"/>
      <c r="C138" s="13"/>
      <c r="D138" s="13"/>
      <c r="E138" s="13"/>
      <c r="F138" s="13"/>
      <c r="G138" s="13"/>
      <c r="H138" s="13"/>
      <c r="I138" s="13"/>
    </row>
    <row r="139" spans="1:9" ht="12.75">
      <c r="A139" s="13"/>
      <c r="B139" s="13"/>
      <c r="C139" s="13"/>
      <c r="D139" s="13"/>
      <c r="E139" s="13"/>
      <c r="F139" s="13"/>
      <c r="G139" s="13"/>
      <c r="H139" s="13"/>
      <c r="I139" s="13"/>
    </row>
    <row r="140" spans="1:9" ht="12.75">
      <c r="A140" s="13"/>
      <c r="B140" s="13"/>
      <c r="C140" s="13"/>
      <c r="D140" s="13"/>
      <c r="E140" s="13"/>
      <c r="F140" s="13"/>
      <c r="G140" s="13"/>
      <c r="H140" s="13"/>
      <c r="I140" s="13"/>
    </row>
    <row r="141" spans="1:9" ht="12.75">
      <c r="A141" s="13"/>
      <c r="B141" s="13"/>
      <c r="C141" s="13"/>
      <c r="D141" s="13"/>
      <c r="E141" s="13"/>
      <c r="F141" s="13"/>
      <c r="G141" s="13"/>
      <c r="H141" s="13"/>
      <c r="I141" s="13"/>
    </row>
    <row r="142" spans="1:9" ht="12.75">
      <c r="A142" s="13"/>
      <c r="B142" s="13"/>
      <c r="C142" s="13"/>
      <c r="D142" s="13"/>
      <c r="E142" s="13"/>
      <c r="F142" s="13"/>
      <c r="G142" s="13"/>
      <c r="H142" s="13"/>
      <c r="I142" s="13"/>
    </row>
    <row r="143" spans="1:9" ht="12.75">
      <c r="A143" s="13"/>
      <c r="B143" s="13"/>
      <c r="C143" s="13"/>
      <c r="D143" s="13"/>
      <c r="E143" s="13"/>
      <c r="F143" s="13"/>
      <c r="G143" s="13"/>
      <c r="H143" s="13"/>
      <c r="I143" s="13"/>
    </row>
    <row r="144" spans="1:9" ht="12.75">
      <c r="A144" s="13"/>
      <c r="B144" s="13"/>
      <c r="C144" s="13"/>
      <c r="D144" s="13"/>
      <c r="E144" s="13"/>
      <c r="F144" s="13"/>
      <c r="G144" s="13"/>
      <c r="H144" s="13"/>
      <c r="I144" s="13"/>
    </row>
    <row r="145" spans="1:9" ht="12.75">
      <c r="A145" s="13"/>
      <c r="B145" s="13"/>
      <c r="C145" s="13"/>
      <c r="D145" s="13"/>
      <c r="E145" s="13"/>
      <c r="F145" s="13"/>
      <c r="G145" s="13"/>
      <c r="H145" s="13"/>
      <c r="I145" s="13"/>
    </row>
    <row r="146" spans="1:9" ht="12.75">
      <c r="A146" s="13"/>
      <c r="B146" s="13"/>
      <c r="C146" s="13"/>
      <c r="D146" s="13"/>
      <c r="E146" s="13"/>
      <c r="F146" s="13"/>
      <c r="G146" s="13"/>
      <c r="H146" s="13"/>
      <c r="I146" s="13"/>
    </row>
    <row r="147" spans="1:9" ht="12.75">
      <c r="A147" s="13"/>
      <c r="B147" s="13"/>
      <c r="C147" s="13"/>
      <c r="D147" s="13"/>
      <c r="E147" s="13"/>
      <c r="F147" s="13"/>
      <c r="G147" s="13"/>
      <c r="H147" s="13"/>
      <c r="I147" s="13"/>
    </row>
    <row r="148" spans="1:9" ht="12.75">
      <c r="A148" s="13"/>
      <c r="B148" s="13"/>
      <c r="C148" s="13"/>
      <c r="D148" s="13"/>
      <c r="E148" s="13"/>
      <c r="F148" s="13"/>
      <c r="G148" s="13"/>
      <c r="H148" s="13"/>
      <c r="I148" s="13"/>
    </row>
    <row r="149" spans="1:9" ht="12.75">
      <c r="A149" s="13"/>
      <c r="B149" s="13"/>
      <c r="C149" s="13"/>
      <c r="D149" s="13"/>
      <c r="E149" s="13"/>
      <c r="F149" s="13"/>
      <c r="G149" s="13"/>
      <c r="H149" s="13"/>
      <c r="I149" s="13"/>
    </row>
    <row r="150" spans="1:9" ht="12.75">
      <c r="A150" s="13"/>
      <c r="B150" s="13"/>
      <c r="C150" s="13"/>
      <c r="D150" s="13"/>
      <c r="E150" s="13"/>
      <c r="F150" s="13"/>
      <c r="G150" s="13"/>
      <c r="H150" s="13"/>
      <c r="I150" s="13"/>
    </row>
    <row r="151" spans="1:9" ht="12.75">
      <c r="A151" s="13"/>
      <c r="B151" s="13"/>
      <c r="C151" s="13"/>
      <c r="D151" s="13"/>
      <c r="E151" s="13"/>
      <c r="F151" s="13"/>
      <c r="G151" s="13"/>
      <c r="H151" s="13"/>
      <c r="I151" s="13"/>
    </row>
    <row r="152" spans="1:9" ht="12.75">
      <c r="A152" s="13"/>
      <c r="B152" s="13"/>
      <c r="C152" s="13"/>
      <c r="D152" s="13"/>
      <c r="E152" s="13"/>
      <c r="F152" s="13"/>
      <c r="G152" s="13"/>
      <c r="H152" s="13"/>
      <c r="I152" s="13"/>
    </row>
    <row r="153" spans="1:9" ht="12.75">
      <c r="A153" s="13"/>
      <c r="B153" s="13"/>
      <c r="C153" s="13"/>
      <c r="D153" s="13"/>
      <c r="E153" s="13"/>
      <c r="F153" s="13"/>
      <c r="G153" s="13"/>
      <c r="H153" s="13"/>
      <c r="I153" s="13"/>
    </row>
    <row r="154" spans="1:9" ht="12.75">
      <c r="A154" s="13"/>
      <c r="B154" s="13"/>
      <c r="C154" s="13"/>
      <c r="D154" s="13"/>
      <c r="E154" s="13"/>
      <c r="F154" s="13"/>
      <c r="G154" s="13"/>
      <c r="H154" s="13"/>
      <c r="I154" s="13"/>
    </row>
    <row r="155" spans="1:9" ht="12.75">
      <c r="A155" s="13"/>
      <c r="B155" s="13"/>
      <c r="C155" s="13"/>
      <c r="D155" s="13"/>
      <c r="E155" s="13"/>
      <c r="F155" s="13"/>
      <c r="G155" s="13"/>
      <c r="H155" s="13"/>
      <c r="I155" s="13"/>
    </row>
    <row r="156" spans="1:9" ht="12.75">
      <c r="A156" s="13"/>
      <c r="B156" s="13"/>
      <c r="C156" s="13"/>
      <c r="D156" s="13"/>
      <c r="E156" s="13"/>
      <c r="F156" s="13"/>
      <c r="G156" s="13"/>
      <c r="H156" s="13"/>
      <c r="I156" s="13"/>
    </row>
    <row r="157" spans="1:9" ht="12.75">
      <c r="A157" s="13"/>
      <c r="B157" s="13"/>
      <c r="C157" s="13"/>
      <c r="D157" s="13"/>
      <c r="E157" s="13"/>
      <c r="F157" s="13"/>
      <c r="G157" s="13"/>
      <c r="H157" s="13"/>
      <c r="I157" s="13"/>
    </row>
    <row r="158" spans="1:9" ht="12.75">
      <c r="A158" s="13"/>
      <c r="B158" s="13"/>
      <c r="C158" s="13"/>
      <c r="D158" s="13"/>
      <c r="E158" s="13"/>
      <c r="F158" s="13"/>
      <c r="G158" s="13"/>
      <c r="H158" s="13"/>
      <c r="I158" s="13"/>
    </row>
    <row r="159" spans="1:9" ht="12.75">
      <c r="A159" s="13"/>
      <c r="B159" s="13"/>
      <c r="C159" s="13"/>
      <c r="D159" s="13"/>
      <c r="E159" s="13"/>
      <c r="F159" s="13"/>
      <c r="G159" s="13"/>
      <c r="H159" s="13"/>
      <c r="I159" s="13"/>
    </row>
    <row r="160" spans="1:9" ht="12.75">
      <c r="A160" s="13"/>
      <c r="B160" s="13"/>
      <c r="C160" s="13"/>
      <c r="D160" s="13"/>
      <c r="E160" s="13"/>
      <c r="F160" s="13"/>
      <c r="G160" s="13"/>
      <c r="H160" s="13"/>
      <c r="I160" s="13"/>
    </row>
    <row r="161" spans="1:9" ht="12.75">
      <c r="A161" s="13"/>
      <c r="B161" s="13"/>
      <c r="C161" s="13"/>
      <c r="D161" s="13"/>
      <c r="E161" s="13"/>
      <c r="F161" s="13"/>
      <c r="G161" s="13"/>
      <c r="H161" s="13"/>
      <c r="I161" s="13"/>
    </row>
    <row r="162" spans="1:9" ht="12.75">
      <c r="A162" s="13"/>
      <c r="B162" s="13"/>
      <c r="C162" s="13"/>
      <c r="D162" s="13"/>
      <c r="E162" s="13"/>
      <c r="F162" s="13"/>
      <c r="G162" s="13"/>
      <c r="H162" s="13"/>
      <c r="I162" s="13"/>
    </row>
    <row r="163" spans="1:9" ht="12.75">
      <c r="A163" s="13"/>
      <c r="B163" s="13"/>
      <c r="C163" s="13"/>
      <c r="D163" s="13"/>
      <c r="E163" s="13"/>
      <c r="F163" s="13"/>
      <c r="G163" s="13"/>
      <c r="H163" s="13"/>
      <c r="I163" s="13"/>
    </row>
    <row r="164" spans="1:9" ht="12.75">
      <c r="A164" s="13"/>
      <c r="B164" s="13"/>
      <c r="C164" s="13"/>
      <c r="D164" s="13"/>
      <c r="E164" s="13"/>
      <c r="F164" s="13"/>
      <c r="G164" s="13"/>
      <c r="H164" s="13"/>
      <c r="I164" s="13"/>
    </row>
    <row r="165" spans="1:9" ht="12.75">
      <c r="A165" s="13"/>
      <c r="B165" s="13"/>
      <c r="C165" s="13"/>
      <c r="D165" s="13"/>
      <c r="E165" s="13"/>
      <c r="F165" s="13"/>
      <c r="G165" s="13"/>
      <c r="H165" s="13"/>
      <c r="I165" s="13"/>
    </row>
    <row r="166" spans="1:9" ht="12.75">
      <c r="A166" s="13"/>
      <c r="B166" s="13"/>
      <c r="C166" s="13"/>
      <c r="D166" s="13"/>
      <c r="E166" s="13"/>
      <c r="F166" s="13"/>
      <c r="G166" s="13"/>
      <c r="H166" s="13"/>
      <c r="I166" s="13"/>
    </row>
    <row r="167" spans="1:9" ht="12.75">
      <c r="A167" s="13"/>
      <c r="B167" s="13"/>
      <c r="C167" s="13"/>
      <c r="D167" s="13"/>
      <c r="E167" s="13"/>
      <c r="F167" s="13"/>
      <c r="G167" s="13"/>
      <c r="H167" s="13"/>
      <c r="I167" s="13"/>
    </row>
    <row r="168" spans="1:9" ht="12.75">
      <c r="A168" s="13"/>
      <c r="B168" s="13"/>
      <c r="C168" s="13"/>
      <c r="D168" s="13"/>
      <c r="E168" s="13"/>
      <c r="F168" s="13"/>
      <c r="G168" s="13"/>
      <c r="H168" s="13"/>
      <c r="I168" s="13"/>
    </row>
    <row r="169" spans="1:9" ht="12.75">
      <c r="A169" s="13"/>
      <c r="B169" s="13"/>
      <c r="C169" s="13"/>
      <c r="D169" s="13"/>
      <c r="E169" s="13"/>
      <c r="F169" s="13"/>
      <c r="G169" s="13"/>
      <c r="H169" s="13"/>
      <c r="I169" s="13"/>
    </row>
    <row r="170" spans="1:9" ht="12.75">
      <c r="A170" s="13"/>
      <c r="B170" s="13"/>
      <c r="C170" s="13"/>
      <c r="D170" s="13"/>
      <c r="E170" s="13"/>
      <c r="F170" s="13"/>
      <c r="G170" s="13"/>
      <c r="H170" s="13"/>
      <c r="I170" s="13"/>
    </row>
    <row r="171" spans="1:9" ht="12.75">
      <c r="A171" s="13"/>
      <c r="B171" s="13"/>
      <c r="C171" s="13"/>
      <c r="D171" s="13"/>
      <c r="E171" s="13"/>
      <c r="F171" s="13"/>
      <c r="G171" s="13"/>
      <c r="H171" s="13"/>
      <c r="I171" s="13"/>
    </row>
    <row r="172" spans="1:9" ht="12.75">
      <c r="A172" s="13"/>
      <c r="B172" s="13"/>
      <c r="C172" s="13"/>
      <c r="D172" s="13"/>
      <c r="E172" s="13"/>
      <c r="F172" s="13"/>
      <c r="G172" s="13"/>
      <c r="H172" s="13"/>
      <c r="I172" s="13"/>
    </row>
    <row r="173" spans="1:9" ht="12.75">
      <c r="A173" s="13"/>
      <c r="B173" s="13"/>
      <c r="C173" s="13"/>
      <c r="D173" s="13"/>
      <c r="E173" s="13"/>
      <c r="F173" s="13"/>
      <c r="G173" s="13"/>
      <c r="H173" s="13"/>
      <c r="I173" s="13"/>
    </row>
    <row r="174" spans="1:9" ht="12.75">
      <c r="A174" s="13"/>
      <c r="B174" s="13"/>
      <c r="C174" s="13"/>
      <c r="D174" s="13"/>
      <c r="E174" s="13"/>
      <c r="F174" s="13"/>
      <c r="G174" s="13"/>
      <c r="H174" s="13"/>
      <c r="I174" s="13"/>
    </row>
    <row r="175" spans="1:9" ht="12.75">
      <c r="A175" s="13"/>
      <c r="B175" s="13"/>
      <c r="C175" s="13"/>
      <c r="D175" s="13"/>
      <c r="E175" s="13"/>
      <c r="F175" s="13"/>
      <c r="G175" s="13"/>
      <c r="H175" s="13"/>
      <c r="I175" s="13"/>
    </row>
    <row r="176" spans="1:9" ht="12.75">
      <c r="A176" s="13"/>
      <c r="B176" s="13"/>
      <c r="C176" s="13"/>
      <c r="D176" s="13"/>
      <c r="E176" s="13"/>
      <c r="F176" s="13"/>
      <c r="G176" s="13"/>
      <c r="H176" s="13"/>
      <c r="I176" s="13"/>
    </row>
    <row r="177" spans="1:9" ht="12.75">
      <c r="A177" s="13"/>
      <c r="B177" s="13"/>
      <c r="C177" s="13"/>
      <c r="D177" s="13"/>
      <c r="E177" s="13"/>
      <c r="F177" s="13"/>
      <c r="G177" s="13"/>
      <c r="H177" s="13"/>
      <c r="I177" s="13"/>
    </row>
    <row r="178" spans="1:9" ht="12.75">
      <c r="A178" s="13"/>
      <c r="B178" s="13"/>
      <c r="C178" s="13"/>
      <c r="D178" s="13"/>
      <c r="E178" s="13"/>
      <c r="F178" s="13"/>
      <c r="G178" s="13"/>
      <c r="H178" s="13"/>
      <c r="I178" s="13"/>
    </row>
    <row r="179" spans="1:9" ht="12.75">
      <c r="A179" s="13"/>
      <c r="B179" s="13"/>
      <c r="C179" s="13"/>
      <c r="D179" s="13"/>
      <c r="E179" s="13"/>
      <c r="F179" s="13"/>
      <c r="G179" s="13"/>
      <c r="H179" s="13"/>
      <c r="I179" s="13"/>
    </row>
    <row r="180" spans="1:9" ht="12.75">
      <c r="A180" s="13"/>
      <c r="B180" s="13"/>
      <c r="C180" s="13"/>
      <c r="D180" s="13"/>
      <c r="E180" s="13"/>
      <c r="F180" s="13"/>
      <c r="G180" s="13"/>
      <c r="H180" s="13"/>
      <c r="I180" s="13"/>
    </row>
    <row r="181" spans="1:9" ht="12.75">
      <c r="A181" s="13"/>
      <c r="B181" s="13"/>
      <c r="C181" s="13"/>
      <c r="D181" s="13"/>
      <c r="E181" s="13"/>
      <c r="F181" s="13"/>
      <c r="G181" s="13"/>
      <c r="H181" s="13"/>
      <c r="I181" s="13"/>
    </row>
    <row r="182" spans="1:9" ht="12.75">
      <c r="A182" s="13"/>
      <c r="B182" s="13"/>
      <c r="C182" s="13"/>
      <c r="D182" s="13"/>
      <c r="E182" s="13"/>
      <c r="F182" s="13"/>
      <c r="G182" s="13"/>
      <c r="H182" s="13"/>
      <c r="I182" s="13"/>
    </row>
    <row r="183" spans="1:9" ht="12.75">
      <c r="A183" s="13"/>
      <c r="B183" s="13"/>
      <c r="C183" s="13"/>
      <c r="D183" s="13"/>
      <c r="E183" s="13"/>
      <c r="F183" s="13"/>
      <c r="G183" s="13"/>
      <c r="H183" s="13"/>
      <c r="I183" s="13"/>
    </row>
    <row r="184" spans="1:9" ht="12.75">
      <c r="A184" s="13"/>
      <c r="B184" s="13"/>
      <c r="C184" s="13"/>
      <c r="D184" s="13"/>
      <c r="E184" s="13"/>
      <c r="F184" s="13"/>
      <c r="G184" s="13"/>
      <c r="H184" s="13"/>
      <c r="I184" s="13"/>
    </row>
    <row r="185" spans="1:9" ht="12.75">
      <c r="A185" s="13"/>
      <c r="B185" s="13"/>
      <c r="C185" s="13"/>
      <c r="D185" s="13"/>
      <c r="E185" s="13"/>
      <c r="F185" s="13"/>
      <c r="G185" s="13"/>
      <c r="H185" s="13"/>
      <c r="I185" s="13"/>
    </row>
    <row r="186" spans="1:9" ht="12.75">
      <c r="A186" s="13"/>
      <c r="B186" s="13"/>
      <c r="C186" s="13"/>
      <c r="D186" s="13"/>
      <c r="E186" s="13"/>
      <c r="F186" s="13"/>
      <c r="G186" s="13"/>
      <c r="H186" s="13"/>
      <c r="I186" s="13"/>
    </row>
    <row r="187" spans="1:9" ht="12.75">
      <c r="A187" s="13"/>
      <c r="B187" s="13"/>
      <c r="C187" s="13"/>
      <c r="D187" s="13"/>
      <c r="E187" s="13"/>
      <c r="F187" s="13"/>
      <c r="G187" s="13"/>
      <c r="H187" s="13"/>
      <c r="I187" s="13"/>
    </row>
    <row r="188" spans="1:9" ht="12.75">
      <c r="A188" s="13"/>
      <c r="B188" s="13"/>
      <c r="C188" s="13"/>
      <c r="D188" s="13"/>
      <c r="E188" s="13"/>
      <c r="F188" s="13"/>
      <c r="G188" s="13"/>
      <c r="H188" s="13"/>
      <c r="I188" s="13"/>
    </row>
    <row r="189" spans="1:9" ht="12.75">
      <c r="A189" s="13"/>
      <c r="B189" s="13"/>
      <c r="C189" s="13"/>
      <c r="D189" s="13"/>
      <c r="E189" s="13"/>
      <c r="F189" s="13"/>
      <c r="G189" s="13"/>
      <c r="H189" s="13"/>
      <c r="I189" s="13"/>
    </row>
    <row r="190" spans="1:9" ht="12.75">
      <c r="A190" s="13"/>
      <c r="B190" s="13"/>
      <c r="C190" s="13"/>
      <c r="D190" s="13"/>
      <c r="E190" s="13"/>
      <c r="F190" s="13"/>
      <c r="G190" s="13"/>
      <c r="H190" s="13"/>
      <c r="I190" s="13"/>
    </row>
    <row r="191" spans="1:9" ht="12.75">
      <c r="A191" s="13"/>
      <c r="B191" s="13"/>
      <c r="C191" s="13"/>
      <c r="D191" s="13"/>
      <c r="E191" s="13"/>
      <c r="F191" s="13"/>
      <c r="G191" s="13"/>
      <c r="H191" s="13"/>
      <c r="I191" s="13"/>
    </row>
    <row r="192" spans="1:9" ht="12.75">
      <c r="A192" s="13"/>
      <c r="B192" s="13"/>
      <c r="C192" s="13"/>
      <c r="D192" s="13"/>
      <c r="E192" s="13"/>
      <c r="F192" s="13"/>
      <c r="G192" s="13"/>
      <c r="H192" s="13"/>
      <c r="I192" s="13"/>
    </row>
    <row r="193" spans="1:9" ht="12.75">
      <c r="A193" s="13"/>
      <c r="B193" s="13"/>
      <c r="C193" s="13"/>
      <c r="D193" s="13"/>
      <c r="E193" s="13"/>
      <c r="F193" s="13"/>
      <c r="G193" s="13"/>
      <c r="H193" s="13"/>
      <c r="I193" s="13"/>
    </row>
    <row r="194" spans="1:9" ht="12.75">
      <c r="A194" s="13"/>
      <c r="B194" s="13"/>
      <c r="C194" s="13"/>
      <c r="D194" s="13"/>
      <c r="E194" s="13"/>
      <c r="F194" s="13"/>
      <c r="G194" s="13"/>
      <c r="H194" s="13"/>
      <c r="I194" s="13"/>
    </row>
    <row r="195" spans="1:9" ht="12.75">
      <c r="A195" s="13"/>
      <c r="B195" s="13"/>
      <c r="C195" s="13"/>
      <c r="D195" s="13"/>
      <c r="E195" s="13"/>
      <c r="F195" s="13"/>
      <c r="G195" s="13"/>
      <c r="H195" s="13"/>
      <c r="I195" s="13"/>
    </row>
    <row r="196" spans="1:9" ht="12.75">
      <c r="A196" s="13"/>
      <c r="B196" s="13"/>
      <c r="C196" s="13"/>
      <c r="D196" s="13"/>
      <c r="E196" s="13"/>
      <c r="F196" s="13"/>
      <c r="G196" s="13"/>
      <c r="H196" s="13"/>
      <c r="I196" s="13"/>
    </row>
    <row r="197" spans="1:9" ht="12.75">
      <c r="A197" s="13"/>
      <c r="B197" s="13"/>
      <c r="C197" s="13"/>
      <c r="D197" s="13"/>
      <c r="E197" s="13"/>
      <c r="F197" s="13"/>
      <c r="G197" s="13"/>
      <c r="H197" s="13"/>
      <c r="I197" s="13"/>
    </row>
    <row r="198" spans="1:9" ht="12.75">
      <c r="A198" s="13"/>
      <c r="B198" s="13"/>
      <c r="C198" s="13"/>
      <c r="D198" s="13"/>
      <c r="E198" s="13"/>
      <c r="F198" s="13"/>
      <c r="G198" s="13"/>
      <c r="H198" s="13"/>
      <c r="I198" s="13"/>
    </row>
    <row r="199" spans="1:9" ht="12.75">
      <c r="A199" s="13"/>
      <c r="B199" s="13"/>
      <c r="C199" s="13"/>
      <c r="D199" s="13"/>
      <c r="E199" s="13"/>
      <c r="F199" s="13"/>
      <c r="G199" s="13"/>
      <c r="H199" s="13"/>
      <c r="I199" s="13"/>
    </row>
    <row r="200" spans="1:9" ht="12.75">
      <c r="A200" s="13"/>
      <c r="B200" s="13"/>
      <c r="C200" s="13"/>
      <c r="D200" s="13"/>
      <c r="E200" s="13"/>
      <c r="F200" s="13"/>
      <c r="G200" s="13"/>
      <c r="H200" s="13"/>
      <c r="I200" s="13"/>
    </row>
    <row r="201" spans="1:9" ht="12.75">
      <c r="A201" s="13"/>
      <c r="B201" s="13"/>
      <c r="C201" s="13"/>
      <c r="D201" s="13"/>
      <c r="E201" s="13"/>
      <c r="F201" s="13"/>
      <c r="G201" s="13"/>
      <c r="H201" s="13"/>
      <c r="I201" s="13"/>
    </row>
    <row r="202" spans="1:9" ht="12.75">
      <c r="A202" s="13"/>
      <c r="B202" s="13"/>
      <c r="C202" s="13"/>
      <c r="D202" s="13"/>
      <c r="E202" s="13"/>
      <c r="F202" s="13"/>
      <c r="G202" s="13"/>
      <c r="H202" s="13"/>
      <c r="I202" s="13"/>
    </row>
    <row r="203" spans="1:9" ht="12.75">
      <c r="A203" s="13"/>
      <c r="B203" s="13"/>
      <c r="C203" s="13"/>
      <c r="D203" s="13"/>
      <c r="E203" s="13"/>
      <c r="F203" s="13"/>
      <c r="G203" s="13"/>
      <c r="H203" s="13"/>
      <c r="I203" s="13"/>
    </row>
    <row r="204" spans="1:9" ht="12.75">
      <c r="A204" s="13"/>
      <c r="B204" s="13"/>
      <c r="C204" s="13"/>
      <c r="D204" s="13"/>
      <c r="E204" s="13"/>
      <c r="F204" s="13"/>
      <c r="G204" s="13"/>
      <c r="H204" s="13"/>
      <c r="I204" s="13"/>
    </row>
    <row r="205" spans="1:9" ht="12.75">
      <c r="A205" s="13"/>
      <c r="B205" s="13"/>
      <c r="C205" s="13"/>
      <c r="D205" s="13"/>
      <c r="E205" s="13"/>
      <c r="F205" s="13"/>
      <c r="G205" s="13"/>
      <c r="H205" s="13"/>
      <c r="I205" s="13"/>
    </row>
    <row r="206" spans="1:9" ht="12.75">
      <c r="A206" s="13"/>
      <c r="B206" s="13"/>
      <c r="C206" s="13"/>
      <c r="D206" s="13"/>
      <c r="E206" s="13"/>
      <c r="F206" s="13"/>
      <c r="G206" s="13"/>
      <c r="H206" s="13"/>
      <c r="I206" s="13"/>
    </row>
    <row r="207" spans="1:9" ht="12.75">
      <c r="A207" s="13"/>
      <c r="B207" s="13"/>
      <c r="C207" s="13"/>
      <c r="D207" s="13"/>
      <c r="E207" s="13"/>
      <c r="F207" s="13"/>
      <c r="G207" s="13"/>
      <c r="H207" s="13"/>
      <c r="I207" s="13"/>
    </row>
    <row r="208" spans="1:9" ht="12.75">
      <c r="A208" s="13"/>
      <c r="B208" s="13"/>
      <c r="C208" s="13"/>
      <c r="D208" s="13"/>
      <c r="E208" s="13"/>
      <c r="F208" s="13"/>
      <c r="G208" s="13"/>
      <c r="H208" s="13"/>
      <c r="I208" s="13"/>
    </row>
    <row r="209" spans="1:9" ht="12.75">
      <c r="A209" s="13"/>
      <c r="B209" s="13"/>
      <c r="C209" s="13"/>
      <c r="D209" s="13"/>
      <c r="E209" s="13"/>
      <c r="F209" s="13"/>
      <c r="G209" s="13"/>
      <c r="H209" s="13"/>
      <c r="I209" s="13"/>
    </row>
    <row r="210" spans="1:9" ht="12.75">
      <c r="A210" s="13"/>
      <c r="B210" s="13"/>
      <c r="C210" s="13"/>
      <c r="D210" s="13"/>
      <c r="E210" s="13"/>
      <c r="F210" s="13"/>
      <c r="G210" s="13"/>
      <c r="H210" s="13"/>
      <c r="I210" s="13"/>
    </row>
    <row r="211" spans="1:9" ht="12.75">
      <c r="A211" s="13"/>
      <c r="B211" s="13"/>
      <c r="C211" s="13"/>
      <c r="D211" s="13"/>
      <c r="E211" s="13"/>
      <c r="F211" s="13"/>
      <c r="G211" s="13"/>
      <c r="H211" s="13"/>
      <c r="I211" s="13"/>
    </row>
    <row r="212" spans="1:9" ht="12.75">
      <c r="A212" s="13"/>
      <c r="B212" s="13"/>
      <c r="C212" s="13"/>
      <c r="D212" s="13"/>
      <c r="E212" s="13"/>
      <c r="F212" s="13"/>
      <c r="G212" s="13"/>
      <c r="H212" s="13"/>
      <c r="I212" s="13"/>
    </row>
    <row r="213" spans="1:9" ht="12.75">
      <c r="A213" s="13"/>
      <c r="B213" s="13"/>
      <c r="C213" s="13"/>
      <c r="D213" s="13"/>
      <c r="E213" s="13"/>
      <c r="F213" s="13"/>
      <c r="G213" s="13"/>
      <c r="H213" s="13"/>
      <c r="I213" s="13"/>
    </row>
    <row r="214" spans="1:9" ht="12.75">
      <c r="A214" s="13"/>
      <c r="B214" s="13"/>
      <c r="C214" s="13"/>
      <c r="D214" s="13"/>
      <c r="E214" s="13"/>
      <c r="F214" s="13"/>
      <c r="G214" s="13"/>
      <c r="H214" s="13"/>
      <c r="I214" s="13"/>
    </row>
    <row r="215" spans="1:9" ht="12.75">
      <c r="A215" s="13"/>
      <c r="B215" s="13"/>
      <c r="C215" s="13"/>
      <c r="D215" s="13"/>
      <c r="E215" s="13"/>
      <c r="F215" s="13"/>
      <c r="G215" s="13"/>
      <c r="H215" s="13"/>
      <c r="I215" s="13"/>
    </row>
    <row r="216" spans="1:9" ht="12.75">
      <c r="A216" s="13"/>
      <c r="B216" s="13"/>
      <c r="C216" s="13"/>
      <c r="D216" s="13"/>
      <c r="E216" s="13"/>
      <c r="F216" s="13"/>
      <c r="G216" s="13"/>
      <c r="H216" s="13"/>
      <c r="I216" s="13"/>
    </row>
    <row r="217" spans="1:9" ht="12.75">
      <c r="A217" s="13"/>
      <c r="B217" s="13"/>
      <c r="C217" s="13"/>
      <c r="D217" s="13"/>
      <c r="E217" s="13"/>
      <c r="F217" s="13"/>
      <c r="G217" s="13"/>
      <c r="H217" s="13"/>
      <c r="I217" s="13"/>
    </row>
    <row r="218" spans="1:9" ht="12.75">
      <c r="A218" s="13"/>
      <c r="B218" s="13"/>
      <c r="C218" s="13"/>
      <c r="D218" s="13"/>
      <c r="E218" s="13"/>
      <c r="F218" s="13"/>
      <c r="G218" s="13"/>
      <c r="H218" s="13"/>
      <c r="I218" s="13"/>
    </row>
    <row r="219" spans="1:9" ht="12.75">
      <c r="A219" s="13"/>
      <c r="B219" s="13"/>
      <c r="C219" s="13"/>
      <c r="D219" s="13"/>
      <c r="E219" s="13"/>
      <c r="F219" s="13"/>
      <c r="G219" s="13"/>
      <c r="H219" s="13"/>
      <c r="I219" s="13"/>
    </row>
    <row r="220" spans="1:9" ht="12.75">
      <c r="A220" s="13"/>
      <c r="B220" s="13"/>
      <c r="C220" s="13"/>
      <c r="D220" s="13"/>
      <c r="E220" s="13"/>
      <c r="F220" s="13"/>
      <c r="G220" s="13"/>
      <c r="H220" s="13"/>
      <c r="I220" s="13"/>
    </row>
    <row r="221" spans="1:9" ht="12.75">
      <c r="A221" s="13"/>
      <c r="B221" s="13"/>
      <c r="C221" s="13"/>
      <c r="D221" s="13"/>
      <c r="E221" s="13"/>
      <c r="F221" s="13"/>
      <c r="G221" s="13"/>
      <c r="H221" s="13"/>
      <c r="I221" s="13"/>
    </row>
    <row r="222" spans="1:9" ht="12.75">
      <c r="A222" s="13"/>
      <c r="B222" s="13"/>
      <c r="C222" s="13"/>
      <c r="D222" s="13"/>
      <c r="E222" s="13"/>
      <c r="F222" s="13"/>
      <c r="G222" s="13"/>
      <c r="H222" s="13"/>
      <c r="I222" s="13"/>
    </row>
    <row r="223" spans="1:9" ht="12.75">
      <c r="A223" s="13"/>
      <c r="B223" s="13"/>
      <c r="C223" s="13"/>
      <c r="D223" s="13"/>
      <c r="E223" s="13"/>
      <c r="F223" s="13"/>
      <c r="G223" s="13"/>
      <c r="H223" s="13"/>
      <c r="I223" s="13"/>
    </row>
    <row r="224" spans="1:9" ht="12.75">
      <c r="A224" s="13"/>
      <c r="B224" s="13"/>
      <c r="C224" s="13"/>
      <c r="D224" s="13"/>
      <c r="E224" s="13"/>
      <c r="F224" s="13"/>
      <c r="G224" s="13"/>
      <c r="H224" s="13"/>
      <c r="I224" s="13"/>
    </row>
    <row r="225" spans="1:9" ht="12.75">
      <c r="A225" s="13"/>
      <c r="B225" s="13"/>
      <c r="C225" s="13"/>
      <c r="D225" s="13"/>
      <c r="E225" s="13"/>
      <c r="F225" s="13"/>
      <c r="G225" s="13"/>
      <c r="H225" s="13"/>
      <c r="I225" s="13"/>
    </row>
    <row r="226" spans="1:9" ht="12.75">
      <c r="A226" s="13"/>
      <c r="B226" s="13"/>
      <c r="C226" s="13"/>
      <c r="D226" s="13"/>
      <c r="E226" s="13"/>
      <c r="F226" s="13"/>
      <c r="G226" s="13"/>
      <c r="H226" s="13"/>
      <c r="I226" s="13"/>
    </row>
    <row r="227" spans="1:9" ht="12.75">
      <c r="A227" s="13"/>
      <c r="B227" s="13"/>
      <c r="C227" s="13"/>
      <c r="D227" s="13"/>
      <c r="E227" s="13"/>
      <c r="F227" s="13"/>
      <c r="G227" s="13"/>
      <c r="H227" s="13"/>
      <c r="I227" s="13"/>
    </row>
    <row r="228" spans="1:9" ht="12.75">
      <c r="A228" s="13"/>
      <c r="B228" s="13"/>
      <c r="C228" s="13"/>
      <c r="D228" s="13"/>
      <c r="E228" s="13"/>
      <c r="F228" s="13"/>
      <c r="G228" s="13"/>
      <c r="H228" s="13"/>
      <c r="I228" s="13"/>
    </row>
    <row r="229" spans="1:9" ht="12.75">
      <c r="A229" s="13"/>
      <c r="B229" s="13"/>
      <c r="C229" s="13"/>
      <c r="D229" s="13"/>
      <c r="E229" s="13"/>
      <c r="F229" s="13"/>
      <c r="G229" s="13"/>
      <c r="H229" s="13"/>
      <c r="I229" s="13"/>
    </row>
    <row r="230" spans="1:9" ht="12.75">
      <c r="A230" s="13"/>
      <c r="B230" s="13"/>
      <c r="C230" s="13"/>
      <c r="D230" s="13"/>
      <c r="E230" s="13"/>
      <c r="F230" s="13"/>
      <c r="G230" s="13"/>
      <c r="H230" s="13"/>
      <c r="I230" s="13"/>
    </row>
    <row r="231" spans="1:9" ht="12.75">
      <c r="A231" s="13"/>
      <c r="B231" s="13"/>
      <c r="C231" s="13"/>
      <c r="D231" s="13"/>
      <c r="E231" s="13"/>
      <c r="F231" s="13"/>
      <c r="G231" s="13"/>
      <c r="H231" s="13"/>
      <c r="I231" s="13"/>
    </row>
    <row r="232" spans="1:9" ht="12.75">
      <c r="A232" s="13"/>
      <c r="B232" s="13"/>
      <c r="C232" s="13"/>
      <c r="D232" s="13"/>
      <c r="E232" s="13"/>
      <c r="F232" s="13"/>
      <c r="G232" s="13"/>
      <c r="H232" s="13"/>
      <c r="I232" s="13"/>
    </row>
    <row r="233" spans="1:9" ht="12.75">
      <c r="A233" s="13"/>
      <c r="B233" s="13"/>
      <c r="C233" s="13"/>
      <c r="D233" s="13"/>
      <c r="E233" s="13"/>
      <c r="F233" s="13"/>
      <c r="G233" s="13"/>
      <c r="H233" s="13"/>
      <c r="I233" s="13"/>
    </row>
    <row r="234" spans="1:9" ht="12.75">
      <c r="A234" s="13"/>
      <c r="B234" s="13"/>
      <c r="C234" s="13"/>
      <c r="D234" s="13"/>
      <c r="E234" s="13"/>
      <c r="F234" s="13"/>
      <c r="G234" s="13"/>
      <c r="H234" s="13"/>
      <c r="I234" s="13"/>
    </row>
    <row r="235" spans="1:9" ht="12.75">
      <c r="A235" s="13"/>
      <c r="B235" s="13"/>
      <c r="C235" s="13"/>
      <c r="D235" s="13"/>
      <c r="E235" s="13"/>
      <c r="F235" s="13"/>
      <c r="G235" s="13"/>
      <c r="H235" s="13"/>
      <c r="I235" s="13"/>
    </row>
    <row r="236" spans="1:9" ht="12.75">
      <c r="A236" s="13"/>
      <c r="B236" s="13"/>
      <c r="C236" s="13"/>
      <c r="D236" s="13"/>
      <c r="E236" s="13"/>
      <c r="F236" s="13"/>
      <c r="G236" s="13"/>
      <c r="H236" s="13"/>
      <c r="I236" s="13"/>
    </row>
    <row r="237" spans="1:9" ht="12.75">
      <c r="A237" s="13"/>
      <c r="B237" s="13"/>
      <c r="C237" s="13"/>
      <c r="D237" s="13"/>
      <c r="E237" s="13"/>
      <c r="F237" s="13"/>
      <c r="G237" s="13"/>
      <c r="H237" s="13"/>
      <c r="I237" s="13"/>
    </row>
    <row r="238" spans="1:9" ht="12.75">
      <c r="A238" s="13"/>
      <c r="B238" s="13"/>
      <c r="C238" s="13"/>
      <c r="D238" s="13"/>
      <c r="E238" s="13"/>
      <c r="F238" s="13"/>
      <c r="G238" s="13"/>
      <c r="H238" s="13"/>
      <c r="I238" s="13"/>
    </row>
    <row r="239" spans="1:9" ht="12.75">
      <c r="A239" s="13"/>
      <c r="B239" s="13"/>
      <c r="C239" s="13"/>
      <c r="D239" s="13"/>
      <c r="E239" s="13"/>
      <c r="F239" s="13"/>
      <c r="G239" s="13"/>
      <c r="H239" s="13"/>
      <c r="I239" s="13"/>
    </row>
    <row r="240" spans="1:9" ht="12.75">
      <c r="A240" s="13"/>
      <c r="B240" s="13"/>
      <c r="C240" s="13"/>
      <c r="D240" s="13"/>
      <c r="E240" s="13"/>
      <c r="F240" s="13"/>
      <c r="G240" s="13"/>
      <c r="H240" s="13"/>
      <c r="I240" s="13"/>
    </row>
    <row r="241" spans="1:9" ht="12.75">
      <c r="A241" s="13"/>
      <c r="B241" s="13"/>
      <c r="C241" s="13"/>
      <c r="D241" s="13"/>
      <c r="E241" s="13"/>
      <c r="F241" s="13"/>
      <c r="G241" s="13"/>
      <c r="H241" s="13"/>
      <c r="I241" s="13"/>
    </row>
    <row r="242" spans="1:9" ht="12.75">
      <c r="A242" s="13"/>
      <c r="B242" s="13"/>
      <c r="C242" s="13"/>
      <c r="D242" s="13"/>
      <c r="E242" s="13"/>
      <c r="F242" s="13"/>
      <c r="G242" s="13"/>
      <c r="H242" s="13"/>
      <c r="I242" s="13"/>
    </row>
    <row r="243" spans="1:9" ht="12.75">
      <c r="A243" s="13"/>
      <c r="B243" s="13"/>
      <c r="C243" s="13"/>
      <c r="D243" s="13"/>
      <c r="E243" s="13"/>
      <c r="F243" s="13"/>
      <c r="G243" s="13"/>
      <c r="H243" s="13"/>
      <c r="I243" s="13"/>
    </row>
    <row r="244" spans="1:9" ht="12.75">
      <c r="A244" s="13"/>
      <c r="B244" s="13"/>
      <c r="C244" s="13"/>
      <c r="D244" s="13"/>
      <c r="E244" s="13"/>
      <c r="F244" s="13"/>
      <c r="G244" s="13"/>
      <c r="H244" s="13"/>
      <c r="I244" s="13"/>
    </row>
    <row r="245" spans="1:9" ht="12.75">
      <c r="A245" s="13"/>
      <c r="B245" s="13"/>
      <c r="C245" s="13"/>
      <c r="D245" s="13"/>
      <c r="E245" s="13"/>
      <c r="F245" s="13"/>
      <c r="G245" s="13"/>
      <c r="H245" s="13"/>
      <c r="I245" s="13"/>
    </row>
    <row r="246" spans="1:9" ht="12.75">
      <c r="A246" s="13"/>
      <c r="B246" s="13"/>
      <c r="C246" s="13"/>
      <c r="D246" s="13"/>
      <c r="E246" s="13"/>
      <c r="F246" s="13"/>
      <c r="G246" s="13"/>
      <c r="H246" s="13"/>
      <c r="I246" s="13"/>
    </row>
    <row r="247" spans="1:9" ht="12.75">
      <c r="A247" s="13"/>
      <c r="B247" s="13"/>
      <c r="C247" s="13"/>
      <c r="D247" s="13"/>
      <c r="E247" s="13"/>
      <c r="F247" s="13"/>
      <c r="G247" s="13"/>
      <c r="H247" s="13"/>
      <c r="I247" s="13"/>
    </row>
    <row r="248" spans="1:9" ht="12.75">
      <c r="A248" s="13"/>
      <c r="B248" s="13"/>
      <c r="C248" s="13"/>
      <c r="D248" s="13"/>
      <c r="E248" s="13"/>
      <c r="F248" s="13"/>
      <c r="G248" s="13"/>
      <c r="H248" s="13"/>
      <c r="I248" s="13"/>
    </row>
    <row r="249" spans="1:9" ht="12.75">
      <c r="A249" s="13"/>
      <c r="B249" s="13"/>
      <c r="C249" s="13"/>
      <c r="D249" s="13"/>
      <c r="E249" s="13"/>
      <c r="F249" s="13"/>
      <c r="G249" s="13"/>
      <c r="H249" s="13"/>
      <c r="I249" s="13"/>
    </row>
    <row r="250" spans="1:9" ht="12.75">
      <c r="A250" s="13"/>
      <c r="B250" s="13"/>
      <c r="C250" s="13"/>
      <c r="D250" s="13"/>
      <c r="E250" s="13"/>
      <c r="F250" s="13"/>
      <c r="G250" s="13"/>
      <c r="H250" s="13"/>
      <c r="I250" s="13"/>
    </row>
    <row r="251" spans="1:9" ht="12.75">
      <c r="A251" s="13"/>
      <c r="B251" s="13"/>
      <c r="C251" s="13"/>
      <c r="D251" s="13"/>
      <c r="E251" s="13"/>
      <c r="F251" s="13"/>
      <c r="G251" s="13"/>
      <c r="H251" s="13"/>
      <c r="I251" s="13"/>
    </row>
    <row r="252" spans="1:9" ht="12.75">
      <c r="A252" s="13"/>
      <c r="B252" s="13"/>
      <c r="C252" s="13"/>
      <c r="D252" s="13"/>
      <c r="E252" s="13"/>
      <c r="F252" s="13"/>
      <c r="G252" s="13"/>
      <c r="H252" s="13"/>
      <c r="I252" s="13"/>
    </row>
    <row r="253" spans="1:9" ht="12.75">
      <c r="A253" s="13"/>
      <c r="B253" s="13"/>
      <c r="C253" s="13"/>
      <c r="D253" s="13"/>
      <c r="E253" s="13"/>
      <c r="F253" s="13"/>
      <c r="G253" s="13"/>
      <c r="H253" s="13"/>
      <c r="I253" s="13"/>
    </row>
    <row r="254" spans="1:9" ht="12.75">
      <c r="A254" s="13"/>
      <c r="B254" s="13"/>
      <c r="C254" s="13"/>
      <c r="D254" s="13"/>
      <c r="E254" s="13"/>
      <c r="F254" s="13"/>
      <c r="G254" s="13"/>
      <c r="H254" s="13"/>
      <c r="I254" s="13"/>
    </row>
    <row r="255" spans="1:9" ht="12.75">
      <c r="A255" s="13"/>
      <c r="B255" s="13"/>
      <c r="C255" s="13"/>
      <c r="D255" s="13"/>
      <c r="E255" s="13"/>
      <c r="F255" s="13"/>
      <c r="G255" s="13"/>
      <c r="H255" s="13"/>
      <c r="I255" s="13"/>
    </row>
    <row r="256" spans="1:9" ht="12.75">
      <c r="A256" s="13"/>
      <c r="B256" s="13"/>
      <c r="C256" s="13"/>
      <c r="D256" s="13"/>
      <c r="E256" s="13"/>
      <c r="F256" s="13"/>
      <c r="G256" s="13"/>
      <c r="H256" s="13"/>
      <c r="I256" s="13"/>
    </row>
    <row r="257" spans="1:9" ht="12.75">
      <c r="A257" s="13"/>
      <c r="B257" s="13"/>
      <c r="C257" s="13"/>
      <c r="D257" s="13"/>
      <c r="E257" s="13"/>
      <c r="F257" s="13"/>
      <c r="G257" s="13"/>
      <c r="H257" s="13"/>
      <c r="I257" s="13"/>
    </row>
    <row r="258" spans="1:9" ht="12.75">
      <c r="A258" s="13"/>
      <c r="B258" s="13"/>
      <c r="C258" s="13"/>
      <c r="D258" s="13"/>
      <c r="E258" s="13"/>
      <c r="F258" s="13"/>
      <c r="G258" s="13"/>
      <c r="H258" s="13"/>
      <c r="I258" s="13"/>
    </row>
    <row r="259" spans="1:9" ht="12.75">
      <c r="A259" s="13"/>
      <c r="B259" s="13"/>
      <c r="C259" s="13"/>
      <c r="D259" s="13"/>
      <c r="E259" s="13"/>
      <c r="F259" s="13"/>
      <c r="G259" s="13"/>
      <c r="H259" s="13"/>
      <c r="I259" s="13"/>
    </row>
    <row r="260" spans="1:9" ht="12.75">
      <c r="A260" s="13"/>
      <c r="B260" s="13"/>
      <c r="C260" s="13"/>
      <c r="D260" s="13"/>
      <c r="E260" s="13"/>
      <c r="F260" s="13"/>
      <c r="G260" s="13"/>
      <c r="H260" s="13"/>
      <c r="I260" s="13"/>
    </row>
    <row r="261" spans="1:9" ht="12.75">
      <c r="A261" s="13"/>
      <c r="B261" s="13"/>
      <c r="C261" s="13"/>
      <c r="D261" s="13"/>
      <c r="E261" s="13"/>
      <c r="F261" s="13"/>
      <c r="G261" s="13"/>
      <c r="H261" s="13"/>
      <c r="I261" s="13"/>
    </row>
    <row r="262" spans="1:9" ht="12.75">
      <c r="A262" s="13"/>
      <c r="B262" s="13"/>
      <c r="C262" s="13"/>
      <c r="D262" s="13"/>
      <c r="E262" s="13"/>
      <c r="F262" s="13"/>
      <c r="G262" s="13"/>
      <c r="H262" s="13"/>
      <c r="I262" s="13"/>
    </row>
    <row r="263" spans="1:9" ht="12.75">
      <c r="A263" s="13"/>
      <c r="B263" s="13"/>
      <c r="C263" s="13"/>
      <c r="D263" s="13"/>
      <c r="E263" s="13"/>
      <c r="F263" s="13"/>
      <c r="G263" s="13"/>
      <c r="H263" s="13"/>
      <c r="I263" s="13"/>
    </row>
    <row r="264" spans="1:9" ht="12.75">
      <c r="A264" s="13"/>
      <c r="B264" s="13"/>
      <c r="C264" s="13"/>
      <c r="D264" s="13"/>
      <c r="E264" s="13"/>
      <c r="F264" s="13"/>
      <c r="G264" s="13"/>
      <c r="H264" s="13"/>
      <c r="I264" s="13"/>
    </row>
    <row r="265" spans="1:9" ht="12.75">
      <c r="A265" s="13"/>
      <c r="B265" s="13"/>
      <c r="C265" s="13"/>
      <c r="D265" s="13"/>
      <c r="E265" s="13"/>
      <c r="F265" s="13"/>
      <c r="G265" s="13"/>
      <c r="H265" s="13"/>
      <c r="I265" s="13"/>
    </row>
    <row r="266" spans="1:9" ht="12.75">
      <c r="A266" s="13"/>
      <c r="B266" s="13"/>
      <c r="C266" s="13"/>
      <c r="D266" s="13"/>
      <c r="E266" s="13"/>
      <c r="F266" s="13"/>
      <c r="G266" s="13"/>
      <c r="H266" s="13"/>
      <c r="I266" s="13"/>
    </row>
    <row r="267" spans="1:9" ht="12.75">
      <c r="A267" s="13"/>
      <c r="B267" s="13"/>
      <c r="C267" s="13"/>
      <c r="D267" s="13"/>
      <c r="E267" s="13"/>
      <c r="F267" s="13"/>
      <c r="G267" s="13"/>
      <c r="H267" s="13"/>
      <c r="I267" s="13"/>
    </row>
    <row r="268" spans="1:9" ht="12.75">
      <c r="A268" s="13"/>
      <c r="B268" s="13"/>
      <c r="C268" s="13"/>
      <c r="D268" s="13"/>
      <c r="E268" s="13"/>
      <c r="F268" s="13"/>
      <c r="G268" s="13"/>
      <c r="H268" s="13"/>
      <c r="I268" s="13"/>
    </row>
    <row r="269" spans="1:9" ht="12.75">
      <c r="A269" s="13"/>
      <c r="B269" s="13"/>
      <c r="C269" s="13"/>
      <c r="D269" s="13"/>
      <c r="E269" s="13"/>
      <c r="F269" s="13"/>
      <c r="G269" s="13"/>
      <c r="H269" s="13"/>
      <c r="I269" s="13"/>
    </row>
    <row r="270" spans="1:9" ht="12.75">
      <c r="A270" s="13"/>
      <c r="B270" s="13"/>
      <c r="C270" s="13"/>
      <c r="D270" s="13"/>
      <c r="E270" s="13"/>
      <c r="F270" s="13"/>
      <c r="G270" s="13"/>
      <c r="H270" s="13"/>
      <c r="I270" s="13"/>
    </row>
    <row r="271" spans="1:9" ht="12.75">
      <c r="A271" s="13"/>
      <c r="B271" s="13"/>
      <c r="C271" s="13"/>
      <c r="D271" s="13"/>
      <c r="E271" s="13"/>
      <c r="F271" s="13"/>
      <c r="G271" s="13"/>
      <c r="H271" s="13"/>
      <c r="I271" s="13"/>
    </row>
    <row r="272" spans="1:9" ht="12.75">
      <c r="A272" s="13"/>
      <c r="B272" s="13"/>
      <c r="C272" s="13"/>
      <c r="D272" s="13"/>
      <c r="E272" s="13"/>
      <c r="F272" s="13"/>
      <c r="G272" s="13"/>
      <c r="H272" s="13"/>
      <c r="I272" s="13"/>
    </row>
    <row r="273" spans="1:9" ht="12.75">
      <c r="A273" s="13"/>
      <c r="B273" s="13"/>
      <c r="C273" s="13"/>
      <c r="D273" s="13"/>
      <c r="E273" s="13"/>
      <c r="F273" s="13"/>
      <c r="G273" s="13"/>
      <c r="H273" s="13"/>
      <c r="I273" s="13"/>
    </row>
    <row r="274" spans="1:9" ht="12.75">
      <c r="A274" s="13"/>
      <c r="B274" s="13"/>
      <c r="C274" s="13"/>
      <c r="D274" s="13"/>
      <c r="E274" s="13"/>
      <c r="F274" s="13"/>
      <c r="G274" s="13"/>
      <c r="H274" s="13"/>
      <c r="I274" s="13"/>
    </row>
    <row r="275" spans="1:9" ht="12.75">
      <c r="A275" s="13"/>
      <c r="B275" s="13"/>
      <c r="C275" s="13"/>
      <c r="D275" s="13"/>
      <c r="E275" s="13"/>
      <c r="F275" s="13"/>
      <c r="G275" s="13"/>
      <c r="H275" s="13"/>
      <c r="I275" s="13"/>
    </row>
    <row r="276" spans="1:9" ht="12.75">
      <c r="A276" s="13"/>
      <c r="B276" s="13"/>
      <c r="C276" s="13"/>
      <c r="D276" s="13"/>
      <c r="E276" s="13"/>
      <c r="F276" s="13"/>
      <c r="G276" s="13"/>
      <c r="H276" s="13"/>
      <c r="I276" s="13"/>
    </row>
    <row r="277" spans="1:9" ht="12.75">
      <c r="A277" s="13"/>
      <c r="B277" s="13"/>
      <c r="C277" s="13"/>
      <c r="D277" s="13"/>
      <c r="E277" s="13"/>
      <c r="F277" s="13"/>
      <c r="G277" s="13"/>
      <c r="H277" s="13"/>
      <c r="I277" s="13"/>
    </row>
    <row r="278" spans="1:9" ht="12.75">
      <c r="A278" s="13"/>
      <c r="B278" s="13"/>
      <c r="C278" s="13"/>
      <c r="D278" s="13"/>
      <c r="E278" s="13"/>
      <c r="F278" s="13"/>
      <c r="G278" s="13"/>
      <c r="H278" s="13"/>
      <c r="I278" s="13"/>
    </row>
    <row r="279" spans="1:9" ht="12.75">
      <c r="A279" s="13"/>
      <c r="B279" s="13"/>
      <c r="C279" s="13"/>
      <c r="D279" s="13"/>
      <c r="E279" s="13"/>
      <c r="F279" s="13"/>
      <c r="G279" s="13"/>
      <c r="H279" s="13"/>
      <c r="I279" s="13"/>
    </row>
    <row r="280" spans="1:9" ht="12.75">
      <c r="A280" s="13"/>
      <c r="B280" s="13"/>
      <c r="C280" s="13"/>
      <c r="D280" s="13"/>
      <c r="E280" s="13"/>
      <c r="F280" s="13"/>
      <c r="G280" s="13"/>
      <c r="H280" s="13"/>
      <c r="I280" s="13"/>
    </row>
    <row r="281" spans="1:9" ht="12.75">
      <c r="A281" s="13"/>
      <c r="B281" s="13"/>
      <c r="C281" s="13"/>
      <c r="D281" s="13"/>
      <c r="E281" s="13"/>
      <c r="F281" s="13"/>
      <c r="G281" s="13"/>
      <c r="H281" s="13"/>
      <c r="I281" s="13"/>
    </row>
    <row r="282" spans="1:9" ht="12.75">
      <c r="A282" s="13"/>
      <c r="B282" s="13"/>
      <c r="C282" s="13"/>
      <c r="D282" s="13"/>
      <c r="E282" s="13"/>
      <c r="F282" s="13"/>
      <c r="G282" s="13"/>
      <c r="H282" s="13"/>
      <c r="I282" s="13"/>
    </row>
    <row r="283" spans="1:9" ht="12.75">
      <c r="A283" s="13"/>
      <c r="B283" s="13"/>
      <c r="C283" s="13"/>
      <c r="D283" s="13"/>
      <c r="E283" s="13"/>
      <c r="F283" s="13"/>
      <c r="G283" s="13"/>
      <c r="H283" s="13"/>
      <c r="I283" s="13"/>
    </row>
    <row r="284" spans="1:9" ht="12.75">
      <c r="A284" s="13"/>
      <c r="B284" s="13"/>
      <c r="C284" s="13"/>
      <c r="D284" s="13"/>
      <c r="E284" s="13"/>
      <c r="F284" s="13"/>
      <c r="G284" s="13"/>
      <c r="H284" s="13"/>
      <c r="I284" s="13"/>
    </row>
    <row r="285" spans="1:9" ht="12.75">
      <c r="A285" s="13"/>
      <c r="B285" s="13"/>
      <c r="C285" s="13"/>
      <c r="D285" s="13"/>
      <c r="E285" s="13"/>
      <c r="F285" s="13"/>
      <c r="G285" s="13"/>
      <c r="H285" s="13"/>
      <c r="I285" s="13"/>
    </row>
    <row r="286" spans="1:9" ht="12.75">
      <c r="A286" s="13"/>
      <c r="B286" s="13"/>
      <c r="C286" s="13"/>
      <c r="D286" s="13"/>
      <c r="E286" s="13"/>
      <c r="F286" s="13"/>
      <c r="G286" s="13"/>
      <c r="H286" s="13"/>
      <c r="I286" s="13"/>
    </row>
    <row r="287" spans="1:9" ht="12.75">
      <c r="A287" s="13"/>
      <c r="B287" s="13"/>
      <c r="C287" s="13"/>
      <c r="D287" s="13"/>
      <c r="E287" s="13"/>
      <c r="F287" s="13"/>
      <c r="G287" s="13"/>
      <c r="H287" s="13"/>
      <c r="I287" s="13"/>
    </row>
    <row r="288" spans="1:9" ht="12.75">
      <c r="A288" s="13"/>
      <c r="B288" s="13"/>
      <c r="C288" s="13"/>
      <c r="D288" s="13"/>
      <c r="E288" s="13"/>
      <c r="F288" s="13"/>
      <c r="G288" s="13"/>
      <c r="H288" s="13"/>
      <c r="I288" s="13"/>
    </row>
    <row r="289" spans="1:9" ht="12.75">
      <c r="A289" s="13"/>
      <c r="B289" s="13"/>
      <c r="C289" s="13"/>
      <c r="D289" s="13"/>
      <c r="E289" s="13"/>
      <c r="F289" s="13"/>
      <c r="G289" s="13"/>
      <c r="H289" s="13"/>
      <c r="I289" s="13"/>
    </row>
    <row r="290" spans="1:9" ht="12.75">
      <c r="A290" s="13"/>
      <c r="B290" s="13"/>
      <c r="C290" s="13"/>
      <c r="D290" s="13"/>
      <c r="E290" s="13"/>
      <c r="F290" s="13"/>
      <c r="G290" s="13"/>
      <c r="H290" s="13"/>
      <c r="I290" s="13"/>
    </row>
    <row r="291" spans="1:9" ht="12.75">
      <c r="A291" s="13"/>
      <c r="B291" s="13"/>
      <c r="C291" s="13"/>
      <c r="D291" s="13"/>
      <c r="E291" s="13"/>
      <c r="F291" s="13"/>
      <c r="G291" s="13"/>
      <c r="H291" s="13"/>
      <c r="I291" s="13"/>
    </row>
    <row r="292" spans="1:9" ht="12.75">
      <c r="A292" s="13"/>
      <c r="B292" s="13"/>
      <c r="C292" s="13"/>
      <c r="D292" s="13"/>
      <c r="E292" s="13"/>
      <c r="F292" s="13"/>
      <c r="G292" s="13"/>
      <c r="H292" s="13"/>
      <c r="I292" s="13"/>
    </row>
    <row r="293" spans="1:9" ht="12.75">
      <c r="A293" s="13"/>
      <c r="B293" s="13"/>
      <c r="C293" s="13"/>
      <c r="D293" s="13"/>
      <c r="E293" s="13"/>
      <c r="F293" s="13"/>
      <c r="G293" s="13"/>
      <c r="H293" s="13"/>
      <c r="I293" s="13"/>
    </row>
    <row r="294" spans="1:9" ht="12.75">
      <c r="A294" s="13"/>
      <c r="B294" s="13"/>
      <c r="C294" s="13"/>
      <c r="D294" s="13"/>
      <c r="E294" s="13"/>
      <c r="F294" s="13"/>
      <c r="G294" s="13"/>
      <c r="H294" s="13"/>
      <c r="I294" s="13"/>
    </row>
    <row r="295" spans="1:9" ht="12.75">
      <c r="A295" s="13"/>
      <c r="B295" s="13"/>
      <c r="C295" s="13"/>
      <c r="D295" s="13"/>
      <c r="E295" s="13"/>
      <c r="F295" s="13"/>
      <c r="G295" s="13"/>
      <c r="H295" s="13"/>
      <c r="I295" s="13"/>
    </row>
    <row r="296" spans="1:9" ht="12.75">
      <c r="A296" s="13"/>
      <c r="B296" s="13"/>
      <c r="C296" s="13"/>
      <c r="D296" s="13"/>
      <c r="E296" s="13"/>
      <c r="F296" s="13"/>
      <c r="G296" s="13"/>
      <c r="H296" s="13"/>
      <c r="I296" s="13"/>
    </row>
    <row r="297" spans="1:9" ht="12.75">
      <c r="A297" s="13"/>
      <c r="B297" s="13"/>
      <c r="C297" s="13"/>
      <c r="D297" s="13"/>
      <c r="E297" s="13"/>
      <c r="F297" s="13"/>
      <c r="G297" s="13"/>
      <c r="H297" s="13"/>
      <c r="I297" s="13"/>
    </row>
    <row r="298" spans="1:9" ht="12.75">
      <c r="A298" s="13"/>
      <c r="B298" s="13"/>
      <c r="C298" s="13"/>
      <c r="D298" s="13"/>
      <c r="E298" s="13"/>
      <c r="F298" s="13"/>
      <c r="G298" s="13"/>
      <c r="H298" s="13"/>
      <c r="I298" s="13"/>
    </row>
  </sheetData>
  <sheetProtection/>
  <printOptions/>
  <pageMargins left="0.5" right="0.32" top="0.26" bottom="0.4" header="0.24" footer="0.18"/>
  <pageSetup fitToHeight="1" fitToWidth="1" horizontalDpi="600" verticalDpi="600" orientation="portrait" paperSize="9" scale="84" r:id="rId1"/>
  <headerFooter alignWithMargins="0">
    <oddFooter>&amp;L&amp;9&amp;Z&amp;F</oddFooter>
  </headerFooter>
</worksheet>
</file>

<file path=xl/worksheets/sheet5.xml><?xml version="1.0" encoding="utf-8"?>
<worksheet xmlns="http://schemas.openxmlformats.org/spreadsheetml/2006/main" xmlns:r="http://schemas.openxmlformats.org/officeDocument/2006/relationships">
  <sheetPr>
    <tabColor indexed="29"/>
    <pageSetUpPr fitToPage="1"/>
  </sheetPr>
  <dimension ref="A1:AF74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7.00390625" style="0" customWidth="1"/>
    <col min="3" max="3" width="12.00390625" style="0" customWidth="1"/>
    <col min="4" max="4" width="12.7109375" style="0" customWidth="1"/>
    <col min="6" max="6" width="3.8515625" style="0" customWidth="1"/>
    <col min="8" max="8" width="3.57421875" style="0" customWidth="1"/>
    <col min="9" max="9" width="6.00390625" style="0" bestFit="1" customWidth="1"/>
    <col min="10" max="10" width="8.8515625" style="0" customWidth="1"/>
    <col min="11" max="19" width="13.140625" style="0" customWidth="1"/>
  </cols>
  <sheetData>
    <row r="1" spans="1:19" ht="19.5" customHeight="1">
      <c r="A1" s="76" t="s">
        <v>152</v>
      </c>
      <c r="C1" s="77"/>
      <c r="D1" s="77"/>
      <c r="E1" s="77"/>
      <c r="F1" s="77"/>
      <c r="G1" s="77"/>
      <c r="H1" s="77"/>
      <c r="I1" s="77"/>
      <c r="J1" s="77"/>
      <c r="K1" s="76" t="s">
        <v>241</v>
      </c>
      <c r="L1" s="41"/>
      <c r="M1" s="41"/>
      <c r="N1" s="41"/>
      <c r="O1" s="41"/>
      <c r="P1" s="41"/>
      <c r="Q1" s="41"/>
      <c r="R1" s="41"/>
      <c r="S1" s="41"/>
    </row>
    <row r="2" spans="1:19" ht="18" customHeight="1">
      <c r="A2" s="76" t="s">
        <v>153</v>
      </c>
      <c r="B2" s="77"/>
      <c r="C2" s="77"/>
      <c r="D2" s="77"/>
      <c r="E2" s="77"/>
      <c r="F2" s="77"/>
      <c r="G2" s="77"/>
      <c r="H2" s="77"/>
      <c r="I2" s="77"/>
      <c r="J2" s="77"/>
      <c r="K2" s="218" t="s">
        <v>242</v>
      </c>
      <c r="L2" s="76"/>
      <c r="M2" s="76"/>
      <c r="N2" s="76"/>
      <c r="O2" s="76"/>
      <c r="P2" s="76"/>
      <c r="Q2" s="76"/>
      <c r="R2" s="76"/>
      <c r="S2" s="76"/>
    </row>
    <row r="3" spans="1:19" ht="10.5" customHeight="1">
      <c r="A3" s="78"/>
      <c r="C3" s="79"/>
      <c r="D3" s="79"/>
      <c r="E3" s="79"/>
      <c r="F3" s="79"/>
      <c r="H3" s="79"/>
      <c r="J3" s="79"/>
      <c r="K3" s="41"/>
      <c r="L3" s="41"/>
      <c r="M3" s="41"/>
      <c r="N3" s="41"/>
      <c r="O3" s="41"/>
      <c r="P3" s="41"/>
      <c r="Q3" s="41"/>
      <c r="R3" s="41"/>
      <c r="S3" s="41"/>
    </row>
    <row r="4" spans="1:32" ht="51">
      <c r="A4" s="80" t="s">
        <v>141</v>
      </c>
      <c r="B4" s="80" t="s">
        <v>142</v>
      </c>
      <c r="C4" s="171" t="s">
        <v>239</v>
      </c>
      <c r="D4" s="171" t="s">
        <v>240</v>
      </c>
      <c r="E4" s="79"/>
      <c r="F4" s="79"/>
      <c r="G4" s="79" t="s">
        <v>59</v>
      </c>
      <c r="H4" s="79"/>
      <c r="I4" s="79"/>
      <c r="J4" s="80"/>
      <c r="K4" s="44" t="s">
        <v>142</v>
      </c>
      <c r="L4" s="44" t="s">
        <v>243</v>
      </c>
      <c r="M4" s="44" t="s">
        <v>244</v>
      </c>
      <c r="N4" s="60"/>
      <c r="O4" s="60"/>
      <c r="P4" s="60"/>
      <c r="Q4" s="60"/>
      <c r="R4" s="60"/>
      <c r="S4" s="60"/>
      <c r="AC4" s="15"/>
      <c r="AD4" s="16"/>
      <c r="AE4" s="16"/>
      <c r="AF4" s="1"/>
    </row>
    <row r="5" spans="1:32" ht="12.75">
      <c r="A5" s="79"/>
      <c r="B5" s="79"/>
      <c r="C5" s="81" t="s">
        <v>73</v>
      </c>
      <c r="D5" s="81"/>
      <c r="E5" s="79"/>
      <c r="F5" s="79"/>
      <c r="G5" s="79"/>
      <c r="H5" s="79"/>
      <c r="I5" s="79"/>
      <c r="J5" s="79"/>
      <c r="K5" s="79"/>
      <c r="L5" s="81" t="s">
        <v>73</v>
      </c>
      <c r="M5" s="81" t="s">
        <v>73</v>
      </c>
      <c r="N5" s="41"/>
      <c r="O5" s="41"/>
      <c r="P5" s="41"/>
      <c r="Q5" s="41"/>
      <c r="R5" s="41"/>
      <c r="S5" s="41"/>
      <c r="AC5" s="15"/>
      <c r="AD5" s="16"/>
      <c r="AE5" s="16"/>
      <c r="AF5" s="1"/>
    </row>
    <row r="6" spans="1:32" ht="12.75">
      <c r="A6" s="243"/>
      <c r="B6" s="216" t="s">
        <v>237</v>
      </c>
      <c r="C6" s="165">
        <v>14961</v>
      </c>
      <c r="D6" s="165">
        <v>16242</v>
      </c>
      <c r="E6" s="217"/>
      <c r="F6" s="79"/>
      <c r="H6" s="79"/>
      <c r="I6" s="79"/>
      <c r="J6" s="82"/>
      <c r="K6" s="216" t="s">
        <v>237</v>
      </c>
      <c r="L6" s="216">
        <v>325</v>
      </c>
      <c r="M6" s="216">
        <v>0</v>
      </c>
      <c r="N6" s="62"/>
      <c r="O6" s="62"/>
      <c r="P6" s="62"/>
      <c r="Q6" s="62"/>
      <c r="R6" s="62"/>
      <c r="S6" s="62"/>
      <c r="AC6" s="15"/>
      <c r="AD6" s="16"/>
      <c r="AE6" s="16"/>
      <c r="AF6" s="1"/>
    </row>
    <row r="7" spans="1:32" ht="12.75">
      <c r="A7" s="243"/>
      <c r="B7" s="161">
        <v>6</v>
      </c>
      <c r="C7" s="165">
        <v>15090</v>
      </c>
      <c r="D7" s="165">
        <v>16287</v>
      </c>
      <c r="E7" s="79"/>
      <c r="F7" s="79"/>
      <c r="G7" s="79" t="s">
        <v>60</v>
      </c>
      <c r="H7" s="79"/>
      <c r="I7" s="79"/>
      <c r="J7" s="82"/>
      <c r="K7" s="161">
        <v>6</v>
      </c>
      <c r="L7" s="161">
        <v>325</v>
      </c>
      <c r="M7" s="216">
        <v>0</v>
      </c>
      <c r="N7" s="62"/>
      <c r="O7" s="62"/>
      <c r="P7" s="62"/>
      <c r="Q7" s="62"/>
      <c r="R7" s="62"/>
      <c r="S7" s="62"/>
      <c r="AC7" s="15"/>
      <c r="AD7" s="16"/>
      <c r="AE7" s="16"/>
      <c r="AF7" s="1"/>
    </row>
    <row r="8" spans="1:32" ht="12.75">
      <c r="A8" s="243"/>
      <c r="B8" s="161">
        <v>7</v>
      </c>
      <c r="C8" s="165">
        <v>15369</v>
      </c>
      <c r="D8" s="165">
        <v>16320</v>
      </c>
      <c r="E8" s="79"/>
      <c r="F8" s="79"/>
      <c r="H8" s="79"/>
      <c r="I8" s="79"/>
      <c r="J8" s="82"/>
      <c r="K8" s="161">
        <v>7</v>
      </c>
      <c r="L8" s="161">
        <v>325</v>
      </c>
      <c r="M8" s="216">
        <v>0</v>
      </c>
      <c r="N8" s="62"/>
      <c r="O8" s="62"/>
      <c r="P8" s="62"/>
      <c r="Q8" s="62"/>
      <c r="R8" s="62"/>
      <c r="S8" s="62"/>
      <c r="AC8" s="15"/>
      <c r="AD8" s="16"/>
      <c r="AE8" s="16"/>
      <c r="AF8" s="1"/>
    </row>
    <row r="9" spans="1:32" ht="12.75">
      <c r="A9" s="243"/>
      <c r="B9" s="161">
        <v>8</v>
      </c>
      <c r="C9" s="165">
        <v>15771</v>
      </c>
      <c r="D9" s="165">
        <v>16422</v>
      </c>
      <c r="E9" s="79"/>
      <c r="F9" s="79"/>
      <c r="G9" s="79"/>
      <c r="H9" s="79"/>
      <c r="I9" s="79"/>
      <c r="J9" s="82"/>
      <c r="K9" s="161">
        <v>8</v>
      </c>
      <c r="L9" s="161">
        <v>150</v>
      </c>
      <c r="M9" s="216">
        <v>0</v>
      </c>
      <c r="N9" s="62"/>
      <c r="O9" s="62"/>
      <c r="P9" s="62"/>
      <c r="Q9" s="62"/>
      <c r="R9" s="62"/>
      <c r="S9" s="62"/>
      <c r="AC9" s="15"/>
      <c r="AD9" s="16"/>
      <c r="AE9" s="16"/>
      <c r="AF9" s="1"/>
    </row>
    <row r="10" spans="1:32" ht="12.75">
      <c r="A10" s="243"/>
      <c r="B10" s="161">
        <v>9</v>
      </c>
      <c r="C10" s="165">
        <v>16164</v>
      </c>
      <c r="D10" s="165">
        <v>16575</v>
      </c>
      <c r="E10" s="79"/>
      <c r="F10" s="79"/>
      <c r="G10" s="79"/>
      <c r="H10" s="79"/>
      <c r="I10" s="79"/>
      <c r="J10" s="82"/>
      <c r="K10" s="161">
        <v>9</v>
      </c>
      <c r="L10" s="161">
        <v>150</v>
      </c>
      <c r="M10" s="216">
        <v>0</v>
      </c>
      <c r="N10" s="62"/>
      <c r="O10" s="62"/>
      <c r="P10" s="62"/>
      <c r="Q10" s="62"/>
      <c r="R10" s="62"/>
      <c r="S10" s="62"/>
      <c r="AC10" s="15"/>
      <c r="AD10" s="16"/>
      <c r="AE10" s="16"/>
      <c r="AF10" s="1"/>
    </row>
    <row r="11" spans="1:32" ht="12.75">
      <c r="A11" s="243"/>
      <c r="B11" s="161">
        <v>10</v>
      </c>
      <c r="C11" s="165">
        <v>16452</v>
      </c>
      <c r="D11" s="165">
        <v>16833</v>
      </c>
      <c r="E11" s="79"/>
      <c r="F11" s="79"/>
      <c r="G11" s="79"/>
      <c r="H11" s="79"/>
      <c r="I11" s="79"/>
      <c r="J11" s="82"/>
      <c r="K11" s="161">
        <v>10</v>
      </c>
      <c r="L11" s="161">
        <v>150</v>
      </c>
      <c r="M11" s="216">
        <v>0</v>
      </c>
      <c r="N11" s="62"/>
      <c r="O11" s="62"/>
      <c r="P11" s="62"/>
      <c r="Q11" s="62"/>
      <c r="R11" s="62"/>
      <c r="S11" s="62"/>
      <c r="AC11" s="15"/>
      <c r="AD11" s="16"/>
      <c r="AE11" s="16"/>
      <c r="AF11" s="1"/>
    </row>
    <row r="12" spans="1:32" ht="12.75">
      <c r="A12" s="243"/>
      <c r="B12" s="161">
        <v>11</v>
      </c>
      <c r="C12" s="165">
        <v>16647</v>
      </c>
      <c r="D12" s="165">
        <f>+C12*$A$76</f>
        <v>17013.234</v>
      </c>
      <c r="E12" s="79"/>
      <c r="F12" s="79"/>
      <c r="G12" s="79" t="s">
        <v>61</v>
      </c>
      <c r="H12" s="79"/>
      <c r="I12" s="79"/>
      <c r="J12" s="82"/>
      <c r="K12" s="161">
        <v>11</v>
      </c>
      <c r="L12" s="161">
        <v>100</v>
      </c>
      <c r="M12" s="216">
        <v>0</v>
      </c>
      <c r="N12" s="62"/>
      <c r="O12" s="62"/>
      <c r="P12" s="62"/>
      <c r="Q12" s="62"/>
      <c r="R12" s="62"/>
      <c r="S12" s="62"/>
      <c r="AC12" s="15"/>
      <c r="AD12" s="16"/>
      <c r="AE12" s="16"/>
      <c r="AF12" s="1"/>
    </row>
    <row r="13" spans="1:32" ht="12.75">
      <c r="A13" s="243"/>
      <c r="B13" s="161">
        <v>12</v>
      </c>
      <c r="C13" s="165">
        <v>16962</v>
      </c>
      <c r="D13" s="165">
        <f>+C13*$A$76-1</f>
        <v>17334.164</v>
      </c>
      <c r="E13" s="79"/>
      <c r="F13" s="79"/>
      <c r="G13" s="79"/>
      <c r="H13" s="79"/>
      <c r="I13" s="79"/>
      <c r="J13" s="82"/>
      <c r="K13" s="161">
        <v>12</v>
      </c>
      <c r="L13" s="161">
        <v>100</v>
      </c>
      <c r="M13" s="216">
        <v>0</v>
      </c>
      <c r="N13" s="62"/>
      <c r="O13" s="62"/>
      <c r="P13" s="62"/>
      <c r="Q13" s="62"/>
      <c r="R13" s="62"/>
      <c r="S13" s="62"/>
      <c r="AC13" s="15"/>
      <c r="AD13" s="16"/>
      <c r="AE13" s="16"/>
      <c r="AF13" s="1"/>
    </row>
    <row r="14" spans="1:32" ht="12.75">
      <c r="A14" s="243"/>
      <c r="B14" s="161">
        <v>13</v>
      </c>
      <c r="C14" s="165">
        <v>17367</v>
      </c>
      <c r="D14" s="165">
        <f>+C14*$A$76-1</f>
        <v>17748.074</v>
      </c>
      <c r="E14" s="79"/>
      <c r="F14" s="79"/>
      <c r="G14" s="79"/>
      <c r="H14" s="79"/>
      <c r="I14" s="79"/>
      <c r="J14" s="82"/>
      <c r="K14" s="161">
        <v>13</v>
      </c>
      <c r="L14" s="161">
        <v>100</v>
      </c>
      <c r="M14" s="216">
        <v>0</v>
      </c>
      <c r="N14" s="62"/>
      <c r="O14" s="62"/>
      <c r="P14" s="62"/>
      <c r="Q14" s="62"/>
      <c r="R14" s="62"/>
      <c r="S14" s="62"/>
      <c r="AC14" s="15"/>
      <c r="AD14" s="16"/>
      <c r="AE14" s="16"/>
      <c r="AF14" s="1"/>
    </row>
    <row r="15" spans="1:32" ht="12.75">
      <c r="A15" s="243"/>
      <c r="B15" s="161">
        <v>14</v>
      </c>
      <c r="C15" s="165">
        <v>17658</v>
      </c>
      <c r="D15" s="165">
        <f>+C15*$A$76-1</f>
        <v>18045.476</v>
      </c>
      <c r="E15" s="79"/>
      <c r="F15" s="79"/>
      <c r="G15" s="79"/>
      <c r="H15" s="79"/>
      <c r="I15" s="79"/>
      <c r="J15" s="82"/>
      <c r="K15" s="161">
        <v>14</v>
      </c>
      <c r="L15" s="161">
        <v>100</v>
      </c>
      <c r="M15" s="216">
        <v>0</v>
      </c>
      <c r="N15" s="62"/>
      <c r="O15" s="62"/>
      <c r="P15" s="62"/>
      <c r="Q15" s="62"/>
      <c r="R15" s="62"/>
      <c r="S15" s="62"/>
      <c r="AC15" s="15"/>
      <c r="AD15" s="16"/>
      <c r="AE15" s="16"/>
      <c r="AF15" s="1"/>
    </row>
    <row r="16" spans="1:32" ht="12.75">
      <c r="A16" s="243"/>
      <c r="B16" s="161">
        <v>15</v>
      </c>
      <c r="C16" s="165">
        <v>17985</v>
      </c>
      <c r="D16" s="165">
        <f>+C16*$A$76</f>
        <v>18380.670000000002</v>
      </c>
      <c r="E16" s="79"/>
      <c r="F16" s="79"/>
      <c r="G16" s="79" t="s">
        <v>62</v>
      </c>
      <c r="H16" s="79"/>
      <c r="I16" s="79"/>
      <c r="J16" s="82"/>
      <c r="K16" s="161">
        <v>15</v>
      </c>
      <c r="L16" s="161">
        <v>100</v>
      </c>
      <c r="M16" s="216">
        <v>0</v>
      </c>
      <c r="N16" s="62"/>
      <c r="O16" s="62"/>
      <c r="P16" s="62"/>
      <c r="Q16" s="62"/>
      <c r="R16" s="62"/>
      <c r="S16" s="62"/>
      <c r="AC16" s="15"/>
      <c r="AD16" s="16"/>
      <c r="AE16" s="16"/>
      <c r="AF16" s="1"/>
    </row>
    <row r="17" spans="1:32" ht="12.75">
      <c r="A17" s="243"/>
      <c r="B17" s="161">
        <v>16</v>
      </c>
      <c r="C17" s="165">
        <v>18378</v>
      </c>
      <c r="D17" s="165">
        <f>+C17*$A$76+1</f>
        <v>18783.316</v>
      </c>
      <c r="E17" s="79"/>
      <c r="F17" s="79"/>
      <c r="G17" s="79"/>
      <c r="H17" s="79"/>
      <c r="I17" s="79"/>
      <c r="J17" s="82"/>
      <c r="K17" s="161">
        <v>16</v>
      </c>
      <c r="L17" s="161">
        <v>100</v>
      </c>
      <c r="M17" s="216">
        <v>0</v>
      </c>
      <c r="N17" s="62"/>
      <c r="O17" s="62"/>
      <c r="P17" s="62"/>
      <c r="Q17" s="62"/>
      <c r="R17" s="62"/>
      <c r="S17" s="62"/>
      <c r="AC17" s="15"/>
      <c r="AD17" s="16"/>
      <c r="AE17" s="16"/>
      <c r="AF17" s="1"/>
    </row>
    <row r="18" spans="1:32" ht="12.75">
      <c r="A18" s="243"/>
      <c r="B18" s="161">
        <v>17</v>
      </c>
      <c r="C18" s="165">
        <v>18768</v>
      </c>
      <c r="D18" s="165">
        <f>+C18*$A$76+1</f>
        <v>19181.896</v>
      </c>
      <c r="E18" s="79"/>
      <c r="F18" s="79"/>
      <c r="G18" s="79"/>
      <c r="H18" s="79"/>
      <c r="I18" s="79"/>
      <c r="J18" s="82"/>
      <c r="K18" s="161">
        <v>17</v>
      </c>
      <c r="L18" s="161">
        <v>100</v>
      </c>
      <c r="M18" s="216">
        <v>0</v>
      </c>
      <c r="N18" s="62"/>
      <c r="O18" s="62"/>
      <c r="P18" s="62"/>
      <c r="Q18" s="62"/>
      <c r="R18" s="62"/>
      <c r="S18" s="62"/>
      <c r="AC18" s="15"/>
      <c r="AD18" s="16"/>
      <c r="AE18" s="16"/>
      <c r="AF18" s="1"/>
    </row>
    <row r="19" spans="1:32" ht="12.75">
      <c r="A19" s="243"/>
      <c r="B19" s="161">
        <v>18</v>
      </c>
      <c r="C19" s="165">
        <v>19104</v>
      </c>
      <c r="D19" s="165">
        <f>+C19*$A$76</f>
        <v>19524.288</v>
      </c>
      <c r="E19" s="79"/>
      <c r="F19" s="79"/>
      <c r="G19" s="79"/>
      <c r="H19" s="79"/>
      <c r="I19" s="79"/>
      <c r="J19" s="82"/>
      <c r="K19" s="161">
        <v>18</v>
      </c>
      <c r="L19" s="161">
        <v>100</v>
      </c>
      <c r="M19" s="216">
        <v>0</v>
      </c>
      <c r="N19" s="62"/>
      <c r="O19" s="62"/>
      <c r="P19" s="62"/>
      <c r="Q19" s="62"/>
      <c r="R19" s="62"/>
      <c r="S19" s="62"/>
      <c r="AC19" s="15"/>
      <c r="AD19" s="16"/>
      <c r="AE19" s="16"/>
      <c r="AF19" s="1"/>
    </row>
    <row r="20" spans="1:32" ht="12.75">
      <c r="A20" s="243"/>
      <c r="B20" s="161">
        <v>19</v>
      </c>
      <c r="C20" s="165">
        <v>19758</v>
      </c>
      <c r="D20" s="165">
        <f>+C20*$A$76</f>
        <v>20192.676</v>
      </c>
      <c r="E20" s="79"/>
      <c r="F20" s="79"/>
      <c r="G20" s="79" t="s">
        <v>63</v>
      </c>
      <c r="H20" s="79"/>
      <c r="I20" s="85"/>
      <c r="J20" s="82"/>
      <c r="K20" s="161">
        <v>19</v>
      </c>
      <c r="L20" s="161">
        <v>100</v>
      </c>
      <c r="M20" s="216">
        <v>0</v>
      </c>
      <c r="N20" s="62"/>
      <c r="O20" s="62"/>
      <c r="P20" s="62"/>
      <c r="Q20" s="62"/>
      <c r="R20" s="62"/>
      <c r="S20" s="62"/>
      <c r="AC20" s="15"/>
      <c r="AD20" s="16"/>
      <c r="AE20" s="16"/>
      <c r="AF20" s="1"/>
    </row>
    <row r="21" spans="1:32" ht="12.75">
      <c r="A21" s="243"/>
      <c r="B21" s="161">
        <v>20</v>
      </c>
      <c r="C21" s="165">
        <v>20406</v>
      </c>
      <c r="D21" s="165">
        <f>+C21*$A$76+1</f>
        <v>20855.932</v>
      </c>
      <c r="E21" s="79"/>
      <c r="F21" s="79"/>
      <c r="G21" s="79"/>
      <c r="H21" s="79"/>
      <c r="I21" s="85"/>
      <c r="J21" s="82"/>
      <c r="K21" s="161">
        <v>20</v>
      </c>
      <c r="L21" s="161">
        <v>100</v>
      </c>
      <c r="M21" s="216">
        <v>0</v>
      </c>
      <c r="N21" s="62"/>
      <c r="O21" s="62"/>
      <c r="P21" s="62"/>
      <c r="Q21" s="62"/>
      <c r="R21" s="62"/>
      <c r="S21" s="62"/>
      <c r="AC21" s="15"/>
      <c r="AD21" s="16"/>
      <c r="AE21" s="16"/>
      <c r="AF21" s="1"/>
    </row>
    <row r="22" spans="1:32" ht="12.75">
      <c r="A22" s="243"/>
      <c r="B22" s="161">
        <v>21</v>
      </c>
      <c r="C22" s="165">
        <v>21087</v>
      </c>
      <c r="D22" s="165">
        <f>+C22*$A$76+1</f>
        <v>21551.914</v>
      </c>
      <c r="E22" s="79"/>
      <c r="F22" s="79"/>
      <c r="G22" s="79"/>
      <c r="H22" s="79"/>
      <c r="I22" s="79"/>
      <c r="J22" s="82"/>
      <c r="K22" s="161">
        <v>21</v>
      </c>
      <c r="L22" s="161">
        <v>100</v>
      </c>
      <c r="M22" s="216">
        <v>0</v>
      </c>
      <c r="N22" s="62"/>
      <c r="O22" s="62"/>
      <c r="P22" s="62"/>
      <c r="Q22" s="62"/>
      <c r="R22" s="62"/>
      <c r="S22" s="62"/>
      <c r="AC22" s="15"/>
      <c r="AD22" s="16"/>
      <c r="AE22" s="16"/>
      <c r="AF22" s="1"/>
    </row>
    <row r="23" spans="1:32" ht="12.75">
      <c r="A23" s="243" t="s">
        <v>144</v>
      </c>
      <c r="B23" s="161">
        <v>22</v>
      </c>
      <c r="C23" s="165">
        <v>21588</v>
      </c>
      <c r="D23" s="165">
        <f>+C23*$A$76-1</f>
        <v>22061.936</v>
      </c>
      <c r="E23" s="79"/>
      <c r="F23" s="79"/>
      <c r="G23" s="79"/>
      <c r="H23" s="79"/>
      <c r="I23" s="79"/>
      <c r="J23" s="82"/>
      <c r="K23" s="161">
        <v>22</v>
      </c>
      <c r="L23" s="161">
        <v>100</v>
      </c>
      <c r="M23" s="216">
        <v>0</v>
      </c>
      <c r="N23" s="62"/>
      <c r="O23" s="62"/>
      <c r="P23" s="62"/>
      <c r="Q23" s="62"/>
      <c r="R23" s="62"/>
      <c r="S23" s="62"/>
      <c r="AC23" s="15"/>
      <c r="AD23" s="16"/>
      <c r="AE23" s="16"/>
      <c r="AF23" s="1"/>
    </row>
    <row r="24" spans="1:32" ht="12.75">
      <c r="A24" s="243"/>
      <c r="B24" s="161">
        <v>23</v>
      </c>
      <c r="C24" s="165">
        <v>22170</v>
      </c>
      <c r="D24" s="165">
        <f>+C24*$A$76+1</f>
        <v>22658.74</v>
      </c>
      <c r="E24" s="79"/>
      <c r="F24" s="79"/>
      <c r="G24" s="79" t="s">
        <v>64</v>
      </c>
      <c r="H24" s="79"/>
      <c r="I24" s="79"/>
      <c r="J24" s="82"/>
      <c r="K24" s="161">
        <v>23</v>
      </c>
      <c r="L24" s="161">
        <v>100</v>
      </c>
      <c r="M24" s="216">
        <v>0</v>
      </c>
      <c r="N24" s="62"/>
      <c r="O24" s="62"/>
      <c r="P24" s="62"/>
      <c r="Q24" s="62"/>
      <c r="R24" s="62"/>
      <c r="S24" s="62"/>
      <c r="AC24" s="15"/>
      <c r="AD24" s="16"/>
      <c r="AE24" s="16"/>
      <c r="AF24" s="1"/>
    </row>
    <row r="25" spans="1:32" ht="12.75">
      <c r="A25" s="243"/>
      <c r="B25" s="161">
        <v>24</v>
      </c>
      <c r="C25" s="165">
        <v>22833</v>
      </c>
      <c r="D25" s="165">
        <f>+C25*$A$76-1</f>
        <v>23334.326</v>
      </c>
      <c r="E25" s="79"/>
      <c r="F25" s="79"/>
      <c r="G25" s="79"/>
      <c r="H25" s="79"/>
      <c r="I25" s="79"/>
      <c r="J25" s="82"/>
      <c r="K25" s="161">
        <v>24</v>
      </c>
      <c r="L25" s="161">
        <v>100</v>
      </c>
      <c r="M25" s="161">
        <v>3</v>
      </c>
      <c r="N25" s="62"/>
      <c r="O25" s="62"/>
      <c r="P25" s="62"/>
      <c r="Q25" s="62"/>
      <c r="R25" s="62"/>
      <c r="S25" s="62"/>
      <c r="AC25" s="15"/>
      <c r="AD25" s="17"/>
      <c r="AE25" s="16"/>
      <c r="AF25" s="1"/>
    </row>
    <row r="26" spans="1:32" ht="12.75">
      <c r="A26" s="243"/>
      <c r="B26" s="161">
        <v>25</v>
      </c>
      <c r="C26" s="165">
        <v>23511</v>
      </c>
      <c r="D26" s="165">
        <f>+C26*$A$76-1</f>
        <v>24027.242000000002</v>
      </c>
      <c r="E26" s="79"/>
      <c r="F26" s="79"/>
      <c r="G26" s="79"/>
      <c r="H26" s="79"/>
      <c r="I26" s="79"/>
      <c r="J26" s="82"/>
      <c r="K26" s="161">
        <v>25</v>
      </c>
      <c r="L26" s="161">
        <v>100</v>
      </c>
      <c r="M26" s="161">
        <v>6</v>
      </c>
      <c r="N26" s="62"/>
      <c r="O26" s="62"/>
      <c r="P26" s="62"/>
      <c r="Q26" s="62"/>
      <c r="R26" s="62"/>
      <c r="S26" s="62"/>
      <c r="AC26" s="15"/>
      <c r="AD26" s="17"/>
      <c r="AE26" s="16"/>
      <c r="AF26" s="1"/>
    </row>
    <row r="27" spans="1:32" ht="12.75">
      <c r="A27" s="243"/>
      <c r="B27" s="161">
        <v>26</v>
      </c>
      <c r="C27" s="165">
        <v>24210</v>
      </c>
      <c r="D27" s="165">
        <f>+C27*$A$76+1</f>
        <v>24743.62</v>
      </c>
      <c r="E27" s="79"/>
      <c r="F27" s="79"/>
      <c r="G27" s="79"/>
      <c r="H27" s="79"/>
      <c r="I27" s="79"/>
      <c r="J27" s="82"/>
      <c r="K27" s="161">
        <v>26</v>
      </c>
      <c r="L27" s="161">
        <v>100</v>
      </c>
      <c r="M27" s="161">
        <v>11</v>
      </c>
      <c r="N27" s="62"/>
      <c r="O27" s="62"/>
      <c r="P27" s="62"/>
      <c r="Q27" s="62"/>
      <c r="R27" s="62"/>
      <c r="S27" s="62"/>
      <c r="AC27" s="15"/>
      <c r="AD27" s="17"/>
      <c r="AE27" s="16"/>
      <c r="AF27" s="1"/>
    </row>
    <row r="28" spans="1:32" ht="12.75">
      <c r="A28" s="243"/>
      <c r="B28" s="161">
        <v>27</v>
      </c>
      <c r="C28" s="165">
        <v>24957</v>
      </c>
      <c r="D28" s="165">
        <f>+C28*$A$76</f>
        <v>25506.054</v>
      </c>
      <c r="E28" s="79"/>
      <c r="F28" s="79"/>
      <c r="G28" s="79" t="s">
        <v>65</v>
      </c>
      <c r="H28" s="79"/>
      <c r="I28" s="79"/>
      <c r="J28" s="82"/>
      <c r="K28" s="161">
        <v>27</v>
      </c>
      <c r="L28" s="161">
        <v>100</v>
      </c>
      <c r="M28" s="161">
        <v>15</v>
      </c>
      <c r="N28" s="62"/>
      <c r="O28" s="62"/>
      <c r="P28" s="62"/>
      <c r="Q28" s="62"/>
      <c r="R28" s="62"/>
      <c r="S28" s="62"/>
      <c r="AC28" s="15"/>
      <c r="AD28" s="17"/>
      <c r="AE28" s="16"/>
      <c r="AF28" s="1"/>
    </row>
    <row r="29" spans="1:32" ht="12.75">
      <c r="A29" s="243"/>
      <c r="B29" s="161">
        <v>28</v>
      </c>
      <c r="C29" s="165">
        <v>25710</v>
      </c>
      <c r="D29" s="165">
        <f>+C29*$A$76+1</f>
        <v>26276.62</v>
      </c>
      <c r="E29" s="79"/>
      <c r="F29" s="79"/>
      <c r="G29" s="79"/>
      <c r="H29" s="79"/>
      <c r="I29" s="79"/>
      <c r="J29" s="82"/>
      <c r="K29" s="161">
        <v>28</v>
      </c>
      <c r="L29" s="161">
        <v>100</v>
      </c>
      <c r="M29" s="161">
        <v>18</v>
      </c>
      <c r="N29" s="62"/>
      <c r="O29" s="62"/>
      <c r="P29" s="62"/>
      <c r="Q29" s="62"/>
      <c r="R29" s="62"/>
      <c r="S29" s="62"/>
      <c r="AC29" s="15"/>
      <c r="AD29" s="17"/>
      <c r="AE29" s="16"/>
      <c r="AF29" s="1"/>
    </row>
    <row r="30" spans="1:32" ht="12.75">
      <c r="A30" s="243"/>
      <c r="B30" s="161">
        <v>29</v>
      </c>
      <c r="C30" s="165">
        <v>26664</v>
      </c>
      <c r="D30" s="165">
        <f>+C30*$A$76+1</f>
        <v>27251.608</v>
      </c>
      <c r="E30" s="79"/>
      <c r="F30" s="79"/>
      <c r="G30" s="79"/>
      <c r="H30" s="79"/>
      <c r="I30" s="36"/>
      <c r="J30" s="83"/>
      <c r="K30" s="161">
        <v>29</v>
      </c>
      <c r="L30" s="161">
        <v>100</v>
      </c>
      <c r="M30" s="161">
        <v>23</v>
      </c>
      <c r="N30" s="62"/>
      <c r="O30" s="62"/>
      <c r="P30" s="62"/>
      <c r="Q30" s="62"/>
      <c r="R30" s="62"/>
      <c r="S30" s="62"/>
      <c r="AC30" s="15"/>
      <c r="AD30" s="17"/>
      <c r="AE30" s="16"/>
      <c r="AF30" s="1"/>
    </row>
    <row r="31" spans="1:32" ht="12.75">
      <c r="A31" s="243"/>
      <c r="B31" s="162">
        <v>30</v>
      </c>
      <c r="C31" s="165">
        <v>27498</v>
      </c>
      <c r="D31" s="165">
        <f>+C31*$A$76+1</f>
        <v>28103.956000000002</v>
      </c>
      <c r="E31" s="77"/>
      <c r="F31" s="77"/>
      <c r="G31" s="77" t="s">
        <v>66</v>
      </c>
      <c r="H31" s="77"/>
      <c r="I31" s="36"/>
      <c r="J31" s="83"/>
      <c r="K31" s="162">
        <v>30</v>
      </c>
      <c r="L31" s="161">
        <v>100</v>
      </c>
      <c r="M31" s="162">
        <v>26</v>
      </c>
      <c r="N31" s="62"/>
      <c r="O31" s="62"/>
      <c r="P31" s="62"/>
      <c r="Q31" s="62"/>
      <c r="R31" s="62"/>
      <c r="S31" s="62"/>
      <c r="AC31" s="15"/>
      <c r="AD31" s="17"/>
      <c r="AE31" s="16"/>
      <c r="AF31" s="1"/>
    </row>
    <row r="32" spans="1:32" ht="12.75">
      <c r="A32" s="243"/>
      <c r="B32" s="162">
        <v>31</v>
      </c>
      <c r="C32" s="165">
        <v>28311</v>
      </c>
      <c r="D32" s="165">
        <f>+C32*$A$76+1</f>
        <v>28934.842</v>
      </c>
      <c r="E32" s="77"/>
      <c r="F32" s="77"/>
      <c r="G32" s="77"/>
      <c r="H32" s="77"/>
      <c r="I32" s="77"/>
      <c r="J32" s="83"/>
      <c r="K32" s="162">
        <v>31</v>
      </c>
      <c r="L32" s="161">
        <v>100</v>
      </c>
      <c r="M32" s="162">
        <v>30</v>
      </c>
      <c r="N32" s="62"/>
      <c r="O32" s="62"/>
      <c r="P32" s="62"/>
      <c r="Q32" s="62"/>
      <c r="R32" s="62"/>
      <c r="S32" s="62"/>
      <c r="AC32" s="15"/>
      <c r="AD32" s="17"/>
      <c r="AE32" s="16"/>
      <c r="AF32" s="1"/>
    </row>
    <row r="33" spans="1:32" ht="12.75">
      <c r="A33" s="243"/>
      <c r="B33" s="162">
        <v>32</v>
      </c>
      <c r="C33" s="165">
        <v>29088</v>
      </c>
      <c r="D33" s="165">
        <f>+C33*$A$76-1</f>
        <v>29726.936</v>
      </c>
      <c r="E33" s="77"/>
      <c r="F33" s="77"/>
      <c r="G33" s="77"/>
      <c r="H33" s="77"/>
      <c r="I33" s="77"/>
      <c r="J33" s="83"/>
      <c r="K33" s="162">
        <v>32</v>
      </c>
      <c r="L33" s="161">
        <v>100</v>
      </c>
      <c r="M33" s="162">
        <v>34</v>
      </c>
      <c r="N33" s="62"/>
      <c r="O33" s="62"/>
      <c r="P33" s="62"/>
      <c r="Q33" s="62"/>
      <c r="R33" s="62"/>
      <c r="S33" s="62"/>
      <c r="AC33" s="15"/>
      <c r="AD33" s="17"/>
      <c r="AE33" s="16"/>
      <c r="AF33" s="1"/>
    </row>
    <row r="34" spans="1:32" ht="12.75">
      <c r="A34" s="243"/>
      <c r="B34" s="162">
        <v>33</v>
      </c>
      <c r="C34" s="165">
        <v>29898</v>
      </c>
      <c r="D34" s="165">
        <f>+C34*$A$76-1</f>
        <v>30554.756</v>
      </c>
      <c r="E34" s="77"/>
      <c r="F34" s="77"/>
      <c r="G34" s="77" t="s">
        <v>67</v>
      </c>
      <c r="H34" s="77"/>
      <c r="I34" s="77"/>
      <c r="J34" s="83"/>
      <c r="K34" s="162">
        <v>33</v>
      </c>
      <c r="L34" s="161">
        <v>100</v>
      </c>
      <c r="M34" s="162">
        <v>37</v>
      </c>
      <c r="N34" s="62"/>
      <c r="O34" s="62"/>
      <c r="P34" s="62"/>
      <c r="Q34" s="62"/>
      <c r="R34" s="62"/>
      <c r="S34" s="62"/>
      <c r="AC34" s="15"/>
      <c r="AD34" s="17"/>
      <c r="AE34" s="16"/>
      <c r="AF34" s="1"/>
    </row>
    <row r="35" spans="1:32" ht="12.75">
      <c r="A35" s="243"/>
      <c r="B35" s="162">
        <v>34</v>
      </c>
      <c r="C35" s="165">
        <v>30693</v>
      </c>
      <c r="D35" s="165">
        <f>+C35*$A$76</f>
        <v>31368.246</v>
      </c>
      <c r="E35" s="77"/>
      <c r="F35" s="77"/>
      <c r="G35" s="77"/>
      <c r="H35" s="77"/>
      <c r="I35" s="77"/>
      <c r="J35" s="83"/>
      <c r="K35" s="162">
        <v>34</v>
      </c>
      <c r="L35" s="161">
        <v>100</v>
      </c>
      <c r="M35" s="162">
        <v>41</v>
      </c>
      <c r="N35" s="62"/>
      <c r="O35" s="62"/>
      <c r="P35" s="62"/>
      <c r="Q35" s="62"/>
      <c r="R35" s="62"/>
      <c r="S35" s="62"/>
      <c r="AC35" s="15"/>
      <c r="AD35" s="17"/>
      <c r="AE35" s="16"/>
      <c r="AF35" s="1"/>
    </row>
    <row r="36" spans="1:32" ht="12.75">
      <c r="A36" s="244" t="s">
        <v>145</v>
      </c>
      <c r="B36" s="162">
        <v>35</v>
      </c>
      <c r="C36" s="165">
        <v>31296</v>
      </c>
      <c r="D36" s="165">
        <f>+C36*$A$76+1</f>
        <v>31985.512</v>
      </c>
      <c r="E36" s="77"/>
      <c r="F36" s="77"/>
      <c r="G36" s="77"/>
      <c r="H36" s="77"/>
      <c r="I36" s="77" t="s">
        <v>143</v>
      </c>
      <c r="J36" s="83"/>
      <c r="K36" s="162">
        <v>35</v>
      </c>
      <c r="L36" s="161">
        <v>100</v>
      </c>
      <c r="M36" s="162">
        <v>44</v>
      </c>
      <c r="N36" s="62"/>
      <c r="O36" s="62"/>
      <c r="P36" s="62"/>
      <c r="Q36" s="62"/>
      <c r="R36" s="62"/>
      <c r="S36" s="62"/>
      <c r="AC36" s="15"/>
      <c r="AD36" s="17"/>
      <c r="AE36" s="16"/>
      <c r="AF36" s="1"/>
    </row>
    <row r="37" spans="1:32" ht="12.75">
      <c r="A37" s="244"/>
      <c r="B37" s="162">
        <v>36</v>
      </c>
      <c r="C37" s="165">
        <v>32079</v>
      </c>
      <c r="D37" s="165">
        <f>+C37*$A$76-1</f>
        <v>32783.738</v>
      </c>
      <c r="E37" s="77"/>
      <c r="F37" s="77"/>
      <c r="G37" s="77" t="s">
        <v>68</v>
      </c>
      <c r="H37" s="77"/>
      <c r="I37" s="77"/>
      <c r="J37" s="83"/>
      <c r="K37" s="162">
        <v>36</v>
      </c>
      <c r="L37" s="161">
        <v>100</v>
      </c>
      <c r="M37" s="162">
        <v>48</v>
      </c>
      <c r="N37" s="62"/>
      <c r="O37" s="62"/>
      <c r="P37" s="62"/>
      <c r="Q37" s="62"/>
      <c r="R37" s="62"/>
      <c r="S37" s="62"/>
      <c r="AC37" s="15"/>
      <c r="AD37" s="17"/>
      <c r="AE37" s="16"/>
      <c r="AF37" s="1"/>
    </row>
    <row r="38" spans="1:32" ht="12.75">
      <c r="A38" s="244"/>
      <c r="B38" s="162">
        <v>37</v>
      </c>
      <c r="C38" s="165">
        <v>32934</v>
      </c>
      <c r="D38" s="165">
        <f>+C38*$A$76+1</f>
        <v>33659.548</v>
      </c>
      <c r="E38" s="77"/>
      <c r="F38" s="77"/>
      <c r="G38" s="77"/>
      <c r="H38" s="77"/>
      <c r="I38" s="77"/>
      <c r="J38" s="83"/>
      <c r="K38" s="162">
        <v>37</v>
      </c>
      <c r="L38" s="161">
        <v>100</v>
      </c>
      <c r="M38" s="162">
        <v>51</v>
      </c>
      <c r="N38" s="62"/>
      <c r="O38" s="62"/>
      <c r="P38" s="62"/>
      <c r="Q38" s="62"/>
      <c r="R38" s="62"/>
      <c r="S38" s="62"/>
      <c r="AC38" s="15"/>
      <c r="AD38" s="16"/>
      <c r="AE38" s="16"/>
      <c r="AF38" s="1"/>
    </row>
    <row r="39" spans="1:32" ht="12.75">
      <c r="A39" s="244"/>
      <c r="B39" s="162">
        <v>38</v>
      </c>
      <c r="C39" s="165">
        <v>33846</v>
      </c>
      <c r="D39" s="165">
        <f>+C39*$A$76-1</f>
        <v>34589.612</v>
      </c>
      <c r="E39" s="77"/>
      <c r="F39" s="77"/>
      <c r="G39" s="77"/>
      <c r="H39" s="77"/>
      <c r="I39" s="77"/>
      <c r="J39" s="83"/>
      <c r="K39" s="162">
        <v>38</v>
      </c>
      <c r="L39" s="161">
        <v>100</v>
      </c>
      <c r="M39" s="162">
        <v>56</v>
      </c>
      <c r="N39" s="62"/>
      <c r="O39" s="62"/>
      <c r="P39" s="62"/>
      <c r="Q39" s="62"/>
      <c r="R39" s="62"/>
      <c r="S39" s="62"/>
      <c r="AC39" s="15"/>
      <c r="AD39" s="16"/>
      <c r="AE39" s="16"/>
      <c r="AF39" s="1"/>
    </row>
    <row r="40" spans="1:32" ht="12.75">
      <c r="A40" s="244"/>
      <c r="B40" s="162">
        <v>39</v>
      </c>
      <c r="C40" s="165">
        <v>34887</v>
      </c>
      <c r="D40" s="165">
        <f>+C40*$A$76</f>
        <v>35654.514</v>
      </c>
      <c r="E40" s="77"/>
      <c r="F40" s="77"/>
      <c r="G40" s="77" t="s">
        <v>69</v>
      </c>
      <c r="H40" s="77"/>
      <c r="I40" s="77"/>
      <c r="J40" s="83"/>
      <c r="K40" s="162">
        <v>39</v>
      </c>
      <c r="L40" s="161">
        <v>100</v>
      </c>
      <c r="M40" s="162">
        <v>60</v>
      </c>
      <c r="N40" s="62"/>
      <c r="O40" s="62"/>
      <c r="P40" s="62"/>
      <c r="Q40" s="62"/>
      <c r="R40" s="62"/>
      <c r="S40" s="62"/>
      <c r="AC40" s="15"/>
      <c r="AD40" s="16"/>
      <c r="AE40" s="16"/>
      <c r="AF40" s="1"/>
    </row>
    <row r="41" spans="1:32" ht="12.75">
      <c r="A41" s="244"/>
      <c r="B41" s="162">
        <v>40</v>
      </c>
      <c r="C41" s="165">
        <v>35772</v>
      </c>
      <c r="D41" s="165">
        <f>+C41*$A$76-1</f>
        <v>36557.984000000004</v>
      </c>
      <c r="E41" s="77"/>
      <c r="F41" s="77"/>
      <c r="G41" s="77"/>
      <c r="H41" s="77"/>
      <c r="I41" s="77"/>
      <c r="J41" s="83"/>
      <c r="K41" s="162">
        <v>40</v>
      </c>
      <c r="L41" s="161">
        <v>100</v>
      </c>
      <c r="M41" s="162">
        <v>65</v>
      </c>
      <c r="N41" s="62"/>
      <c r="O41" s="62"/>
      <c r="P41" s="62"/>
      <c r="Q41" s="62"/>
      <c r="R41" s="62"/>
      <c r="S41" s="62"/>
      <c r="AC41" s="15"/>
      <c r="AD41" s="16"/>
      <c r="AE41" s="16"/>
      <c r="AF41" s="1"/>
    </row>
    <row r="42" spans="1:32" ht="12.75">
      <c r="A42" s="244"/>
      <c r="B42" s="162">
        <v>41</v>
      </c>
      <c r="C42" s="165">
        <v>36669</v>
      </c>
      <c r="D42" s="165">
        <f>+C42*$A$76</f>
        <v>37475.718</v>
      </c>
      <c r="E42" s="77"/>
      <c r="F42" s="77"/>
      <c r="G42" s="77"/>
      <c r="H42" s="77"/>
      <c r="I42" s="77"/>
      <c r="J42" s="83"/>
      <c r="K42" s="162">
        <v>41</v>
      </c>
      <c r="L42" s="161">
        <v>100</v>
      </c>
      <c r="M42" s="162">
        <v>69</v>
      </c>
      <c r="N42" s="62"/>
      <c r="O42" s="62"/>
      <c r="P42" s="62"/>
      <c r="Q42" s="62"/>
      <c r="R42" s="62"/>
      <c r="S42" s="62"/>
      <c r="AC42" s="15"/>
      <c r="AD42" s="16"/>
      <c r="AE42" s="16"/>
      <c r="AF42" s="1"/>
    </row>
    <row r="43" spans="1:32" ht="12.75">
      <c r="A43" s="244"/>
      <c r="B43" s="162">
        <v>42</v>
      </c>
      <c r="C43" s="165">
        <v>37551</v>
      </c>
      <c r="D43" s="165">
        <f>+C43*$A$76-1</f>
        <v>38376.122</v>
      </c>
      <c r="E43" s="77"/>
      <c r="F43" s="77"/>
      <c r="G43" s="77" t="s">
        <v>70</v>
      </c>
      <c r="H43" s="77"/>
      <c r="I43" s="77"/>
      <c r="J43" s="83"/>
      <c r="K43" s="162">
        <v>42</v>
      </c>
      <c r="L43" s="161">
        <v>100</v>
      </c>
      <c r="M43" s="162">
        <v>73</v>
      </c>
      <c r="N43" s="62"/>
      <c r="O43" s="62"/>
      <c r="P43" s="62"/>
      <c r="Q43" s="62"/>
      <c r="R43" s="62"/>
      <c r="S43" s="62"/>
      <c r="AC43" s="15"/>
      <c r="AD43" s="16"/>
      <c r="AE43" s="16"/>
      <c r="AF43" s="1"/>
    </row>
    <row r="44" spans="1:32" ht="12.75">
      <c r="A44" s="244"/>
      <c r="B44" s="162">
        <v>43</v>
      </c>
      <c r="C44" s="165">
        <v>38451</v>
      </c>
      <c r="D44" s="165">
        <f>+C44*$A$76</f>
        <v>39296.922</v>
      </c>
      <c r="E44" s="77"/>
      <c r="F44" s="77"/>
      <c r="G44" s="77"/>
      <c r="H44" s="77"/>
      <c r="I44" s="77"/>
      <c r="J44" s="83"/>
      <c r="K44" s="162">
        <v>43</v>
      </c>
      <c r="L44" s="161">
        <v>100</v>
      </c>
      <c r="M44" s="162">
        <v>77</v>
      </c>
      <c r="N44" s="62"/>
      <c r="O44" s="62"/>
      <c r="P44" s="62"/>
      <c r="Q44" s="62"/>
      <c r="R44" s="62"/>
      <c r="S44" s="62"/>
      <c r="AC44" s="15"/>
      <c r="AD44" s="16"/>
      <c r="AE44" s="16"/>
      <c r="AF44" s="1"/>
    </row>
    <row r="45" spans="1:32" ht="12.75">
      <c r="A45" s="244"/>
      <c r="B45" s="162">
        <v>44</v>
      </c>
      <c r="C45" s="165">
        <v>39351</v>
      </c>
      <c r="D45" s="165">
        <f>+C45*$A$76+1</f>
        <v>40217.722</v>
      </c>
      <c r="E45" s="77"/>
      <c r="F45" s="77"/>
      <c r="G45" s="77"/>
      <c r="H45" s="77"/>
      <c r="I45" s="77"/>
      <c r="J45" s="83"/>
      <c r="K45" s="162">
        <v>44</v>
      </c>
      <c r="L45" s="161">
        <v>100</v>
      </c>
      <c r="M45" s="162">
        <v>81</v>
      </c>
      <c r="N45" s="62"/>
      <c r="O45" s="62"/>
      <c r="P45" s="62"/>
      <c r="Q45" s="62"/>
      <c r="R45" s="62"/>
      <c r="S45" s="62"/>
      <c r="AC45" s="15"/>
      <c r="AD45" s="16"/>
      <c r="AE45" s="16"/>
      <c r="AF45" s="1"/>
    </row>
    <row r="46" spans="1:32" ht="12.75">
      <c r="A46" s="244"/>
      <c r="B46" s="162">
        <v>45</v>
      </c>
      <c r="C46" s="165">
        <v>40188</v>
      </c>
      <c r="D46" s="165">
        <f>+C46*$A$76+1</f>
        <v>41073.136</v>
      </c>
      <c r="E46" s="77"/>
      <c r="F46" s="77"/>
      <c r="G46" s="77" t="s">
        <v>71</v>
      </c>
      <c r="H46" s="77"/>
      <c r="I46" s="77"/>
      <c r="J46" s="83"/>
      <c r="K46" s="162">
        <v>45</v>
      </c>
      <c r="L46" s="161">
        <v>100</v>
      </c>
      <c r="M46" s="162">
        <v>85</v>
      </c>
      <c r="N46" s="62"/>
      <c r="O46" s="62"/>
      <c r="P46" s="62"/>
      <c r="Q46" s="62"/>
      <c r="R46" s="62"/>
      <c r="S46" s="62"/>
      <c r="AC46" s="15"/>
      <c r="AD46" s="16"/>
      <c r="AE46" s="16"/>
      <c r="AF46" s="1"/>
    </row>
    <row r="47" spans="1:32" ht="12.75">
      <c r="A47" s="244"/>
      <c r="B47" s="162">
        <v>46</v>
      </c>
      <c r="C47" s="165">
        <v>41124</v>
      </c>
      <c r="D47" s="165">
        <f>+C47*$A$76+1</f>
        <v>42029.728</v>
      </c>
      <c r="E47" s="77"/>
      <c r="F47" s="77"/>
      <c r="G47" s="77"/>
      <c r="H47" s="77"/>
      <c r="I47" s="77"/>
      <c r="J47" s="83"/>
      <c r="K47" s="162">
        <v>46</v>
      </c>
      <c r="L47" s="161">
        <v>100</v>
      </c>
      <c r="M47" s="162">
        <v>89</v>
      </c>
      <c r="N47" s="62"/>
      <c r="O47" s="62"/>
      <c r="P47" s="62"/>
      <c r="Q47" s="62"/>
      <c r="R47" s="62"/>
      <c r="S47" s="62"/>
      <c r="AC47" s="15"/>
      <c r="AD47" s="16"/>
      <c r="AE47" s="16"/>
      <c r="AF47" s="1"/>
    </row>
    <row r="48" spans="1:32" ht="12.75">
      <c r="A48" s="244"/>
      <c r="B48" s="162">
        <v>47</v>
      </c>
      <c r="C48" s="165">
        <v>42027</v>
      </c>
      <c r="D48" s="165">
        <f>+C48*$A$76-1</f>
        <v>42950.594</v>
      </c>
      <c r="E48" s="77"/>
      <c r="F48" s="77"/>
      <c r="G48" s="77"/>
      <c r="H48" s="77"/>
      <c r="I48" s="77"/>
      <c r="J48" s="83"/>
      <c r="K48" s="162">
        <v>47</v>
      </c>
      <c r="L48" s="161">
        <v>100</v>
      </c>
      <c r="M48" s="162">
        <v>93</v>
      </c>
      <c r="N48" s="62"/>
      <c r="O48" s="62"/>
      <c r="P48" s="62"/>
      <c r="Q48" s="62"/>
      <c r="R48" s="62"/>
      <c r="S48" s="62"/>
      <c r="AC48" s="15"/>
      <c r="AD48" s="16"/>
      <c r="AE48" s="16"/>
      <c r="AF48" s="1"/>
    </row>
    <row r="49" spans="1:31" ht="12.75">
      <c r="A49" s="244"/>
      <c r="B49" s="162">
        <v>48</v>
      </c>
      <c r="C49" s="165">
        <v>42924</v>
      </c>
      <c r="D49" s="165">
        <f>+C49*$A$76+1</f>
        <v>43869.328</v>
      </c>
      <c r="E49" s="77"/>
      <c r="F49" s="77"/>
      <c r="G49" s="77" t="s">
        <v>72</v>
      </c>
      <c r="H49" s="77"/>
      <c r="I49" s="77"/>
      <c r="J49" s="83"/>
      <c r="K49" s="162">
        <v>48</v>
      </c>
      <c r="L49" s="161">
        <v>100</v>
      </c>
      <c r="M49" s="162">
        <v>97</v>
      </c>
      <c r="N49" s="62"/>
      <c r="O49" s="62"/>
      <c r="P49" s="62"/>
      <c r="Q49" s="62"/>
      <c r="R49" s="62"/>
      <c r="S49" s="62"/>
      <c r="AC49" s="15"/>
      <c r="AD49" s="15"/>
      <c r="AE49" s="15"/>
    </row>
    <row r="50" spans="1:31" ht="12.75">
      <c r="A50" s="244"/>
      <c r="B50" s="162">
        <v>49</v>
      </c>
      <c r="C50" s="165">
        <v>43803</v>
      </c>
      <c r="D50" s="165">
        <f>+C50*$A$76-1</f>
        <v>44765.666</v>
      </c>
      <c r="E50" s="77"/>
      <c r="F50" s="77"/>
      <c r="G50" s="77"/>
      <c r="H50" s="77"/>
      <c r="I50" s="77"/>
      <c r="J50" s="83"/>
      <c r="K50" s="162">
        <v>49</v>
      </c>
      <c r="L50" s="161">
        <v>100</v>
      </c>
      <c r="M50" s="162">
        <v>101</v>
      </c>
      <c r="N50" s="62"/>
      <c r="O50" s="62"/>
      <c r="P50" s="62"/>
      <c r="Q50" s="62"/>
      <c r="R50" s="62"/>
      <c r="S50" s="62"/>
      <c r="AC50" s="15"/>
      <c r="AD50" s="15"/>
      <c r="AE50" s="15"/>
    </row>
    <row r="51" spans="1:31" ht="12.75">
      <c r="A51" s="244" t="s">
        <v>146</v>
      </c>
      <c r="B51" s="162">
        <v>50</v>
      </c>
      <c r="C51" s="165">
        <v>44706</v>
      </c>
      <c r="D51" s="165">
        <f>+C51*$A$76</f>
        <v>45689.532</v>
      </c>
      <c r="E51" s="77"/>
      <c r="F51" s="77"/>
      <c r="G51" s="77"/>
      <c r="H51" s="77"/>
      <c r="I51" s="77"/>
      <c r="J51" s="83"/>
      <c r="K51" s="162">
        <v>50</v>
      </c>
      <c r="L51" s="162">
        <v>0</v>
      </c>
      <c r="M51" s="162">
        <v>0</v>
      </c>
      <c r="N51" s="62"/>
      <c r="O51" s="62"/>
      <c r="P51" s="62"/>
      <c r="Q51" s="62"/>
      <c r="R51" s="62"/>
      <c r="S51" s="62"/>
      <c r="AC51" s="15"/>
      <c r="AD51" s="15"/>
      <c r="AE51" s="15"/>
    </row>
    <row r="52" spans="1:31" ht="12.75">
      <c r="A52" s="244"/>
      <c r="B52" s="162">
        <v>51</v>
      </c>
      <c r="C52" s="165">
        <v>45606</v>
      </c>
      <c r="D52" s="165">
        <f>+C52*$A$76-1</f>
        <v>46608.332</v>
      </c>
      <c r="E52" s="77"/>
      <c r="F52" s="77"/>
      <c r="G52" s="77"/>
      <c r="H52" s="77"/>
      <c r="I52" s="77"/>
      <c r="J52" s="83"/>
      <c r="K52" s="162">
        <v>51</v>
      </c>
      <c r="L52" s="162">
        <v>0</v>
      </c>
      <c r="M52" s="162">
        <v>0</v>
      </c>
      <c r="N52" s="62"/>
      <c r="O52" s="62"/>
      <c r="P52" s="62"/>
      <c r="Q52" s="62"/>
      <c r="R52" s="62"/>
      <c r="S52" s="62"/>
      <c r="AC52" s="15"/>
      <c r="AD52" s="15"/>
      <c r="AE52" s="15"/>
    </row>
    <row r="53" spans="1:31" ht="12.75">
      <c r="A53" s="244"/>
      <c r="B53" s="162">
        <v>52</v>
      </c>
      <c r="C53" s="165">
        <v>46512</v>
      </c>
      <c r="D53" s="165">
        <f>+C53*$A$76</f>
        <v>47535.264</v>
      </c>
      <c r="E53" s="77"/>
      <c r="F53" s="77"/>
      <c r="G53" s="77"/>
      <c r="H53" s="77"/>
      <c r="I53" s="77"/>
      <c r="J53" s="83"/>
      <c r="K53" s="162">
        <v>52</v>
      </c>
      <c r="L53" s="162">
        <v>0</v>
      </c>
      <c r="M53" s="162">
        <v>0</v>
      </c>
      <c r="N53" s="62"/>
      <c r="O53" s="62"/>
      <c r="P53" s="62"/>
      <c r="Q53" s="62"/>
      <c r="R53" s="62"/>
      <c r="S53" s="62"/>
      <c r="AC53" s="15"/>
      <c r="AD53" s="15"/>
      <c r="AE53" s="15"/>
    </row>
    <row r="54" spans="1:31" ht="12.75">
      <c r="A54" s="244"/>
      <c r="B54" s="162">
        <v>53</v>
      </c>
      <c r="C54" s="165">
        <v>47433</v>
      </c>
      <c r="D54" s="165">
        <f>+C54*$A$76</f>
        <v>48476.526</v>
      </c>
      <c r="E54" s="77"/>
      <c r="F54" s="77"/>
      <c r="G54" s="77"/>
      <c r="H54" s="77"/>
      <c r="I54" s="77"/>
      <c r="J54" s="83"/>
      <c r="K54" s="162">
        <v>53</v>
      </c>
      <c r="L54" s="162">
        <v>0</v>
      </c>
      <c r="M54" s="162">
        <v>0</v>
      </c>
      <c r="N54" s="62"/>
      <c r="O54" s="62"/>
      <c r="P54" s="62"/>
      <c r="Q54" s="62"/>
      <c r="R54" s="62"/>
      <c r="S54" s="62"/>
      <c r="AC54" s="15"/>
      <c r="AD54" s="15"/>
      <c r="AE54" s="15"/>
    </row>
    <row r="55" spans="1:31" ht="12.75">
      <c r="A55" s="244"/>
      <c r="B55" s="162">
        <v>54</v>
      </c>
      <c r="C55" s="165">
        <v>48387</v>
      </c>
      <c r="D55" s="165">
        <f>+C55*$A$76</f>
        <v>49451.514</v>
      </c>
      <c r="E55" s="77"/>
      <c r="F55" s="77"/>
      <c r="G55" s="77"/>
      <c r="H55" s="77"/>
      <c r="I55" s="77"/>
      <c r="J55" s="83"/>
      <c r="K55" s="162">
        <v>54</v>
      </c>
      <c r="L55" s="162">
        <v>0</v>
      </c>
      <c r="M55" s="162">
        <v>0</v>
      </c>
      <c r="N55" s="62"/>
      <c r="O55" s="62"/>
      <c r="P55" s="62"/>
      <c r="Q55" s="62"/>
      <c r="R55" s="62"/>
      <c r="S55" s="62"/>
      <c r="AC55" s="15"/>
      <c r="AD55" s="15"/>
      <c r="AE55" s="15"/>
    </row>
    <row r="56" spans="1:31" ht="12.75">
      <c r="A56" s="244"/>
      <c r="B56" s="162">
        <v>55</v>
      </c>
      <c r="C56" s="165">
        <v>49365</v>
      </c>
      <c r="D56" s="165">
        <f>+C56*$A$76</f>
        <v>50451.03</v>
      </c>
      <c r="E56" s="77"/>
      <c r="F56" s="77"/>
      <c r="G56" s="77"/>
      <c r="H56" s="77"/>
      <c r="I56" s="77"/>
      <c r="J56" s="83"/>
      <c r="K56" s="162">
        <v>55</v>
      </c>
      <c r="L56" s="162">
        <v>0</v>
      </c>
      <c r="M56" s="162">
        <v>0</v>
      </c>
      <c r="N56" s="62"/>
      <c r="O56" s="62"/>
      <c r="P56" s="62"/>
      <c r="Q56" s="62"/>
      <c r="R56" s="62"/>
      <c r="S56" s="62"/>
      <c r="AC56" s="15"/>
      <c r="AD56" s="15"/>
      <c r="AE56" s="15"/>
    </row>
    <row r="57" spans="1:31" ht="12.75">
      <c r="A57" s="244"/>
      <c r="B57" s="162">
        <v>56</v>
      </c>
      <c r="C57" s="165">
        <v>50334</v>
      </c>
      <c r="D57" s="165">
        <f>+C57*$A$76</f>
        <v>51441.348</v>
      </c>
      <c r="E57" s="77"/>
      <c r="F57" s="77"/>
      <c r="G57" s="77"/>
      <c r="H57" s="77"/>
      <c r="I57" s="77"/>
      <c r="J57" s="83"/>
      <c r="K57" s="162">
        <v>56</v>
      </c>
      <c r="L57" s="162">
        <v>0</v>
      </c>
      <c r="M57" s="162">
        <v>0</v>
      </c>
      <c r="N57" s="62"/>
      <c r="O57" s="62"/>
      <c r="P57" s="62"/>
      <c r="Q57" s="62"/>
      <c r="R57" s="62"/>
      <c r="S57" s="62"/>
      <c r="AC57" s="15"/>
      <c r="AD57" s="15"/>
      <c r="AE57" s="15"/>
    </row>
    <row r="58" spans="1:31" ht="12.75">
      <c r="A58" s="244"/>
      <c r="B58" s="162">
        <v>57</v>
      </c>
      <c r="C58" s="165">
        <v>51297</v>
      </c>
      <c r="D58" s="165">
        <f>+C58*$A$76-1</f>
        <v>52424.534</v>
      </c>
      <c r="E58" s="77"/>
      <c r="F58" s="77"/>
      <c r="G58" s="77"/>
      <c r="H58" s="77"/>
      <c r="I58" s="77"/>
      <c r="J58" s="83"/>
      <c r="K58" s="162">
        <v>57</v>
      </c>
      <c r="L58" s="162">
        <v>0</v>
      </c>
      <c r="M58" s="162">
        <v>0</v>
      </c>
      <c r="N58" s="62"/>
      <c r="O58" s="62"/>
      <c r="P58" s="62"/>
      <c r="Q58" s="62"/>
      <c r="R58" s="62"/>
      <c r="S58" s="62"/>
      <c r="AC58" s="15"/>
      <c r="AD58" s="15"/>
      <c r="AE58" s="15"/>
    </row>
    <row r="59" spans="1:31" ht="12.75">
      <c r="A59" s="244"/>
      <c r="B59" s="162">
        <v>58</v>
      </c>
      <c r="C59" s="165">
        <v>52257</v>
      </c>
      <c r="D59" s="165">
        <f>+C59*$A$76-1</f>
        <v>53405.654</v>
      </c>
      <c r="E59" s="77"/>
      <c r="F59" s="77"/>
      <c r="G59" s="77"/>
      <c r="H59" s="77"/>
      <c r="I59" s="77"/>
      <c r="J59" s="83"/>
      <c r="K59" s="162">
        <v>58</v>
      </c>
      <c r="L59" s="162">
        <v>0</v>
      </c>
      <c r="M59" s="162">
        <v>0</v>
      </c>
      <c r="N59" s="62"/>
      <c r="O59" s="62"/>
      <c r="P59" s="62"/>
      <c r="Q59" s="62"/>
      <c r="R59" s="62"/>
      <c r="S59" s="62"/>
      <c r="AC59" s="15"/>
      <c r="AD59" s="15"/>
      <c r="AE59" s="15"/>
    </row>
    <row r="60" spans="1:31" ht="12.75">
      <c r="A60" s="244"/>
      <c r="B60" s="162">
        <v>59</v>
      </c>
      <c r="C60" s="165">
        <v>53232</v>
      </c>
      <c r="D60" s="165">
        <f>+C60*$A$76-1</f>
        <v>54402.104</v>
      </c>
      <c r="E60" s="77"/>
      <c r="F60" s="77"/>
      <c r="G60" s="77"/>
      <c r="H60" s="77"/>
      <c r="I60" s="77"/>
      <c r="J60" s="83"/>
      <c r="K60" s="162">
        <v>59</v>
      </c>
      <c r="L60" s="162">
        <v>0</v>
      </c>
      <c r="M60" s="162">
        <v>0</v>
      </c>
      <c r="N60" s="62"/>
      <c r="O60" s="62"/>
      <c r="P60" s="62"/>
      <c r="Q60" s="62"/>
      <c r="R60" s="62"/>
      <c r="S60" s="62"/>
      <c r="AC60" s="15"/>
      <c r="AD60" s="15"/>
      <c r="AE60" s="15"/>
    </row>
    <row r="61" spans="1:31" ht="12.75">
      <c r="A61" s="244"/>
      <c r="B61" s="162">
        <v>60</v>
      </c>
      <c r="C61" s="165">
        <v>54192</v>
      </c>
      <c r="D61" s="165">
        <f>+C61*$A$76-1</f>
        <v>55383.224</v>
      </c>
      <c r="E61" s="77"/>
      <c r="F61" s="77"/>
      <c r="G61" s="77"/>
      <c r="H61" s="77"/>
      <c r="I61" s="77"/>
      <c r="J61" s="83"/>
      <c r="K61" s="162">
        <v>60</v>
      </c>
      <c r="L61" s="162">
        <v>0</v>
      </c>
      <c r="M61" s="162">
        <v>0</v>
      </c>
      <c r="N61" s="62"/>
      <c r="O61" s="62"/>
      <c r="P61" s="62"/>
      <c r="Q61" s="62"/>
      <c r="R61" s="62"/>
      <c r="S61" s="62"/>
      <c r="AC61" s="15"/>
      <c r="AD61" s="15"/>
      <c r="AE61" s="15"/>
    </row>
    <row r="62" spans="1:31" ht="12.75">
      <c r="A62" s="244"/>
      <c r="B62" s="162">
        <v>61</v>
      </c>
      <c r="C62" s="165">
        <v>55155</v>
      </c>
      <c r="D62" s="165">
        <f>+C62*$A$76-1</f>
        <v>56367.41</v>
      </c>
      <c r="E62" s="77"/>
      <c r="F62" s="77"/>
      <c r="G62" s="77"/>
      <c r="H62" s="77"/>
      <c r="I62" s="77"/>
      <c r="J62" s="83"/>
      <c r="K62" s="162">
        <v>61</v>
      </c>
      <c r="L62" s="162">
        <v>0</v>
      </c>
      <c r="M62" s="162">
        <v>0</v>
      </c>
      <c r="N62" s="62"/>
      <c r="O62" s="62"/>
      <c r="P62" s="62"/>
      <c r="Q62" s="62"/>
      <c r="R62" s="62"/>
      <c r="S62" s="62"/>
      <c r="AC62" s="15"/>
      <c r="AD62" s="15"/>
      <c r="AE62" s="15"/>
    </row>
    <row r="63" spans="1:31" ht="12.75">
      <c r="A63" s="244"/>
      <c r="B63" s="162">
        <v>62</v>
      </c>
      <c r="C63" s="165">
        <v>56127</v>
      </c>
      <c r="D63" s="165">
        <f>+C63*$A$76+1</f>
        <v>57362.794</v>
      </c>
      <c r="E63" s="77"/>
      <c r="F63" s="77"/>
      <c r="G63" s="77"/>
      <c r="H63" s="77"/>
      <c r="I63" s="77"/>
      <c r="J63" s="83"/>
      <c r="K63" s="162">
        <v>62</v>
      </c>
      <c r="L63" s="162">
        <v>0</v>
      </c>
      <c r="M63" s="162">
        <v>0</v>
      </c>
      <c r="N63" s="62"/>
      <c r="O63" s="62"/>
      <c r="P63" s="62"/>
      <c r="Q63" s="62"/>
      <c r="R63" s="62"/>
      <c r="S63" s="62"/>
      <c r="AC63" s="15"/>
      <c r="AD63" s="15"/>
      <c r="AE63" s="15"/>
    </row>
    <row r="64" spans="1:31" ht="12.75">
      <c r="A64" s="77"/>
      <c r="B64" s="177">
        <v>63</v>
      </c>
      <c r="C64" s="165">
        <v>57093</v>
      </c>
      <c r="D64" s="165">
        <f>+C64*$A$76+1</f>
        <v>58350.046</v>
      </c>
      <c r="E64" s="77"/>
      <c r="F64" s="77"/>
      <c r="G64" s="77"/>
      <c r="H64" s="77"/>
      <c r="I64" s="77"/>
      <c r="J64" s="83"/>
      <c r="K64" s="177">
        <v>63</v>
      </c>
      <c r="L64" s="162">
        <v>0</v>
      </c>
      <c r="M64" s="162">
        <v>0</v>
      </c>
      <c r="N64" s="62"/>
      <c r="O64" s="62"/>
      <c r="P64" s="62"/>
      <c r="Q64" s="62"/>
      <c r="R64" s="62"/>
      <c r="S64" s="62"/>
      <c r="AC64" s="15"/>
      <c r="AD64" s="15"/>
      <c r="AE64" s="15"/>
    </row>
    <row r="65" spans="1:31" ht="12.75">
      <c r="A65" s="77"/>
      <c r="B65" s="177">
        <v>64</v>
      </c>
      <c r="C65" s="165">
        <v>58053</v>
      </c>
      <c r="D65" s="165">
        <f>+C65*$A$76+1</f>
        <v>59331.166000000005</v>
      </c>
      <c r="E65" s="77"/>
      <c r="F65" s="77"/>
      <c r="G65" s="77"/>
      <c r="H65" s="77"/>
      <c r="I65" s="77"/>
      <c r="J65" s="83"/>
      <c r="K65" s="177">
        <v>64</v>
      </c>
      <c r="L65" s="162">
        <v>0</v>
      </c>
      <c r="M65" s="162">
        <v>0</v>
      </c>
      <c r="N65" s="62"/>
      <c r="O65" s="62"/>
      <c r="P65" s="62"/>
      <c r="Q65" s="62"/>
      <c r="R65" s="62"/>
      <c r="S65" s="62"/>
      <c r="AC65" s="15"/>
      <c r="AD65" s="15"/>
      <c r="AE65" s="15"/>
    </row>
    <row r="66" spans="1:31" ht="12.75">
      <c r="A66" s="77"/>
      <c r="B66" s="177">
        <v>65</v>
      </c>
      <c r="C66" s="165">
        <v>59025</v>
      </c>
      <c r="D66" s="165">
        <f>+C66*$A$76</f>
        <v>60323.55</v>
      </c>
      <c r="E66" s="77"/>
      <c r="F66" s="77"/>
      <c r="G66" s="77"/>
      <c r="H66" s="77"/>
      <c r="I66" s="77"/>
      <c r="J66" s="83"/>
      <c r="K66" s="177">
        <v>65</v>
      </c>
      <c r="L66" s="162">
        <v>0</v>
      </c>
      <c r="M66" s="162">
        <v>0</v>
      </c>
      <c r="N66" s="62"/>
      <c r="O66" s="62"/>
      <c r="P66" s="62"/>
      <c r="Q66" s="62"/>
      <c r="R66" s="62"/>
      <c r="S66" s="62"/>
      <c r="AC66" s="15"/>
      <c r="AD66" s="15"/>
      <c r="AE66" s="15"/>
    </row>
    <row r="67" spans="1:31" ht="12.75">
      <c r="A67" s="77"/>
      <c r="B67" s="177">
        <v>66</v>
      </c>
      <c r="C67" s="165">
        <v>60264</v>
      </c>
      <c r="D67" s="165">
        <f>+C67*$A$76</f>
        <v>61589.808000000005</v>
      </c>
      <c r="E67" s="77"/>
      <c r="F67" s="77"/>
      <c r="G67" s="77"/>
      <c r="H67" s="77"/>
      <c r="I67" s="77"/>
      <c r="J67" s="83"/>
      <c r="K67" s="177">
        <v>66</v>
      </c>
      <c r="L67" s="162">
        <v>0</v>
      </c>
      <c r="M67" s="162">
        <v>0</v>
      </c>
      <c r="N67" s="62"/>
      <c r="O67" s="62"/>
      <c r="P67" s="62"/>
      <c r="Q67" s="62"/>
      <c r="R67" s="62"/>
      <c r="S67" s="62"/>
      <c r="AC67" s="15"/>
      <c r="AD67" s="15"/>
      <c r="AE67" s="15"/>
    </row>
    <row r="68" spans="1:31" ht="12.75">
      <c r="A68" s="77"/>
      <c r="B68" s="177">
        <v>67</v>
      </c>
      <c r="C68" s="165">
        <v>61524</v>
      </c>
      <c r="D68" s="165">
        <f>+C68*$A$76-1</f>
        <v>62876.528</v>
      </c>
      <c r="E68" s="77"/>
      <c r="F68" s="77"/>
      <c r="G68" s="77"/>
      <c r="H68" s="77"/>
      <c r="I68" s="77"/>
      <c r="J68" s="83"/>
      <c r="K68" s="177">
        <v>67</v>
      </c>
      <c r="L68" s="162">
        <v>0</v>
      </c>
      <c r="M68" s="162">
        <v>0</v>
      </c>
      <c r="N68" s="62"/>
      <c r="O68" s="62"/>
      <c r="P68" s="62"/>
      <c r="Q68" s="62"/>
      <c r="R68" s="62"/>
      <c r="S68" s="62"/>
      <c r="AC68" s="15"/>
      <c r="AD68" s="15"/>
      <c r="AE68" s="15"/>
    </row>
    <row r="69" spans="1:31" ht="12.75">
      <c r="A69" s="77"/>
      <c r="B69" s="177">
        <v>68</v>
      </c>
      <c r="C69" s="165">
        <v>62808</v>
      </c>
      <c r="D69" s="165">
        <f>+C69*$A$76+1</f>
        <v>64190.776</v>
      </c>
      <c r="E69" s="77"/>
      <c r="F69" s="77"/>
      <c r="G69" s="77"/>
      <c r="H69" s="77"/>
      <c r="I69" s="77"/>
      <c r="J69" s="83"/>
      <c r="K69" s="177">
        <v>68</v>
      </c>
      <c r="L69" s="162">
        <v>0</v>
      </c>
      <c r="M69" s="162">
        <v>0</v>
      </c>
      <c r="N69" s="62"/>
      <c r="O69" s="62"/>
      <c r="P69" s="62"/>
      <c r="Q69" s="62"/>
      <c r="R69" s="62"/>
      <c r="S69" s="62"/>
      <c r="AC69" s="15"/>
      <c r="AD69" s="15"/>
      <c r="AE69" s="15"/>
    </row>
    <row r="70" spans="1:31" ht="12.75">
      <c r="A70" s="77"/>
      <c r="B70" s="177">
        <v>69</v>
      </c>
      <c r="C70" s="165">
        <v>64134</v>
      </c>
      <c r="D70" s="165">
        <f>+C70*$A$76-1</f>
        <v>65543.948</v>
      </c>
      <c r="E70" s="77"/>
      <c r="F70" s="77"/>
      <c r="G70" s="77"/>
      <c r="H70" s="77"/>
      <c r="I70" s="77"/>
      <c r="J70" s="83"/>
      <c r="K70" s="177">
        <v>69</v>
      </c>
      <c r="L70" s="162">
        <v>0</v>
      </c>
      <c r="M70" s="162">
        <v>0</v>
      </c>
      <c r="N70" s="62"/>
      <c r="O70" s="62"/>
      <c r="P70" s="62"/>
      <c r="Q70" s="62"/>
      <c r="R70" s="62"/>
      <c r="S70" s="62"/>
      <c r="AC70" s="15"/>
      <c r="AD70" s="15"/>
      <c r="AE70" s="15"/>
    </row>
    <row r="71" spans="1:31" ht="12.75">
      <c r="A71" s="77"/>
      <c r="B71" s="177">
        <v>70</v>
      </c>
      <c r="C71" s="165">
        <v>65475</v>
      </c>
      <c r="D71" s="165">
        <f>+C71*$A$76</f>
        <v>66915.45</v>
      </c>
      <c r="E71" s="77"/>
      <c r="F71" s="77"/>
      <c r="G71" s="77"/>
      <c r="H71" s="77"/>
      <c r="I71" s="77"/>
      <c r="J71" s="83"/>
      <c r="K71" s="177">
        <v>70</v>
      </c>
      <c r="L71" s="162">
        <v>0</v>
      </c>
      <c r="M71" s="162">
        <v>0</v>
      </c>
      <c r="N71" s="62"/>
      <c r="O71" s="62"/>
      <c r="P71" s="62"/>
      <c r="Q71" s="62"/>
      <c r="R71" s="62"/>
      <c r="S71" s="62"/>
      <c r="AC71" s="15"/>
      <c r="AD71" s="15"/>
      <c r="AE71" s="15"/>
    </row>
    <row r="72" spans="1:31" ht="12.75">
      <c r="A72" s="77"/>
      <c r="B72" s="77"/>
      <c r="C72" s="84"/>
      <c r="D72" s="84"/>
      <c r="E72" s="77"/>
      <c r="F72" s="77"/>
      <c r="G72" s="77"/>
      <c r="H72" s="77"/>
      <c r="I72" s="77"/>
      <c r="J72" s="77"/>
      <c r="K72" s="75"/>
      <c r="L72" s="75"/>
      <c r="M72" s="75"/>
      <c r="N72" s="75"/>
      <c r="O72" s="75"/>
      <c r="P72" s="75"/>
      <c r="Q72" s="75"/>
      <c r="R72" s="75"/>
      <c r="S72" s="75"/>
      <c r="AC72" s="15"/>
      <c r="AD72" s="15"/>
      <c r="AE72" s="15"/>
    </row>
    <row r="73" spans="29:31" ht="12.75">
      <c r="AC73" s="15"/>
      <c r="AD73" s="15"/>
      <c r="AE73" s="15"/>
    </row>
    <row r="74" spans="2:31" ht="12.75">
      <c r="B74" t="s">
        <v>238</v>
      </c>
      <c r="AC74" s="15"/>
      <c r="AD74" s="15"/>
      <c r="AE74" s="15"/>
    </row>
    <row r="75" spans="29:31" ht="12.75">
      <c r="AC75" s="15"/>
      <c r="AD75" s="15"/>
      <c r="AE75" s="15"/>
    </row>
    <row r="76" spans="1:31" ht="12.75">
      <c r="A76" s="164">
        <v>1.022</v>
      </c>
      <c r="AC76" s="15"/>
      <c r="AD76" s="15"/>
      <c r="AE76" s="15"/>
    </row>
    <row r="77" spans="29:31" ht="12.75">
      <c r="AC77" s="15"/>
      <c r="AD77" s="15"/>
      <c r="AE77" s="15"/>
    </row>
    <row r="78" spans="29:31" ht="12.75">
      <c r="AC78" s="15"/>
      <c r="AD78" s="15"/>
      <c r="AE78" s="15"/>
    </row>
    <row r="79" spans="29:31" ht="12.75">
      <c r="AC79" s="15"/>
      <c r="AD79" s="15"/>
      <c r="AE79" s="15"/>
    </row>
    <row r="80" spans="29:31" ht="12.75">
      <c r="AC80" s="15"/>
      <c r="AD80" s="15"/>
      <c r="AE80" s="15"/>
    </row>
    <row r="81" spans="29:31" ht="12.75">
      <c r="AC81" s="15"/>
      <c r="AD81" s="15"/>
      <c r="AE81" s="15"/>
    </row>
    <row r="82" spans="29:31" ht="12.75">
      <c r="AC82" s="15"/>
      <c r="AD82" s="15"/>
      <c r="AE82" s="15"/>
    </row>
    <row r="83" spans="29:31" ht="12.75">
      <c r="AC83" s="15"/>
      <c r="AD83" s="15"/>
      <c r="AE83" s="15"/>
    </row>
    <row r="84" spans="29:31" ht="12.75">
      <c r="AC84" s="15"/>
      <c r="AD84" s="15"/>
      <c r="AE84" s="15"/>
    </row>
    <row r="85" spans="29:31" ht="12.75">
      <c r="AC85" s="15"/>
      <c r="AD85" s="15"/>
      <c r="AE85" s="15"/>
    </row>
    <row r="86" spans="29:31" ht="12.75">
      <c r="AC86" s="15"/>
      <c r="AD86" s="15"/>
      <c r="AE86" s="15"/>
    </row>
    <row r="87" spans="29:31" ht="12.75">
      <c r="AC87" s="15"/>
      <c r="AD87" s="15"/>
      <c r="AE87" s="15"/>
    </row>
    <row r="88" spans="29:31" ht="12.75">
      <c r="AC88" s="15"/>
      <c r="AD88" s="15"/>
      <c r="AE88" s="15"/>
    </row>
    <row r="89" spans="29:31" ht="12.75">
      <c r="AC89" s="15"/>
      <c r="AD89" s="15"/>
      <c r="AE89" s="15"/>
    </row>
    <row r="90" spans="29:31" ht="12.75">
      <c r="AC90" s="15"/>
      <c r="AD90" s="15"/>
      <c r="AE90" s="15"/>
    </row>
    <row r="91" spans="29:31" ht="12.75">
      <c r="AC91" s="15"/>
      <c r="AD91" s="15"/>
      <c r="AE91" s="15"/>
    </row>
    <row r="92" spans="29:31" ht="12.75">
      <c r="AC92" s="15"/>
      <c r="AD92" s="15"/>
      <c r="AE92" s="15"/>
    </row>
    <row r="93" spans="29:31" ht="12.75">
      <c r="AC93" s="15"/>
      <c r="AD93" s="15"/>
      <c r="AE93" s="15"/>
    </row>
    <row r="94" spans="29:31" ht="12.75">
      <c r="AC94" s="15"/>
      <c r="AD94" s="15"/>
      <c r="AE94" s="15"/>
    </row>
    <row r="95" spans="29:31" ht="12.75">
      <c r="AC95" s="15"/>
      <c r="AD95" s="15"/>
      <c r="AE95" s="15"/>
    </row>
    <row r="96" spans="29:31" ht="12.75">
      <c r="AC96" s="15"/>
      <c r="AD96" s="15"/>
      <c r="AE96" s="15"/>
    </row>
    <row r="97" spans="29:31" ht="12.75">
      <c r="AC97" s="15"/>
      <c r="AD97" s="15"/>
      <c r="AE97" s="15"/>
    </row>
    <row r="98" spans="29:31" ht="12.75">
      <c r="AC98" s="15"/>
      <c r="AD98" s="15"/>
      <c r="AE98" s="15"/>
    </row>
    <row r="99" spans="29:31" ht="12.75">
      <c r="AC99" s="15"/>
      <c r="AD99" s="15"/>
      <c r="AE99" s="15"/>
    </row>
    <row r="100" spans="29:31" ht="12.75">
      <c r="AC100" s="15"/>
      <c r="AD100" s="15"/>
      <c r="AE100" s="15"/>
    </row>
    <row r="101" spans="29:31" ht="12.75">
      <c r="AC101" s="15"/>
      <c r="AD101" s="15"/>
      <c r="AE101" s="15"/>
    </row>
    <row r="102" spans="29:31" ht="12.75">
      <c r="AC102" s="15"/>
      <c r="AD102" s="15"/>
      <c r="AE102" s="15"/>
    </row>
    <row r="103" spans="29:31" ht="12.75">
      <c r="AC103" s="15"/>
      <c r="AD103" s="15"/>
      <c r="AE103" s="15"/>
    </row>
    <row r="104" spans="29:31" ht="12.75">
      <c r="AC104" s="15"/>
      <c r="AD104" s="15"/>
      <c r="AE104" s="15"/>
    </row>
    <row r="105" spans="29:31" ht="12.75">
      <c r="AC105" s="15"/>
      <c r="AD105" s="15"/>
      <c r="AE105" s="15"/>
    </row>
    <row r="106" spans="29:31" ht="12.75">
      <c r="AC106" s="15"/>
      <c r="AD106" s="15"/>
      <c r="AE106" s="15"/>
    </row>
    <row r="107" spans="29:31" ht="12.75">
      <c r="AC107" s="15"/>
      <c r="AD107" s="15"/>
      <c r="AE107" s="15"/>
    </row>
    <row r="108" spans="29:31" ht="12.75">
      <c r="AC108" s="15"/>
      <c r="AD108" s="15"/>
      <c r="AE108" s="15"/>
    </row>
    <row r="109" spans="29:31" ht="12.75">
      <c r="AC109" s="15"/>
      <c r="AD109" s="15"/>
      <c r="AE109" s="15"/>
    </row>
    <row r="110" spans="29:31" ht="12.75">
      <c r="AC110" s="15"/>
      <c r="AD110" s="15"/>
      <c r="AE110" s="15"/>
    </row>
    <row r="111" spans="29:31" ht="12.75">
      <c r="AC111" s="15"/>
      <c r="AD111" s="15"/>
      <c r="AE111" s="15"/>
    </row>
    <row r="112" spans="29:31" ht="12.75">
      <c r="AC112" s="15"/>
      <c r="AD112" s="15"/>
      <c r="AE112" s="15"/>
    </row>
    <row r="113" spans="29:31" ht="12.75">
      <c r="AC113" s="15"/>
      <c r="AD113" s="15"/>
      <c r="AE113" s="15"/>
    </row>
    <row r="114" spans="29:31" ht="12.75">
      <c r="AC114" s="15"/>
      <c r="AD114" s="15"/>
      <c r="AE114" s="15"/>
    </row>
    <row r="115" spans="29:31" ht="12.75">
      <c r="AC115" s="15"/>
      <c r="AD115" s="15"/>
      <c r="AE115" s="15"/>
    </row>
    <row r="116" spans="29:31" ht="12.75">
      <c r="AC116" s="15"/>
      <c r="AD116" s="15"/>
      <c r="AE116" s="15"/>
    </row>
    <row r="117" spans="29:31" ht="12.75">
      <c r="AC117" s="15"/>
      <c r="AD117" s="15"/>
      <c r="AE117" s="15"/>
    </row>
    <row r="118" spans="29:31" ht="12.75">
      <c r="AC118" s="15"/>
      <c r="AD118" s="15"/>
      <c r="AE118" s="15"/>
    </row>
    <row r="119" spans="29:31" ht="12.75">
      <c r="AC119" s="15"/>
      <c r="AD119" s="15"/>
      <c r="AE119" s="15"/>
    </row>
    <row r="120" spans="29:31" ht="12.75">
      <c r="AC120" s="15"/>
      <c r="AD120" s="15"/>
      <c r="AE120" s="15"/>
    </row>
    <row r="121" spans="29:31" ht="12.75">
      <c r="AC121" s="15"/>
      <c r="AD121" s="15"/>
      <c r="AE121" s="15"/>
    </row>
    <row r="122" spans="29:31" ht="12.75">
      <c r="AC122" s="15"/>
      <c r="AD122" s="15"/>
      <c r="AE122" s="15"/>
    </row>
    <row r="123" spans="29:31" ht="12.75">
      <c r="AC123" s="15"/>
      <c r="AD123" s="15"/>
      <c r="AE123" s="15"/>
    </row>
    <row r="124" spans="29:31" ht="12.75">
      <c r="AC124" s="15"/>
      <c r="AD124" s="15"/>
      <c r="AE124" s="15"/>
    </row>
    <row r="125" spans="29:31" ht="12.75">
      <c r="AC125" s="15"/>
      <c r="AD125" s="15"/>
      <c r="AE125" s="15"/>
    </row>
    <row r="126" spans="29:31" ht="12.75">
      <c r="AC126" s="15"/>
      <c r="AD126" s="15"/>
      <c r="AE126" s="15"/>
    </row>
    <row r="127" spans="29:31" ht="12.75">
      <c r="AC127" s="15"/>
      <c r="AD127" s="15"/>
      <c r="AE127" s="15"/>
    </row>
    <row r="128" spans="29:31" ht="12.75">
      <c r="AC128" s="15"/>
      <c r="AD128" s="15"/>
      <c r="AE128" s="15"/>
    </row>
    <row r="129" spans="29:31" ht="12.75">
      <c r="AC129" s="15"/>
      <c r="AD129" s="15"/>
      <c r="AE129" s="15"/>
    </row>
    <row r="130" spans="29:31" ht="12.75">
      <c r="AC130" s="15"/>
      <c r="AD130" s="15"/>
      <c r="AE130" s="15"/>
    </row>
    <row r="131" spans="29:31" ht="12.75">
      <c r="AC131" s="15"/>
      <c r="AD131" s="15"/>
      <c r="AE131" s="15"/>
    </row>
    <row r="132" spans="29:31" ht="12.75">
      <c r="AC132" s="15"/>
      <c r="AD132" s="15"/>
      <c r="AE132" s="15"/>
    </row>
    <row r="133" spans="29:31" ht="12.75">
      <c r="AC133" s="15"/>
      <c r="AD133" s="15"/>
      <c r="AE133" s="15"/>
    </row>
    <row r="134" spans="29:31" ht="12.75">
      <c r="AC134" s="15"/>
      <c r="AD134" s="15"/>
      <c r="AE134" s="15"/>
    </row>
    <row r="135" spans="29:31" ht="12.75">
      <c r="AC135" s="15"/>
      <c r="AD135" s="15"/>
      <c r="AE135" s="15"/>
    </row>
    <row r="136" spans="29:31" ht="12.75">
      <c r="AC136" s="15"/>
      <c r="AD136" s="15"/>
      <c r="AE136" s="15"/>
    </row>
    <row r="137" spans="29:31" ht="12.75">
      <c r="AC137" s="15"/>
      <c r="AD137" s="15"/>
      <c r="AE137" s="15"/>
    </row>
    <row r="138" spans="29:31" ht="12.75">
      <c r="AC138" s="15"/>
      <c r="AD138" s="15"/>
      <c r="AE138" s="15"/>
    </row>
    <row r="139" spans="29:31" ht="12.75">
      <c r="AC139" s="15"/>
      <c r="AD139" s="15"/>
      <c r="AE139" s="15"/>
    </row>
    <row r="140" spans="29:31" ht="12.75">
      <c r="AC140" s="15"/>
      <c r="AD140" s="15"/>
      <c r="AE140" s="15"/>
    </row>
    <row r="141" spans="29:31" ht="12.75">
      <c r="AC141" s="15"/>
      <c r="AD141" s="15"/>
      <c r="AE141" s="15"/>
    </row>
    <row r="142" spans="29:31" ht="12.75">
      <c r="AC142" s="15"/>
      <c r="AD142" s="15"/>
      <c r="AE142" s="15"/>
    </row>
    <row r="143" spans="29:31" ht="12.75">
      <c r="AC143" s="15"/>
      <c r="AD143" s="15"/>
      <c r="AE143" s="15"/>
    </row>
    <row r="144" spans="29:31" ht="12.75">
      <c r="AC144" s="15"/>
      <c r="AD144" s="15"/>
      <c r="AE144" s="15"/>
    </row>
    <row r="145" spans="29:31" ht="12.75">
      <c r="AC145" s="15"/>
      <c r="AD145" s="15"/>
      <c r="AE145" s="15"/>
    </row>
    <row r="146" spans="29:31" ht="12.75">
      <c r="AC146" s="15"/>
      <c r="AD146" s="15"/>
      <c r="AE146" s="15"/>
    </row>
    <row r="147" spans="29:31" ht="12.75">
      <c r="AC147" s="15"/>
      <c r="AD147" s="15"/>
      <c r="AE147" s="15"/>
    </row>
    <row r="148" spans="29:31" ht="12.75">
      <c r="AC148" s="15"/>
      <c r="AD148" s="15"/>
      <c r="AE148" s="15"/>
    </row>
    <row r="149" spans="29:31" ht="12.75">
      <c r="AC149" s="15"/>
      <c r="AD149" s="15"/>
      <c r="AE149" s="15"/>
    </row>
    <row r="150" spans="29:31" ht="12.75">
      <c r="AC150" s="15"/>
      <c r="AD150" s="15"/>
      <c r="AE150" s="15"/>
    </row>
    <row r="151" spans="29:31" ht="12.75">
      <c r="AC151" s="15"/>
      <c r="AD151" s="15"/>
      <c r="AE151" s="15"/>
    </row>
    <row r="152" spans="29:31" ht="12.75">
      <c r="AC152" s="15"/>
      <c r="AD152" s="15"/>
      <c r="AE152" s="15"/>
    </row>
    <row r="153" spans="29:31" ht="12.75">
      <c r="AC153" s="15"/>
      <c r="AD153" s="15"/>
      <c r="AE153" s="15"/>
    </row>
    <row r="154" spans="29:31" ht="12.75">
      <c r="AC154" s="15"/>
      <c r="AD154" s="15"/>
      <c r="AE154" s="15"/>
    </row>
    <row r="155" spans="29:31" ht="12.75">
      <c r="AC155" s="15"/>
      <c r="AD155" s="15"/>
      <c r="AE155" s="15"/>
    </row>
    <row r="156" spans="29:31" ht="12.75">
      <c r="AC156" s="15"/>
      <c r="AD156" s="15"/>
      <c r="AE156" s="15"/>
    </row>
    <row r="157" spans="29:31" ht="12.75">
      <c r="AC157" s="15"/>
      <c r="AD157" s="15"/>
      <c r="AE157" s="15"/>
    </row>
    <row r="158" spans="29:31" ht="12.75">
      <c r="AC158" s="15"/>
      <c r="AD158" s="15"/>
      <c r="AE158" s="15"/>
    </row>
    <row r="159" spans="29:31" ht="12.75">
      <c r="AC159" s="15"/>
      <c r="AD159" s="15"/>
      <c r="AE159" s="15"/>
    </row>
    <row r="160" spans="29:31" ht="12.75">
      <c r="AC160" s="15"/>
      <c r="AD160" s="15"/>
      <c r="AE160" s="15"/>
    </row>
    <row r="161" spans="29:31" ht="12.75">
      <c r="AC161" s="15"/>
      <c r="AD161" s="15"/>
      <c r="AE161" s="15"/>
    </row>
    <row r="162" spans="29:31" ht="12.75">
      <c r="AC162" s="15"/>
      <c r="AD162" s="15"/>
      <c r="AE162" s="15"/>
    </row>
    <row r="163" spans="29:31" ht="12.75">
      <c r="AC163" s="15"/>
      <c r="AD163" s="15"/>
      <c r="AE163" s="15"/>
    </row>
    <row r="164" spans="29:31" ht="12.75">
      <c r="AC164" s="15"/>
      <c r="AD164" s="15"/>
      <c r="AE164" s="15"/>
    </row>
    <row r="165" spans="29:31" ht="12.75">
      <c r="AC165" s="15"/>
      <c r="AD165" s="15"/>
      <c r="AE165" s="15"/>
    </row>
    <row r="166" spans="29:31" ht="12.75">
      <c r="AC166" s="15"/>
      <c r="AD166" s="15"/>
      <c r="AE166" s="15"/>
    </row>
    <row r="167" spans="29:31" ht="12.75">
      <c r="AC167" s="15"/>
      <c r="AD167" s="15"/>
      <c r="AE167" s="15"/>
    </row>
    <row r="168" spans="29:31" ht="12.75">
      <c r="AC168" s="15"/>
      <c r="AD168" s="15"/>
      <c r="AE168" s="15"/>
    </row>
    <row r="169" spans="29:31" ht="12.75">
      <c r="AC169" s="15"/>
      <c r="AD169" s="15"/>
      <c r="AE169" s="15"/>
    </row>
    <row r="170" spans="29:31" ht="12.75">
      <c r="AC170" s="15"/>
      <c r="AD170" s="15"/>
      <c r="AE170" s="15"/>
    </row>
    <row r="171" spans="29:31" ht="12.75">
      <c r="AC171" s="15"/>
      <c r="AD171" s="15"/>
      <c r="AE171" s="15"/>
    </row>
    <row r="172" spans="29:31" ht="12.75">
      <c r="AC172" s="15"/>
      <c r="AD172" s="15"/>
      <c r="AE172" s="15"/>
    </row>
    <row r="173" spans="29:31" ht="12.75">
      <c r="AC173" s="15"/>
      <c r="AD173" s="15"/>
      <c r="AE173" s="15"/>
    </row>
    <row r="174" spans="29:31" ht="12.75">
      <c r="AC174" s="15"/>
      <c r="AD174" s="15"/>
      <c r="AE174" s="15"/>
    </row>
    <row r="175" spans="29:31" ht="12.75">
      <c r="AC175" s="15"/>
      <c r="AD175" s="15"/>
      <c r="AE175" s="15"/>
    </row>
    <row r="176" spans="29:31" ht="12.75">
      <c r="AC176" s="15"/>
      <c r="AD176" s="15"/>
      <c r="AE176" s="15"/>
    </row>
    <row r="177" spans="29:31" ht="12.75">
      <c r="AC177" s="15"/>
      <c r="AD177" s="15"/>
      <c r="AE177" s="15"/>
    </row>
    <row r="178" spans="29:31" ht="12.75">
      <c r="AC178" s="15"/>
      <c r="AD178" s="15"/>
      <c r="AE178" s="15"/>
    </row>
    <row r="179" spans="29:31" ht="12.75">
      <c r="AC179" s="15"/>
      <c r="AD179" s="15"/>
      <c r="AE179" s="15"/>
    </row>
    <row r="180" spans="29:31" ht="12.75">
      <c r="AC180" s="15"/>
      <c r="AD180" s="15"/>
      <c r="AE180" s="15"/>
    </row>
    <row r="181" spans="29:31" ht="12.75">
      <c r="AC181" s="15"/>
      <c r="AD181" s="15"/>
      <c r="AE181" s="15"/>
    </row>
    <row r="182" spans="29:31" ht="12.75">
      <c r="AC182" s="15"/>
      <c r="AD182" s="15"/>
      <c r="AE182" s="15"/>
    </row>
    <row r="183" spans="29:31" ht="12.75">
      <c r="AC183" s="15"/>
      <c r="AD183" s="15"/>
      <c r="AE183" s="15"/>
    </row>
    <row r="184" spans="29:31" ht="12.75">
      <c r="AC184" s="15"/>
      <c r="AD184" s="15"/>
      <c r="AE184" s="15"/>
    </row>
    <row r="185" spans="29:31" ht="12.75">
      <c r="AC185" s="15"/>
      <c r="AD185" s="15"/>
      <c r="AE185" s="15"/>
    </row>
    <row r="186" spans="29:31" ht="12.75">
      <c r="AC186" s="15"/>
      <c r="AD186" s="15"/>
      <c r="AE186" s="15"/>
    </row>
    <row r="187" spans="29:31" ht="12.75">
      <c r="AC187" s="15"/>
      <c r="AD187" s="15"/>
      <c r="AE187" s="15"/>
    </row>
    <row r="188" spans="29:31" ht="12.75">
      <c r="AC188" s="15"/>
      <c r="AD188" s="15"/>
      <c r="AE188" s="15"/>
    </row>
    <row r="189" spans="29:31" ht="12.75">
      <c r="AC189" s="15"/>
      <c r="AD189" s="15"/>
      <c r="AE189" s="15"/>
    </row>
    <row r="190" spans="29:31" ht="12.75">
      <c r="AC190" s="15"/>
      <c r="AD190" s="15"/>
      <c r="AE190" s="15"/>
    </row>
    <row r="191" spans="29:31" ht="12.75">
      <c r="AC191" s="15"/>
      <c r="AD191" s="15"/>
      <c r="AE191" s="15"/>
    </row>
    <row r="192" spans="29:31" ht="12.75">
      <c r="AC192" s="15"/>
      <c r="AD192" s="15"/>
      <c r="AE192" s="15"/>
    </row>
    <row r="193" spans="29:31" ht="12.75">
      <c r="AC193" s="15"/>
      <c r="AD193" s="15"/>
      <c r="AE193" s="15"/>
    </row>
    <row r="194" spans="29:31" ht="12.75">
      <c r="AC194" s="15"/>
      <c r="AD194" s="15"/>
      <c r="AE194" s="15"/>
    </row>
    <row r="195" spans="29:31" ht="12.75">
      <c r="AC195" s="15"/>
      <c r="AD195" s="15"/>
      <c r="AE195" s="15"/>
    </row>
    <row r="196" spans="29:31" ht="12.75">
      <c r="AC196" s="15"/>
      <c r="AD196" s="15"/>
      <c r="AE196" s="15"/>
    </row>
    <row r="197" spans="29:31" ht="12.75">
      <c r="AC197" s="15"/>
      <c r="AD197" s="15"/>
      <c r="AE197" s="15"/>
    </row>
    <row r="198" spans="29:31" ht="12.75">
      <c r="AC198" s="15"/>
      <c r="AD198" s="15"/>
      <c r="AE198" s="15"/>
    </row>
    <row r="199" spans="29:31" ht="12.75">
      <c r="AC199" s="15"/>
      <c r="AD199" s="15"/>
      <c r="AE199" s="15"/>
    </row>
    <row r="200" spans="29:31" ht="12.75">
      <c r="AC200" s="15"/>
      <c r="AD200" s="15"/>
      <c r="AE200" s="15"/>
    </row>
    <row r="201" spans="29:31" ht="12.75">
      <c r="AC201" s="15"/>
      <c r="AD201" s="15"/>
      <c r="AE201" s="15"/>
    </row>
    <row r="202" spans="29:31" ht="12.75">
      <c r="AC202" s="15"/>
      <c r="AD202" s="15"/>
      <c r="AE202" s="15"/>
    </row>
    <row r="203" spans="29:31" ht="12.75">
      <c r="AC203" s="15"/>
      <c r="AD203" s="15"/>
      <c r="AE203" s="15"/>
    </row>
    <row r="204" spans="29:31" ht="12.75">
      <c r="AC204" s="15"/>
      <c r="AD204" s="15"/>
      <c r="AE204" s="15"/>
    </row>
    <row r="205" spans="29:31" ht="12.75">
      <c r="AC205" s="15"/>
      <c r="AD205" s="15"/>
      <c r="AE205" s="15"/>
    </row>
    <row r="206" spans="29:31" ht="12.75">
      <c r="AC206" s="15"/>
      <c r="AD206" s="15"/>
      <c r="AE206" s="15"/>
    </row>
    <row r="207" spans="29:31" ht="12.75">
      <c r="AC207" s="15"/>
      <c r="AD207" s="15"/>
      <c r="AE207" s="15"/>
    </row>
    <row r="208" spans="29:31" ht="12.75">
      <c r="AC208" s="15"/>
      <c r="AD208" s="15"/>
      <c r="AE208" s="15"/>
    </row>
    <row r="209" spans="29:31" ht="12.75">
      <c r="AC209" s="15"/>
      <c r="AD209" s="15"/>
      <c r="AE209" s="15"/>
    </row>
    <row r="210" spans="29:31" ht="12.75">
      <c r="AC210" s="15"/>
      <c r="AD210" s="15"/>
      <c r="AE210" s="15"/>
    </row>
    <row r="211" spans="29:31" ht="12.75">
      <c r="AC211" s="15"/>
      <c r="AD211" s="15"/>
      <c r="AE211" s="15"/>
    </row>
    <row r="212" spans="29:31" ht="12.75">
      <c r="AC212" s="15"/>
      <c r="AD212" s="15"/>
      <c r="AE212" s="15"/>
    </row>
    <row r="213" spans="29:31" ht="12.75">
      <c r="AC213" s="15"/>
      <c r="AD213" s="15"/>
      <c r="AE213" s="15"/>
    </row>
    <row r="214" spans="29:31" ht="12.75">
      <c r="AC214" s="15"/>
      <c r="AD214" s="15"/>
      <c r="AE214" s="15"/>
    </row>
    <row r="215" spans="29:31" ht="12.75">
      <c r="AC215" s="15"/>
      <c r="AD215" s="15"/>
      <c r="AE215" s="15"/>
    </row>
    <row r="216" spans="29:31" ht="12.75">
      <c r="AC216" s="15"/>
      <c r="AD216" s="15"/>
      <c r="AE216" s="15"/>
    </row>
    <row r="217" spans="29:31" ht="12.75">
      <c r="AC217" s="15"/>
      <c r="AD217" s="15"/>
      <c r="AE217" s="15"/>
    </row>
    <row r="218" spans="29:31" ht="12.75">
      <c r="AC218" s="15"/>
      <c r="AD218" s="15"/>
      <c r="AE218" s="15"/>
    </row>
    <row r="219" spans="29:31" ht="12.75">
      <c r="AC219" s="15"/>
      <c r="AD219" s="15"/>
      <c r="AE219" s="15"/>
    </row>
    <row r="220" spans="29:31" ht="12.75">
      <c r="AC220" s="15"/>
      <c r="AD220" s="15"/>
      <c r="AE220" s="15"/>
    </row>
    <row r="221" spans="29:31" ht="12.75">
      <c r="AC221" s="15"/>
      <c r="AD221" s="15"/>
      <c r="AE221" s="15"/>
    </row>
    <row r="222" spans="29:31" ht="12.75">
      <c r="AC222" s="15"/>
      <c r="AD222" s="15"/>
      <c r="AE222" s="15"/>
    </row>
    <row r="223" spans="29:31" ht="12.75">
      <c r="AC223" s="15"/>
      <c r="AD223" s="15"/>
      <c r="AE223" s="15"/>
    </row>
    <row r="224" spans="29:31" ht="12.75">
      <c r="AC224" s="15"/>
      <c r="AD224" s="15"/>
      <c r="AE224" s="15"/>
    </row>
    <row r="225" spans="29:31" ht="12.75">
      <c r="AC225" s="15"/>
      <c r="AD225" s="15"/>
      <c r="AE225" s="15"/>
    </row>
    <row r="226" spans="29:31" ht="12.75">
      <c r="AC226" s="15"/>
      <c r="AD226" s="15"/>
      <c r="AE226" s="15"/>
    </row>
    <row r="227" spans="29:31" ht="12.75">
      <c r="AC227" s="15"/>
      <c r="AD227" s="15"/>
      <c r="AE227" s="15"/>
    </row>
    <row r="228" spans="29:31" ht="12.75">
      <c r="AC228" s="15"/>
      <c r="AD228" s="15"/>
      <c r="AE228" s="15"/>
    </row>
    <row r="229" spans="29:31" ht="12.75">
      <c r="AC229" s="15"/>
      <c r="AD229" s="15"/>
      <c r="AE229" s="15"/>
    </row>
    <row r="230" spans="29:31" ht="12.75">
      <c r="AC230" s="15"/>
      <c r="AD230" s="15"/>
      <c r="AE230" s="15"/>
    </row>
    <row r="231" spans="29:31" ht="12.75">
      <c r="AC231" s="15"/>
      <c r="AD231" s="15"/>
      <c r="AE231" s="15"/>
    </row>
    <row r="232" spans="29:31" ht="12.75">
      <c r="AC232" s="15"/>
      <c r="AD232" s="15"/>
      <c r="AE232" s="15"/>
    </row>
    <row r="233" spans="29:31" ht="12.75">
      <c r="AC233" s="15"/>
      <c r="AD233" s="15"/>
      <c r="AE233" s="15"/>
    </row>
    <row r="234" spans="29:31" ht="12.75">
      <c r="AC234" s="15"/>
      <c r="AD234" s="15"/>
      <c r="AE234" s="15"/>
    </row>
    <row r="235" spans="29:31" ht="12.75">
      <c r="AC235" s="15"/>
      <c r="AD235" s="15"/>
      <c r="AE235" s="15"/>
    </row>
    <row r="236" spans="29:31" ht="12.75">
      <c r="AC236" s="15"/>
      <c r="AD236" s="15"/>
      <c r="AE236" s="15"/>
    </row>
    <row r="237" spans="29:31" ht="12.75">
      <c r="AC237" s="15"/>
      <c r="AD237" s="15"/>
      <c r="AE237" s="15"/>
    </row>
    <row r="238" spans="29:31" ht="12.75">
      <c r="AC238" s="15"/>
      <c r="AD238" s="15"/>
      <c r="AE238" s="15"/>
    </row>
    <row r="239" spans="29:31" ht="12.75">
      <c r="AC239" s="15"/>
      <c r="AD239" s="15"/>
      <c r="AE239" s="15"/>
    </row>
    <row r="240" spans="29:31" ht="12.75">
      <c r="AC240" s="15"/>
      <c r="AD240" s="15"/>
      <c r="AE240" s="15"/>
    </row>
    <row r="241" spans="29:31" ht="12.75">
      <c r="AC241" s="15"/>
      <c r="AD241" s="15"/>
      <c r="AE241" s="15"/>
    </row>
    <row r="242" spans="29:31" ht="12.75">
      <c r="AC242" s="15"/>
      <c r="AD242" s="15"/>
      <c r="AE242" s="15"/>
    </row>
    <row r="243" spans="29:31" ht="12.75">
      <c r="AC243" s="15"/>
      <c r="AD243" s="15"/>
      <c r="AE243" s="15"/>
    </row>
    <row r="244" spans="29:31" ht="12.75">
      <c r="AC244" s="15"/>
      <c r="AD244" s="15"/>
      <c r="AE244" s="15"/>
    </row>
    <row r="245" spans="29:31" ht="12.75">
      <c r="AC245" s="15"/>
      <c r="AD245" s="15"/>
      <c r="AE245" s="15"/>
    </row>
    <row r="246" spans="29:31" ht="12.75">
      <c r="AC246" s="15"/>
      <c r="AD246" s="15"/>
      <c r="AE246" s="15"/>
    </row>
    <row r="247" spans="29:31" ht="12.75">
      <c r="AC247" s="15"/>
      <c r="AD247" s="15"/>
      <c r="AE247" s="15"/>
    </row>
    <row r="248" spans="29:31" ht="12.75">
      <c r="AC248" s="15"/>
      <c r="AD248" s="15"/>
      <c r="AE248" s="15"/>
    </row>
    <row r="249" spans="29:31" ht="12.75">
      <c r="AC249" s="15"/>
      <c r="AD249" s="15"/>
      <c r="AE249" s="15"/>
    </row>
    <row r="250" spans="29:31" ht="12.75">
      <c r="AC250" s="15"/>
      <c r="AD250" s="15"/>
      <c r="AE250" s="15"/>
    </row>
    <row r="251" spans="29:31" ht="12.75">
      <c r="AC251" s="15"/>
      <c r="AD251" s="15"/>
      <c r="AE251" s="15"/>
    </row>
    <row r="252" spans="29:31" ht="12.75">
      <c r="AC252" s="15"/>
      <c r="AD252" s="15"/>
      <c r="AE252" s="15"/>
    </row>
    <row r="253" spans="29:31" ht="12.75">
      <c r="AC253" s="15"/>
      <c r="AD253" s="15"/>
      <c r="AE253" s="15"/>
    </row>
    <row r="254" spans="29:31" ht="12.75">
      <c r="AC254" s="15"/>
      <c r="AD254" s="15"/>
      <c r="AE254" s="15"/>
    </row>
    <row r="255" spans="29:31" ht="12.75">
      <c r="AC255" s="15"/>
      <c r="AD255" s="15"/>
      <c r="AE255" s="15"/>
    </row>
    <row r="256" spans="29:31" ht="12.75">
      <c r="AC256" s="15"/>
      <c r="AD256" s="15"/>
      <c r="AE256" s="15"/>
    </row>
    <row r="257" spans="29:31" ht="12.75">
      <c r="AC257" s="15"/>
      <c r="AD257" s="15"/>
      <c r="AE257" s="15"/>
    </row>
    <row r="258" spans="29:31" ht="12.75">
      <c r="AC258" s="15"/>
      <c r="AD258" s="15"/>
      <c r="AE258" s="15"/>
    </row>
    <row r="259" spans="29:31" ht="12.75">
      <c r="AC259" s="15"/>
      <c r="AD259" s="15"/>
      <c r="AE259" s="15"/>
    </row>
    <row r="260" spans="29:31" ht="12.75">
      <c r="AC260" s="15"/>
      <c r="AD260" s="15"/>
      <c r="AE260" s="15"/>
    </row>
    <row r="261" spans="29:31" ht="12.75">
      <c r="AC261" s="15"/>
      <c r="AD261" s="15"/>
      <c r="AE261" s="15"/>
    </row>
    <row r="262" spans="29:31" ht="12.75">
      <c r="AC262" s="15"/>
      <c r="AD262" s="15"/>
      <c r="AE262" s="15"/>
    </row>
    <row r="263" spans="29:31" ht="12.75">
      <c r="AC263" s="15"/>
      <c r="AD263" s="15"/>
      <c r="AE263" s="15"/>
    </row>
    <row r="264" spans="29:31" ht="12.75">
      <c r="AC264" s="15"/>
      <c r="AD264" s="15"/>
      <c r="AE264" s="15"/>
    </row>
    <row r="265" spans="29:31" ht="12.75">
      <c r="AC265" s="15"/>
      <c r="AD265" s="15"/>
      <c r="AE265" s="15"/>
    </row>
    <row r="266" spans="29:31" ht="12.75">
      <c r="AC266" s="15"/>
      <c r="AD266" s="15"/>
      <c r="AE266" s="15"/>
    </row>
    <row r="267" spans="29:31" ht="12.75">
      <c r="AC267" s="15"/>
      <c r="AD267" s="15"/>
      <c r="AE267" s="15"/>
    </row>
    <row r="268" spans="29:31" ht="12.75">
      <c r="AC268" s="15"/>
      <c r="AD268" s="15"/>
      <c r="AE268" s="15"/>
    </row>
    <row r="269" spans="29:31" ht="12.75">
      <c r="AC269" s="15"/>
      <c r="AD269" s="15"/>
      <c r="AE269" s="15"/>
    </row>
    <row r="270" spans="29:31" ht="12.75">
      <c r="AC270" s="15"/>
      <c r="AD270" s="15"/>
      <c r="AE270" s="15"/>
    </row>
    <row r="271" spans="29:31" ht="12.75">
      <c r="AC271" s="15"/>
      <c r="AD271" s="15"/>
      <c r="AE271" s="15"/>
    </row>
    <row r="272" spans="29:31" ht="12.75">
      <c r="AC272" s="15"/>
      <c r="AD272" s="15"/>
      <c r="AE272" s="15"/>
    </row>
    <row r="273" spans="29:31" ht="12.75">
      <c r="AC273" s="15"/>
      <c r="AD273" s="15"/>
      <c r="AE273" s="15"/>
    </row>
    <row r="274" spans="29:31" ht="12.75">
      <c r="AC274" s="15"/>
      <c r="AD274" s="15"/>
      <c r="AE274" s="15"/>
    </row>
    <row r="275" spans="29:31" ht="12.75">
      <c r="AC275" s="15"/>
      <c r="AD275" s="15"/>
      <c r="AE275" s="15"/>
    </row>
    <row r="276" spans="29:31" ht="12.75">
      <c r="AC276" s="15"/>
      <c r="AD276" s="15"/>
      <c r="AE276" s="15"/>
    </row>
    <row r="277" spans="29:31" ht="12.75">
      <c r="AC277" s="15"/>
      <c r="AD277" s="15"/>
      <c r="AE277" s="15"/>
    </row>
    <row r="278" spans="29:31" ht="12.75">
      <c r="AC278" s="15"/>
      <c r="AD278" s="15"/>
      <c r="AE278" s="15"/>
    </row>
    <row r="279" spans="29:31" ht="12.75">
      <c r="AC279" s="15"/>
      <c r="AD279" s="15"/>
      <c r="AE279" s="15"/>
    </row>
    <row r="280" spans="29:31" ht="12.75">
      <c r="AC280" s="15"/>
      <c r="AD280" s="15"/>
      <c r="AE280" s="15"/>
    </row>
    <row r="281" spans="29:31" ht="12.75">
      <c r="AC281" s="15"/>
      <c r="AD281" s="15"/>
      <c r="AE281" s="15"/>
    </row>
    <row r="282" spans="29:31" ht="12.75">
      <c r="AC282" s="15"/>
      <c r="AD282" s="15"/>
      <c r="AE282" s="15"/>
    </row>
    <row r="283" spans="29:31" ht="12.75">
      <c r="AC283" s="15"/>
      <c r="AD283" s="15"/>
      <c r="AE283" s="15"/>
    </row>
    <row r="284" spans="29:31" ht="12.75">
      <c r="AC284" s="15"/>
      <c r="AD284" s="15"/>
      <c r="AE284" s="15"/>
    </row>
    <row r="285" spans="29:31" ht="12.75">
      <c r="AC285" s="15"/>
      <c r="AD285" s="15"/>
      <c r="AE285" s="15"/>
    </row>
    <row r="286" spans="29:31" ht="12.75">
      <c r="AC286" s="15"/>
      <c r="AD286" s="15"/>
      <c r="AE286" s="15"/>
    </row>
    <row r="287" spans="29:31" ht="12.75">
      <c r="AC287" s="15"/>
      <c r="AD287" s="15"/>
      <c r="AE287" s="15"/>
    </row>
    <row r="288" spans="29:31" ht="12.75">
      <c r="AC288" s="15"/>
      <c r="AD288" s="15"/>
      <c r="AE288" s="15"/>
    </row>
    <row r="289" spans="29:31" ht="12.75">
      <c r="AC289" s="15"/>
      <c r="AD289" s="15"/>
      <c r="AE289" s="15"/>
    </row>
    <row r="290" spans="29:31" ht="12.75">
      <c r="AC290" s="15"/>
      <c r="AD290" s="15"/>
      <c r="AE290" s="15"/>
    </row>
    <row r="291" spans="29:31" ht="12.75">
      <c r="AC291" s="15"/>
      <c r="AD291" s="15"/>
      <c r="AE291" s="15"/>
    </row>
    <row r="292" spans="29:31" ht="12.75">
      <c r="AC292" s="15"/>
      <c r="AD292" s="15"/>
      <c r="AE292" s="15"/>
    </row>
    <row r="293" spans="29:31" ht="12.75">
      <c r="AC293" s="15"/>
      <c r="AD293" s="15"/>
      <c r="AE293" s="15"/>
    </row>
    <row r="294" spans="29:31" ht="12.75">
      <c r="AC294" s="15"/>
      <c r="AD294" s="15"/>
      <c r="AE294" s="15"/>
    </row>
    <row r="295" spans="29:31" ht="12.75">
      <c r="AC295" s="15"/>
      <c r="AD295" s="15"/>
      <c r="AE295" s="15"/>
    </row>
    <row r="296" spans="29:31" ht="12.75">
      <c r="AC296" s="15"/>
      <c r="AD296" s="15"/>
      <c r="AE296" s="15"/>
    </row>
    <row r="297" spans="29:31" ht="12.75">
      <c r="AC297" s="15"/>
      <c r="AD297" s="15"/>
      <c r="AE297" s="15"/>
    </row>
    <row r="298" spans="29:31" ht="12.75">
      <c r="AC298" s="15"/>
      <c r="AD298" s="15"/>
      <c r="AE298" s="15"/>
    </row>
    <row r="299" spans="29:31" ht="12.75">
      <c r="AC299" s="15"/>
      <c r="AD299" s="15"/>
      <c r="AE299" s="15"/>
    </row>
    <row r="300" spans="29:31" ht="12.75">
      <c r="AC300" s="15"/>
      <c r="AD300" s="15"/>
      <c r="AE300" s="15"/>
    </row>
    <row r="301" spans="29:31" ht="12.75">
      <c r="AC301" s="15"/>
      <c r="AD301" s="15"/>
      <c r="AE301" s="15"/>
    </row>
    <row r="302" spans="29:31" ht="12.75">
      <c r="AC302" s="15"/>
      <c r="AD302" s="15"/>
      <c r="AE302" s="15"/>
    </row>
    <row r="303" spans="29:31" ht="12.75">
      <c r="AC303" s="15"/>
      <c r="AD303" s="15"/>
      <c r="AE303" s="15"/>
    </row>
    <row r="304" spans="29:31" ht="12.75">
      <c r="AC304" s="15"/>
      <c r="AD304" s="15"/>
      <c r="AE304" s="15"/>
    </row>
    <row r="305" spans="29:31" ht="12.75">
      <c r="AC305" s="15"/>
      <c r="AD305" s="15"/>
      <c r="AE305" s="15"/>
    </row>
    <row r="306" spans="29:31" ht="12.75">
      <c r="AC306" s="15"/>
      <c r="AD306" s="15"/>
      <c r="AE306" s="15"/>
    </row>
    <row r="307" spans="29:31" ht="12.75">
      <c r="AC307" s="15"/>
      <c r="AD307" s="15"/>
      <c r="AE307" s="15"/>
    </row>
    <row r="308" spans="29:31" ht="12.75">
      <c r="AC308" s="15"/>
      <c r="AD308" s="15"/>
      <c r="AE308" s="15"/>
    </row>
    <row r="309" spans="29:31" ht="12.75">
      <c r="AC309" s="15"/>
      <c r="AD309" s="15"/>
      <c r="AE309" s="15"/>
    </row>
    <row r="310" spans="29:31" ht="12.75">
      <c r="AC310" s="15"/>
      <c r="AD310" s="15"/>
      <c r="AE310" s="15"/>
    </row>
    <row r="311" spans="29:31" ht="12.75">
      <c r="AC311" s="15"/>
      <c r="AD311" s="15"/>
      <c r="AE311" s="15"/>
    </row>
    <row r="312" spans="29:31" ht="12.75">
      <c r="AC312" s="15"/>
      <c r="AD312" s="15"/>
      <c r="AE312" s="15"/>
    </row>
    <row r="313" spans="29:31" ht="12.75">
      <c r="AC313" s="15"/>
      <c r="AD313" s="15"/>
      <c r="AE313" s="15"/>
    </row>
    <row r="314" spans="29:31" ht="12.75">
      <c r="AC314" s="15"/>
      <c r="AD314" s="15"/>
      <c r="AE314" s="15"/>
    </row>
    <row r="315" spans="29:31" ht="12.75">
      <c r="AC315" s="15"/>
      <c r="AD315" s="15"/>
      <c r="AE315" s="15"/>
    </row>
    <row r="316" spans="29:31" ht="12.75">
      <c r="AC316" s="15"/>
      <c r="AD316" s="15"/>
      <c r="AE316" s="15"/>
    </row>
    <row r="317" spans="29:31" ht="12.75">
      <c r="AC317" s="15"/>
      <c r="AD317" s="15"/>
      <c r="AE317" s="15"/>
    </row>
    <row r="318" spans="29:31" ht="12.75">
      <c r="AC318" s="15"/>
      <c r="AD318" s="15"/>
      <c r="AE318" s="15"/>
    </row>
    <row r="319" spans="29:31" ht="12.75">
      <c r="AC319" s="15"/>
      <c r="AD319" s="15"/>
      <c r="AE319" s="15"/>
    </row>
    <row r="320" spans="29:31" ht="12.75">
      <c r="AC320" s="15"/>
      <c r="AD320" s="15"/>
      <c r="AE320" s="15"/>
    </row>
    <row r="321" spans="29:31" ht="12.75">
      <c r="AC321" s="15"/>
      <c r="AD321" s="15"/>
      <c r="AE321" s="15"/>
    </row>
    <row r="322" spans="29:31" ht="12.75">
      <c r="AC322" s="15"/>
      <c r="AD322" s="15"/>
      <c r="AE322" s="15"/>
    </row>
    <row r="323" spans="29:31" ht="12.75">
      <c r="AC323" s="15"/>
      <c r="AD323" s="15"/>
      <c r="AE323" s="15"/>
    </row>
    <row r="324" spans="29:31" ht="12.75">
      <c r="AC324" s="15"/>
      <c r="AD324" s="15"/>
      <c r="AE324" s="15"/>
    </row>
    <row r="325" spans="29:31" ht="12.75">
      <c r="AC325" s="15"/>
      <c r="AD325" s="15"/>
      <c r="AE325" s="15"/>
    </row>
    <row r="326" spans="29:31" ht="12.75">
      <c r="AC326" s="15"/>
      <c r="AD326" s="15"/>
      <c r="AE326" s="15"/>
    </row>
    <row r="327" spans="29:31" ht="12.75">
      <c r="AC327" s="15"/>
      <c r="AD327" s="15"/>
      <c r="AE327" s="15"/>
    </row>
    <row r="328" spans="29:31" ht="12.75">
      <c r="AC328" s="15"/>
      <c r="AD328" s="15"/>
      <c r="AE328" s="15"/>
    </row>
    <row r="329" spans="29:31" ht="12.75">
      <c r="AC329" s="15"/>
      <c r="AD329" s="15"/>
      <c r="AE329" s="15"/>
    </row>
    <row r="330" spans="29:31" ht="12.75">
      <c r="AC330" s="15"/>
      <c r="AD330" s="15"/>
      <c r="AE330" s="15"/>
    </row>
    <row r="331" spans="29:31" ht="12.75">
      <c r="AC331" s="15"/>
      <c r="AD331" s="15"/>
      <c r="AE331" s="15"/>
    </row>
    <row r="332" spans="29:31" ht="12.75">
      <c r="AC332" s="15"/>
      <c r="AD332" s="15"/>
      <c r="AE332" s="15"/>
    </row>
    <row r="333" spans="29:31" ht="12.75">
      <c r="AC333" s="15"/>
      <c r="AD333" s="15"/>
      <c r="AE333" s="15"/>
    </row>
    <row r="334" spans="29:31" ht="12.75">
      <c r="AC334" s="15"/>
      <c r="AD334" s="15"/>
      <c r="AE334" s="15"/>
    </row>
    <row r="335" spans="29:31" ht="12.75">
      <c r="AC335" s="15"/>
      <c r="AD335" s="15"/>
      <c r="AE335" s="15"/>
    </row>
    <row r="336" spans="29:31" ht="12.75">
      <c r="AC336" s="15"/>
      <c r="AD336" s="15"/>
      <c r="AE336" s="15"/>
    </row>
    <row r="337" spans="29:31" ht="12.75">
      <c r="AC337" s="15"/>
      <c r="AD337" s="15"/>
      <c r="AE337" s="15"/>
    </row>
    <row r="338" spans="29:31" ht="12.75">
      <c r="AC338" s="15"/>
      <c r="AD338" s="15"/>
      <c r="AE338" s="15"/>
    </row>
    <row r="339" spans="29:31" ht="12.75">
      <c r="AC339" s="15"/>
      <c r="AD339" s="15"/>
      <c r="AE339" s="15"/>
    </row>
    <row r="340" spans="29:31" ht="12.75">
      <c r="AC340" s="15"/>
      <c r="AD340" s="15"/>
      <c r="AE340" s="15"/>
    </row>
    <row r="341" spans="29:31" ht="12.75">
      <c r="AC341" s="15"/>
      <c r="AD341" s="15"/>
      <c r="AE341" s="15"/>
    </row>
    <row r="342" spans="29:31" ht="12.75">
      <c r="AC342" s="15"/>
      <c r="AD342" s="15"/>
      <c r="AE342" s="15"/>
    </row>
    <row r="343" spans="29:31" ht="12.75">
      <c r="AC343" s="15"/>
      <c r="AD343" s="15"/>
      <c r="AE343" s="15"/>
    </row>
    <row r="344" spans="29:31" ht="12.75">
      <c r="AC344" s="15"/>
      <c r="AD344" s="15"/>
      <c r="AE344" s="15"/>
    </row>
    <row r="345" spans="29:31" ht="12.75">
      <c r="AC345" s="15"/>
      <c r="AD345" s="15"/>
      <c r="AE345" s="15"/>
    </row>
    <row r="346" spans="29:31" ht="12.75">
      <c r="AC346" s="15"/>
      <c r="AD346" s="15"/>
      <c r="AE346" s="15"/>
    </row>
    <row r="347" spans="29:31" ht="12.75">
      <c r="AC347" s="15"/>
      <c r="AD347" s="15"/>
      <c r="AE347" s="15"/>
    </row>
    <row r="348" spans="29:31" ht="12.75">
      <c r="AC348" s="15"/>
      <c r="AD348" s="15"/>
      <c r="AE348" s="15"/>
    </row>
    <row r="349" spans="29:31" ht="12.75">
      <c r="AC349" s="15"/>
      <c r="AD349" s="15"/>
      <c r="AE349" s="15"/>
    </row>
    <row r="350" spans="29:31" ht="12.75">
      <c r="AC350" s="15"/>
      <c r="AD350" s="15"/>
      <c r="AE350" s="15"/>
    </row>
    <row r="351" spans="29:31" ht="12.75">
      <c r="AC351" s="15"/>
      <c r="AD351" s="15"/>
      <c r="AE351" s="15"/>
    </row>
    <row r="352" spans="29:31" ht="12.75">
      <c r="AC352" s="15"/>
      <c r="AD352" s="15"/>
      <c r="AE352" s="15"/>
    </row>
    <row r="353" spans="29:31" ht="12.75">
      <c r="AC353" s="15"/>
      <c r="AD353" s="15"/>
      <c r="AE353" s="15"/>
    </row>
    <row r="354" spans="29:31" ht="12.75">
      <c r="AC354" s="15"/>
      <c r="AD354" s="15"/>
      <c r="AE354" s="15"/>
    </row>
    <row r="355" spans="29:31" ht="12.75">
      <c r="AC355" s="15"/>
      <c r="AD355" s="15"/>
      <c r="AE355" s="15"/>
    </row>
    <row r="356" spans="29:31" ht="12.75">
      <c r="AC356" s="15"/>
      <c r="AD356" s="15"/>
      <c r="AE356" s="15"/>
    </row>
    <row r="357" spans="29:31" ht="12.75">
      <c r="AC357" s="15"/>
      <c r="AD357" s="15"/>
      <c r="AE357" s="15"/>
    </row>
    <row r="358" spans="29:31" ht="12.75">
      <c r="AC358" s="15"/>
      <c r="AD358" s="15"/>
      <c r="AE358" s="15"/>
    </row>
    <row r="359" spans="29:31" ht="12.75">
      <c r="AC359" s="15"/>
      <c r="AD359" s="15"/>
      <c r="AE359" s="15"/>
    </row>
    <row r="360" spans="29:31" ht="12.75">
      <c r="AC360" s="15"/>
      <c r="AD360" s="15"/>
      <c r="AE360" s="15"/>
    </row>
    <row r="361" spans="29:31" ht="12.75">
      <c r="AC361" s="15"/>
      <c r="AD361" s="15"/>
      <c r="AE361" s="15"/>
    </row>
    <row r="362" spans="29:31" ht="12.75">
      <c r="AC362" s="15"/>
      <c r="AD362" s="15"/>
      <c r="AE362" s="15"/>
    </row>
    <row r="363" spans="29:31" ht="12.75">
      <c r="AC363" s="15"/>
      <c r="AD363" s="15"/>
      <c r="AE363" s="15"/>
    </row>
    <row r="364" spans="29:31" ht="12.75">
      <c r="AC364" s="15"/>
      <c r="AD364" s="15"/>
      <c r="AE364" s="15"/>
    </row>
    <row r="365" spans="29:31" ht="12.75">
      <c r="AC365" s="15"/>
      <c r="AD365" s="15"/>
      <c r="AE365" s="15"/>
    </row>
    <row r="366" spans="29:31" ht="12.75">
      <c r="AC366" s="15"/>
      <c r="AD366" s="15"/>
      <c r="AE366" s="15"/>
    </row>
    <row r="367" spans="29:31" ht="12.75">
      <c r="AC367" s="15"/>
      <c r="AD367" s="15"/>
      <c r="AE367" s="15"/>
    </row>
    <row r="368" spans="29:31" ht="12.75">
      <c r="AC368" s="15"/>
      <c r="AD368" s="15"/>
      <c r="AE368" s="15"/>
    </row>
    <row r="369" spans="29:31" ht="12.75">
      <c r="AC369" s="15"/>
      <c r="AD369" s="15"/>
      <c r="AE369" s="15"/>
    </row>
    <row r="370" spans="29:31" ht="12.75">
      <c r="AC370" s="15"/>
      <c r="AD370" s="15"/>
      <c r="AE370" s="15"/>
    </row>
    <row r="371" spans="29:31" ht="12.75">
      <c r="AC371" s="15"/>
      <c r="AD371" s="15"/>
      <c r="AE371" s="15"/>
    </row>
    <row r="372" spans="29:31" ht="12.75">
      <c r="AC372" s="15"/>
      <c r="AD372" s="15"/>
      <c r="AE372" s="15"/>
    </row>
    <row r="373" spans="29:31" ht="12.75">
      <c r="AC373" s="15"/>
      <c r="AD373" s="15"/>
      <c r="AE373" s="15"/>
    </row>
    <row r="374" spans="29:31" ht="12.75">
      <c r="AC374" s="15"/>
      <c r="AD374" s="15"/>
      <c r="AE374" s="15"/>
    </row>
    <row r="375" spans="29:31" ht="12.75">
      <c r="AC375" s="15"/>
      <c r="AD375" s="15"/>
      <c r="AE375" s="15"/>
    </row>
    <row r="376" spans="29:31" ht="12.75">
      <c r="AC376" s="15"/>
      <c r="AD376" s="15"/>
      <c r="AE376" s="15"/>
    </row>
    <row r="377" spans="29:31" ht="12.75">
      <c r="AC377" s="15"/>
      <c r="AD377" s="15"/>
      <c r="AE377" s="15"/>
    </row>
    <row r="378" spans="29:31" ht="12.75">
      <c r="AC378" s="15"/>
      <c r="AD378" s="15"/>
      <c r="AE378" s="15"/>
    </row>
    <row r="379" spans="29:31" ht="12.75">
      <c r="AC379" s="15"/>
      <c r="AD379" s="15"/>
      <c r="AE379" s="15"/>
    </row>
    <row r="380" spans="29:31" ht="12.75">
      <c r="AC380" s="15"/>
      <c r="AD380" s="15"/>
      <c r="AE380" s="15"/>
    </row>
    <row r="381" spans="29:31" ht="12.75">
      <c r="AC381" s="15"/>
      <c r="AD381" s="15"/>
      <c r="AE381" s="15"/>
    </row>
    <row r="382" spans="29:31" ht="12.75">
      <c r="AC382" s="15"/>
      <c r="AD382" s="15"/>
      <c r="AE382" s="15"/>
    </row>
    <row r="383" spans="29:31" ht="12.75">
      <c r="AC383" s="15"/>
      <c r="AD383" s="15"/>
      <c r="AE383" s="15"/>
    </row>
    <row r="384" spans="29:31" ht="12.75">
      <c r="AC384" s="15"/>
      <c r="AD384" s="15"/>
      <c r="AE384" s="15"/>
    </row>
    <row r="385" spans="29:31" ht="12.75">
      <c r="AC385" s="15"/>
      <c r="AD385" s="15"/>
      <c r="AE385" s="15"/>
    </row>
    <row r="386" spans="29:31" ht="12.75">
      <c r="AC386" s="15"/>
      <c r="AD386" s="15"/>
      <c r="AE386" s="15"/>
    </row>
    <row r="387" spans="29:31" ht="12.75">
      <c r="AC387" s="15"/>
      <c r="AD387" s="15"/>
      <c r="AE387" s="15"/>
    </row>
    <row r="388" spans="29:31" ht="12.75">
      <c r="AC388" s="15"/>
      <c r="AD388" s="15"/>
      <c r="AE388" s="15"/>
    </row>
    <row r="389" spans="29:31" ht="12.75">
      <c r="AC389" s="15"/>
      <c r="AD389" s="15"/>
      <c r="AE389" s="15"/>
    </row>
    <row r="390" spans="29:31" ht="12.75">
      <c r="AC390" s="15"/>
      <c r="AD390" s="15"/>
      <c r="AE390" s="15"/>
    </row>
    <row r="391" spans="29:31" ht="12.75">
      <c r="AC391" s="15"/>
      <c r="AD391" s="15"/>
      <c r="AE391" s="15"/>
    </row>
    <row r="392" spans="29:31" ht="12.75">
      <c r="AC392" s="15"/>
      <c r="AD392" s="15"/>
      <c r="AE392" s="15"/>
    </row>
    <row r="393" spans="29:31" ht="12.75">
      <c r="AC393" s="15"/>
      <c r="AD393" s="15"/>
      <c r="AE393" s="15"/>
    </row>
    <row r="394" spans="29:31" ht="12.75">
      <c r="AC394" s="15"/>
      <c r="AD394" s="15"/>
      <c r="AE394" s="15"/>
    </row>
    <row r="395" spans="29:31" ht="12.75">
      <c r="AC395" s="15"/>
      <c r="AD395" s="15"/>
      <c r="AE395" s="15"/>
    </row>
    <row r="396" spans="29:31" ht="12.75">
      <c r="AC396" s="15"/>
      <c r="AD396" s="15"/>
      <c r="AE396" s="15"/>
    </row>
    <row r="397" spans="29:31" ht="12.75">
      <c r="AC397" s="15"/>
      <c r="AD397" s="15"/>
      <c r="AE397" s="15"/>
    </row>
    <row r="398" spans="29:31" ht="12.75">
      <c r="AC398" s="15"/>
      <c r="AD398" s="15"/>
      <c r="AE398" s="15"/>
    </row>
    <row r="399" spans="29:31" ht="12.75">
      <c r="AC399" s="15"/>
      <c r="AD399" s="15"/>
      <c r="AE399" s="15"/>
    </row>
    <row r="400" spans="29:31" ht="12.75">
      <c r="AC400" s="15"/>
      <c r="AD400" s="15"/>
      <c r="AE400" s="15"/>
    </row>
    <row r="401" spans="29:31" ht="12.75">
      <c r="AC401" s="15"/>
      <c r="AD401" s="15"/>
      <c r="AE401" s="15"/>
    </row>
    <row r="402" spans="29:31" ht="12.75">
      <c r="AC402" s="15"/>
      <c r="AD402" s="15"/>
      <c r="AE402" s="15"/>
    </row>
    <row r="403" spans="29:31" ht="12.75">
      <c r="AC403" s="15"/>
      <c r="AD403" s="15"/>
      <c r="AE403" s="15"/>
    </row>
    <row r="404" spans="29:31" ht="12.75">
      <c r="AC404" s="15"/>
      <c r="AD404" s="15"/>
      <c r="AE404" s="15"/>
    </row>
    <row r="405" spans="29:31" ht="12.75">
      <c r="AC405" s="15"/>
      <c r="AD405" s="15"/>
      <c r="AE405" s="15"/>
    </row>
    <row r="406" spans="29:31" ht="12.75">
      <c r="AC406" s="15"/>
      <c r="AD406" s="15"/>
      <c r="AE406" s="15"/>
    </row>
    <row r="407" spans="29:31" ht="12.75">
      <c r="AC407" s="15"/>
      <c r="AD407" s="15"/>
      <c r="AE407" s="15"/>
    </row>
    <row r="408" spans="29:31" ht="12.75">
      <c r="AC408" s="15"/>
      <c r="AD408" s="15"/>
      <c r="AE408" s="15"/>
    </row>
    <row r="409" spans="29:31" ht="12.75">
      <c r="AC409" s="15"/>
      <c r="AD409" s="15"/>
      <c r="AE409" s="15"/>
    </row>
    <row r="410" spans="29:31" ht="12.75">
      <c r="AC410" s="15"/>
      <c r="AD410" s="15"/>
      <c r="AE410" s="15"/>
    </row>
    <row r="411" spans="29:31" ht="12.75">
      <c r="AC411" s="15"/>
      <c r="AD411" s="15"/>
      <c r="AE411" s="15"/>
    </row>
    <row r="412" spans="29:31" ht="12.75">
      <c r="AC412" s="15"/>
      <c r="AD412" s="15"/>
      <c r="AE412" s="15"/>
    </row>
    <row r="413" spans="29:31" ht="12.75">
      <c r="AC413" s="15"/>
      <c r="AD413" s="15"/>
      <c r="AE413" s="15"/>
    </row>
    <row r="414" spans="29:31" ht="12.75">
      <c r="AC414" s="15"/>
      <c r="AD414" s="15"/>
      <c r="AE414" s="15"/>
    </row>
    <row r="415" spans="29:31" ht="12.75">
      <c r="AC415" s="15"/>
      <c r="AD415" s="15"/>
      <c r="AE415" s="15"/>
    </row>
    <row r="416" spans="29:31" ht="12.75">
      <c r="AC416" s="15"/>
      <c r="AD416" s="15"/>
      <c r="AE416" s="15"/>
    </row>
    <row r="417" spans="29:31" ht="12.75">
      <c r="AC417" s="15"/>
      <c r="AD417" s="15"/>
      <c r="AE417" s="15"/>
    </row>
    <row r="418" spans="29:31" ht="12.75">
      <c r="AC418" s="15"/>
      <c r="AD418" s="15"/>
      <c r="AE418" s="15"/>
    </row>
    <row r="419" spans="29:31" ht="12.75">
      <c r="AC419" s="15"/>
      <c r="AD419" s="15"/>
      <c r="AE419" s="15"/>
    </row>
    <row r="420" spans="29:31" ht="12.75">
      <c r="AC420" s="15"/>
      <c r="AD420" s="15"/>
      <c r="AE420" s="15"/>
    </row>
    <row r="421" spans="29:31" ht="12.75">
      <c r="AC421" s="15"/>
      <c r="AD421" s="15"/>
      <c r="AE421" s="15"/>
    </row>
    <row r="422" spans="29:31" ht="12.75">
      <c r="AC422" s="15"/>
      <c r="AD422" s="15"/>
      <c r="AE422" s="15"/>
    </row>
    <row r="423" spans="29:31" ht="12.75">
      <c r="AC423" s="15"/>
      <c r="AD423" s="15"/>
      <c r="AE423" s="15"/>
    </row>
    <row r="424" spans="29:31" ht="12.75">
      <c r="AC424" s="15"/>
      <c r="AD424" s="15"/>
      <c r="AE424" s="15"/>
    </row>
    <row r="425" spans="29:31" ht="12.75">
      <c r="AC425" s="15"/>
      <c r="AD425" s="15"/>
      <c r="AE425" s="15"/>
    </row>
    <row r="426" spans="29:31" ht="12.75">
      <c r="AC426" s="15"/>
      <c r="AD426" s="15"/>
      <c r="AE426" s="15"/>
    </row>
    <row r="427" spans="29:31" ht="12.75">
      <c r="AC427" s="15"/>
      <c r="AD427" s="15"/>
      <c r="AE427" s="15"/>
    </row>
    <row r="428" spans="29:31" ht="12.75">
      <c r="AC428" s="15"/>
      <c r="AD428" s="15"/>
      <c r="AE428" s="15"/>
    </row>
    <row r="429" spans="29:31" ht="12.75">
      <c r="AC429" s="15"/>
      <c r="AD429" s="15"/>
      <c r="AE429" s="15"/>
    </row>
    <row r="430" spans="29:31" ht="12.75">
      <c r="AC430" s="15"/>
      <c r="AD430" s="15"/>
      <c r="AE430" s="15"/>
    </row>
    <row r="431" spans="29:31" ht="12.75">
      <c r="AC431" s="15"/>
      <c r="AD431" s="15"/>
      <c r="AE431" s="15"/>
    </row>
    <row r="432" spans="29:31" ht="12.75">
      <c r="AC432" s="15"/>
      <c r="AD432" s="15"/>
      <c r="AE432" s="15"/>
    </row>
    <row r="433" spans="29:31" ht="12.75">
      <c r="AC433" s="15"/>
      <c r="AD433" s="15"/>
      <c r="AE433" s="15"/>
    </row>
    <row r="434" spans="29:31" ht="12.75">
      <c r="AC434" s="15"/>
      <c r="AD434" s="15"/>
      <c r="AE434" s="15"/>
    </row>
    <row r="435" spans="29:31" ht="12.75">
      <c r="AC435" s="15"/>
      <c r="AD435" s="15"/>
      <c r="AE435" s="15"/>
    </row>
    <row r="436" spans="29:31" ht="12.75">
      <c r="AC436" s="15"/>
      <c r="AD436" s="15"/>
      <c r="AE436" s="15"/>
    </row>
    <row r="437" spans="29:31" ht="12.75">
      <c r="AC437" s="15"/>
      <c r="AD437" s="15"/>
      <c r="AE437" s="15"/>
    </row>
    <row r="438" spans="29:31" ht="12.75">
      <c r="AC438" s="15"/>
      <c r="AD438" s="15"/>
      <c r="AE438" s="15"/>
    </row>
    <row r="439" spans="29:31" ht="12.75">
      <c r="AC439" s="15"/>
      <c r="AD439" s="15"/>
      <c r="AE439" s="15"/>
    </row>
    <row r="440" spans="29:31" ht="12.75">
      <c r="AC440" s="15"/>
      <c r="AD440" s="15"/>
      <c r="AE440" s="15"/>
    </row>
    <row r="441" spans="29:31" ht="12.75">
      <c r="AC441" s="15"/>
      <c r="AD441" s="15"/>
      <c r="AE441" s="15"/>
    </row>
    <row r="442" spans="29:31" ht="12.75">
      <c r="AC442" s="15"/>
      <c r="AD442" s="15"/>
      <c r="AE442" s="15"/>
    </row>
    <row r="443" spans="29:31" ht="12.75">
      <c r="AC443" s="15"/>
      <c r="AD443" s="15"/>
      <c r="AE443" s="15"/>
    </row>
    <row r="444" spans="29:31" ht="12.75">
      <c r="AC444" s="15"/>
      <c r="AD444" s="15"/>
      <c r="AE444" s="15"/>
    </row>
    <row r="445" spans="29:31" ht="12.75">
      <c r="AC445" s="15"/>
      <c r="AD445" s="15"/>
      <c r="AE445" s="15"/>
    </row>
    <row r="446" spans="29:31" ht="12.75">
      <c r="AC446" s="15"/>
      <c r="AD446" s="15"/>
      <c r="AE446" s="15"/>
    </row>
    <row r="447" spans="29:31" ht="12.75">
      <c r="AC447" s="15"/>
      <c r="AD447" s="15"/>
      <c r="AE447" s="15"/>
    </row>
    <row r="448" spans="29:31" ht="12.75">
      <c r="AC448" s="15"/>
      <c r="AD448" s="15"/>
      <c r="AE448" s="15"/>
    </row>
    <row r="449" spans="29:31" ht="12.75">
      <c r="AC449" s="15"/>
      <c r="AD449" s="15"/>
      <c r="AE449" s="15"/>
    </row>
    <row r="450" spans="29:31" ht="12.75">
      <c r="AC450" s="15"/>
      <c r="AD450" s="15"/>
      <c r="AE450" s="15"/>
    </row>
    <row r="451" spans="29:31" ht="12.75">
      <c r="AC451" s="15"/>
      <c r="AD451" s="15"/>
      <c r="AE451" s="15"/>
    </row>
    <row r="452" spans="29:31" ht="12.75">
      <c r="AC452" s="15"/>
      <c r="AD452" s="15"/>
      <c r="AE452" s="15"/>
    </row>
    <row r="453" spans="29:31" ht="12.75">
      <c r="AC453" s="15"/>
      <c r="AD453" s="15"/>
      <c r="AE453" s="15"/>
    </row>
    <row r="454" spans="29:31" ht="12.75">
      <c r="AC454" s="15"/>
      <c r="AD454" s="15"/>
      <c r="AE454" s="15"/>
    </row>
    <row r="455" spans="29:31" ht="12.75">
      <c r="AC455" s="15"/>
      <c r="AD455" s="15"/>
      <c r="AE455" s="15"/>
    </row>
    <row r="456" spans="29:31" ht="12.75">
      <c r="AC456" s="15"/>
      <c r="AD456" s="15"/>
      <c r="AE456" s="15"/>
    </row>
    <row r="457" spans="29:31" ht="12.75">
      <c r="AC457" s="15"/>
      <c r="AD457" s="15"/>
      <c r="AE457" s="15"/>
    </row>
    <row r="458" spans="29:31" ht="12.75">
      <c r="AC458" s="15"/>
      <c r="AD458" s="15"/>
      <c r="AE458" s="15"/>
    </row>
    <row r="459" spans="29:31" ht="12.75">
      <c r="AC459" s="15"/>
      <c r="AD459" s="15"/>
      <c r="AE459" s="15"/>
    </row>
    <row r="460" spans="29:31" ht="12.75">
      <c r="AC460" s="15"/>
      <c r="AD460" s="15"/>
      <c r="AE460" s="15"/>
    </row>
    <row r="461" spans="29:31" ht="12.75">
      <c r="AC461" s="15"/>
      <c r="AD461" s="15"/>
      <c r="AE461" s="15"/>
    </row>
    <row r="462" spans="29:31" ht="12.75">
      <c r="AC462" s="15"/>
      <c r="AD462" s="15"/>
      <c r="AE462" s="15"/>
    </row>
    <row r="463" spans="29:31" ht="12.75">
      <c r="AC463" s="15"/>
      <c r="AD463" s="15"/>
      <c r="AE463" s="15"/>
    </row>
    <row r="464" spans="29:31" ht="12.75">
      <c r="AC464" s="15"/>
      <c r="AD464" s="15"/>
      <c r="AE464" s="15"/>
    </row>
    <row r="465" spans="29:31" ht="12.75">
      <c r="AC465" s="15"/>
      <c r="AD465" s="15"/>
      <c r="AE465" s="15"/>
    </row>
    <row r="466" spans="29:31" ht="12.75">
      <c r="AC466" s="15"/>
      <c r="AD466" s="15"/>
      <c r="AE466" s="15"/>
    </row>
    <row r="467" spans="29:31" ht="12.75">
      <c r="AC467" s="15"/>
      <c r="AD467" s="15"/>
      <c r="AE467" s="15"/>
    </row>
    <row r="468" spans="29:31" ht="12.75">
      <c r="AC468" s="15"/>
      <c r="AD468" s="15"/>
      <c r="AE468" s="15"/>
    </row>
    <row r="469" spans="29:31" ht="12.75">
      <c r="AC469" s="15"/>
      <c r="AD469" s="15"/>
      <c r="AE469" s="15"/>
    </row>
    <row r="470" spans="29:31" ht="12.75">
      <c r="AC470" s="15"/>
      <c r="AD470" s="15"/>
      <c r="AE470" s="15"/>
    </row>
    <row r="471" spans="29:31" ht="12.75">
      <c r="AC471" s="15"/>
      <c r="AD471" s="15"/>
      <c r="AE471" s="15"/>
    </row>
    <row r="472" spans="29:31" ht="12.75">
      <c r="AC472" s="15"/>
      <c r="AD472" s="15"/>
      <c r="AE472" s="15"/>
    </row>
    <row r="473" spans="29:31" ht="12.75">
      <c r="AC473" s="15"/>
      <c r="AD473" s="15"/>
      <c r="AE473" s="15"/>
    </row>
    <row r="474" spans="29:31" ht="12.75">
      <c r="AC474" s="15"/>
      <c r="AD474" s="15"/>
      <c r="AE474" s="15"/>
    </row>
    <row r="475" spans="29:31" ht="12.75">
      <c r="AC475" s="15"/>
      <c r="AD475" s="15"/>
      <c r="AE475" s="15"/>
    </row>
    <row r="476" spans="29:31" ht="12.75">
      <c r="AC476" s="15"/>
      <c r="AD476" s="15"/>
      <c r="AE476" s="15"/>
    </row>
    <row r="477" spans="29:31" ht="12.75">
      <c r="AC477" s="15"/>
      <c r="AD477" s="15"/>
      <c r="AE477" s="15"/>
    </row>
    <row r="478" spans="29:31" ht="12.75">
      <c r="AC478" s="15"/>
      <c r="AD478" s="15"/>
      <c r="AE478" s="15"/>
    </row>
    <row r="479" spans="29:31" ht="12.75">
      <c r="AC479" s="15"/>
      <c r="AD479" s="15"/>
      <c r="AE479" s="15"/>
    </row>
    <row r="480" spans="29:31" ht="12.75">
      <c r="AC480" s="15"/>
      <c r="AD480" s="15"/>
      <c r="AE480" s="15"/>
    </row>
    <row r="481" spans="29:31" ht="12.75">
      <c r="AC481" s="15"/>
      <c r="AD481" s="15"/>
      <c r="AE481" s="15"/>
    </row>
    <row r="482" spans="29:31" ht="12.75">
      <c r="AC482" s="15"/>
      <c r="AD482" s="15"/>
      <c r="AE482" s="15"/>
    </row>
    <row r="483" spans="29:31" ht="12.75">
      <c r="AC483" s="15"/>
      <c r="AD483" s="15"/>
      <c r="AE483" s="15"/>
    </row>
    <row r="484" spans="29:31" ht="12.75">
      <c r="AC484" s="15"/>
      <c r="AD484" s="15"/>
      <c r="AE484" s="15"/>
    </row>
    <row r="485" spans="29:31" ht="12.75">
      <c r="AC485" s="15"/>
      <c r="AD485" s="15"/>
      <c r="AE485" s="15"/>
    </row>
    <row r="486" spans="29:31" ht="12.75">
      <c r="AC486" s="15"/>
      <c r="AD486" s="15"/>
      <c r="AE486" s="15"/>
    </row>
    <row r="487" spans="29:31" ht="12.75">
      <c r="AC487" s="15"/>
      <c r="AD487" s="15"/>
      <c r="AE487" s="15"/>
    </row>
    <row r="488" spans="29:31" ht="12.75">
      <c r="AC488" s="15"/>
      <c r="AD488" s="15"/>
      <c r="AE488" s="15"/>
    </row>
    <row r="489" spans="29:31" ht="12.75">
      <c r="AC489" s="15"/>
      <c r="AD489" s="15"/>
      <c r="AE489" s="15"/>
    </row>
    <row r="490" spans="29:31" ht="12.75">
      <c r="AC490" s="15"/>
      <c r="AD490" s="15"/>
      <c r="AE490" s="15"/>
    </row>
    <row r="491" spans="29:31" ht="12.75">
      <c r="AC491" s="15"/>
      <c r="AD491" s="15"/>
      <c r="AE491" s="15"/>
    </row>
    <row r="492" spans="29:31" ht="12.75">
      <c r="AC492" s="15"/>
      <c r="AD492" s="15"/>
      <c r="AE492" s="15"/>
    </row>
    <row r="493" spans="29:31" ht="12.75">
      <c r="AC493" s="15"/>
      <c r="AD493" s="15"/>
      <c r="AE493" s="15"/>
    </row>
    <row r="494" spans="29:31" ht="12.75">
      <c r="AC494" s="15"/>
      <c r="AD494" s="15"/>
      <c r="AE494" s="15"/>
    </row>
    <row r="495" spans="29:31" ht="12.75">
      <c r="AC495" s="15"/>
      <c r="AD495" s="15"/>
      <c r="AE495" s="15"/>
    </row>
    <row r="496" spans="29:31" ht="12.75">
      <c r="AC496" s="15"/>
      <c r="AD496" s="15"/>
      <c r="AE496" s="15"/>
    </row>
    <row r="497" spans="29:31" ht="12.75">
      <c r="AC497" s="15"/>
      <c r="AD497" s="15"/>
      <c r="AE497" s="15"/>
    </row>
    <row r="498" spans="29:31" ht="12.75">
      <c r="AC498" s="15"/>
      <c r="AD498" s="15"/>
      <c r="AE498" s="15"/>
    </row>
    <row r="499" spans="29:31" ht="12.75">
      <c r="AC499" s="15"/>
      <c r="AD499" s="15"/>
      <c r="AE499" s="15"/>
    </row>
    <row r="500" spans="29:31" ht="12.75">
      <c r="AC500" s="15"/>
      <c r="AD500" s="15"/>
      <c r="AE500" s="15"/>
    </row>
    <row r="501" spans="29:31" ht="12.75">
      <c r="AC501" s="15"/>
      <c r="AD501" s="15"/>
      <c r="AE501" s="15"/>
    </row>
    <row r="502" spans="29:31" ht="12.75">
      <c r="AC502" s="15"/>
      <c r="AD502" s="15"/>
      <c r="AE502" s="15"/>
    </row>
    <row r="503" spans="29:31" ht="12.75">
      <c r="AC503" s="15"/>
      <c r="AD503" s="15"/>
      <c r="AE503" s="15"/>
    </row>
    <row r="504" spans="29:31" ht="12.75">
      <c r="AC504" s="15"/>
      <c r="AD504" s="15"/>
      <c r="AE504" s="15"/>
    </row>
    <row r="505" spans="29:31" ht="12.75">
      <c r="AC505" s="15"/>
      <c r="AD505" s="15"/>
      <c r="AE505" s="15"/>
    </row>
    <row r="506" spans="29:31" ht="12.75">
      <c r="AC506" s="15"/>
      <c r="AD506" s="15"/>
      <c r="AE506" s="15"/>
    </row>
    <row r="507" spans="29:31" ht="12.75">
      <c r="AC507" s="15"/>
      <c r="AD507" s="15"/>
      <c r="AE507" s="15"/>
    </row>
    <row r="508" spans="29:31" ht="12.75">
      <c r="AC508" s="15"/>
      <c r="AD508" s="15"/>
      <c r="AE508" s="15"/>
    </row>
    <row r="509" spans="29:31" ht="12.75">
      <c r="AC509" s="15"/>
      <c r="AD509" s="15"/>
      <c r="AE509" s="15"/>
    </row>
    <row r="510" spans="29:31" ht="12.75">
      <c r="AC510" s="15"/>
      <c r="AD510" s="15"/>
      <c r="AE510" s="15"/>
    </row>
    <row r="511" spans="29:31" ht="12.75">
      <c r="AC511" s="15"/>
      <c r="AD511" s="15"/>
      <c r="AE511" s="15"/>
    </row>
    <row r="512" spans="29:31" ht="12.75">
      <c r="AC512" s="15"/>
      <c r="AD512" s="15"/>
      <c r="AE512" s="15"/>
    </row>
    <row r="513" spans="29:31" ht="12.75">
      <c r="AC513" s="15"/>
      <c r="AD513" s="15"/>
      <c r="AE513" s="15"/>
    </row>
    <row r="514" spans="29:31" ht="12.75">
      <c r="AC514" s="15"/>
      <c r="AD514" s="15"/>
      <c r="AE514" s="15"/>
    </row>
    <row r="515" spans="29:31" ht="12.75">
      <c r="AC515" s="15"/>
      <c r="AD515" s="15"/>
      <c r="AE515" s="15"/>
    </row>
    <row r="516" spans="29:31" ht="12.75">
      <c r="AC516" s="15"/>
      <c r="AD516" s="15"/>
      <c r="AE516" s="15"/>
    </row>
    <row r="517" spans="29:31" ht="12.75">
      <c r="AC517" s="15"/>
      <c r="AD517" s="15"/>
      <c r="AE517" s="15"/>
    </row>
    <row r="518" spans="29:31" ht="12.75">
      <c r="AC518" s="15"/>
      <c r="AD518" s="15"/>
      <c r="AE518" s="15"/>
    </row>
    <row r="519" spans="29:31" ht="12.75">
      <c r="AC519" s="15"/>
      <c r="AD519" s="15"/>
      <c r="AE519" s="15"/>
    </row>
    <row r="520" spans="29:31" ht="12.75">
      <c r="AC520" s="15"/>
      <c r="AD520" s="15"/>
      <c r="AE520" s="15"/>
    </row>
    <row r="521" spans="29:31" ht="12.75">
      <c r="AC521" s="15"/>
      <c r="AD521" s="15"/>
      <c r="AE521" s="15"/>
    </row>
    <row r="522" spans="29:31" ht="12.75">
      <c r="AC522" s="15"/>
      <c r="AD522" s="15"/>
      <c r="AE522" s="15"/>
    </row>
    <row r="523" spans="29:31" ht="12.75">
      <c r="AC523" s="15"/>
      <c r="AD523" s="15"/>
      <c r="AE523" s="15"/>
    </row>
    <row r="524" spans="29:31" ht="12.75">
      <c r="AC524" s="15"/>
      <c r="AD524" s="15"/>
      <c r="AE524" s="15"/>
    </row>
    <row r="525" spans="29:31" ht="12.75">
      <c r="AC525" s="15"/>
      <c r="AD525" s="15"/>
      <c r="AE525" s="15"/>
    </row>
    <row r="526" spans="29:31" ht="12.75">
      <c r="AC526" s="15"/>
      <c r="AD526" s="15"/>
      <c r="AE526" s="15"/>
    </row>
    <row r="527" spans="29:31" ht="12.75">
      <c r="AC527" s="15"/>
      <c r="AD527" s="15"/>
      <c r="AE527" s="15"/>
    </row>
    <row r="528" spans="29:31" ht="12.75">
      <c r="AC528" s="15"/>
      <c r="AD528" s="15"/>
      <c r="AE528" s="15"/>
    </row>
    <row r="529" spans="29:31" ht="12.75">
      <c r="AC529" s="15"/>
      <c r="AD529" s="15"/>
      <c r="AE529" s="15"/>
    </row>
    <row r="530" spans="29:31" ht="12.75">
      <c r="AC530" s="15"/>
      <c r="AD530" s="15"/>
      <c r="AE530" s="15"/>
    </row>
    <row r="531" spans="29:31" ht="12.75">
      <c r="AC531" s="15"/>
      <c r="AD531" s="15"/>
      <c r="AE531" s="15"/>
    </row>
    <row r="532" spans="29:31" ht="12.75">
      <c r="AC532" s="15"/>
      <c r="AD532" s="15"/>
      <c r="AE532" s="15"/>
    </row>
    <row r="533" spans="29:31" ht="12.75">
      <c r="AC533" s="15"/>
      <c r="AD533" s="15"/>
      <c r="AE533" s="15"/>
    </row>
    <row r="534" spans="29:31" ht="12.75">
      <c r="AC534" s="15"/>
      <c r="AD534" s="15"/>
      <c r="AE534" s="15"/>
    </row>
    <row r="535" spans="29:31" ht="12.75">
      <c r="AC535" s="15"/>
      <c r="AD535" s="15"/>
      <c r="AE535" s="15"/>
    </row>
    <row r="536" spans="29:31" ht="12.75">
      <c r="AC536" s="15"/>
      <c r="AD536" s="15"/>
      <c r="AE536" s="15"/>
    </row>
    <row r="537" spans="29:31" ht="12.75">
      <c r="AC537" s="15"/>
      <c r="AD537" s="15"/>
      <c r="AE537" s="15"/>
    </row>
    <row r="538" spans="29:31" ht="12.75">
      <c r="AC538" s="15"/>
      <c r="AD538" s="15"/>
      <c r="AE538" s="15"/>
    </row>
    <row r="539" spans="29:31" ht="12.75">
      <c r="AC539" s="15"/>
      <c r="AD539" s="15"/>
      <c r="AE539" s="15"/>
    </row>
    <row r="540" spans="29:31" ht="12.75">
      <c r="AC540" s="15"/>
      <c r="AD540" s="15"/>
      <c r="AE540" s="15"/>
    </row>
    <row r="541" spans="29:31" ht="12.75">
      <c r="AC541" s="15"/>
      <c r="AD541" s="15"/>
      <c r="AE541" s="15"/>
    </row>
    <row r="542" spans="29:31" ht="12.75">
      <c r="AC542" s="15"/>
      <c r="AD542" s="15"/>
      <c r="AE542" s="15"/>
    </row>
    <row r="543" spans="29:31" ht="12.75">
      <c r="AC543" s="15"/>
      <c r="AD543" s="15"/>
      <c r="AE543" s="15"/>
    </row>
    <row r="544" spans="29:31" ht="12.75">
      <c r="AC544" s="15"/>
      <c r="AD544" s="15"/>
      <c r="AE544" s="15"/>
    </row>
    <row r="545" spans="29:31" ht="12.75">
      <c r="AC545" s="15"/>
      <c r="AD545" s="15"/>
      <c r="AE545" s="15"/>
    </row>
    <row r="546" spans="29:31" ht="12.75">
      <c r="AC546" s="15"/>
      <c r="AD546" s="15"/>
      <c r="AE546" s="15"/>
    </row>
    <row r="547" spans="29:31" ht="12.75">
      <c r="AC547" s="15"/>
      <c r="AD547" s="15"/>
      <c r="AE547" s="15"/>
    </row>
    <row r="548" spans="29:31" ht="12.75">
      <c r="AC548" s="15"/>
      <c r="AD548" s="15"/>
      <c r="AE548" s="15"/>
    </row>
    <row r="549" spans="29:31" ht="12.75">
      <c r="AC549" s="15"/>
      <c r="AD549" s="15"/>
      <c r="AE549" s="15"/>
    </row>
    <row r="550" spans="29:31" ht="12.75">
      <c r="AC550" s="15"/>
      <c r="AD550" s="15"/>
      <c r="AE550" s="15"/>
    </row>
    <row r="551" spans="29:31" ht="12.75">
      <c r="AC551" s="15"/>
      <c r="AD551" s="15"/>
      <c r="AE551" s="15"/>
    </row>
    <row r="552" spans="29:31" ht="12.75">
      <c r="AC552" s="15"/>
      <c r="AD552" s="15"/>
      <c r="AE552" s="15"/>
    </row>
    <row r="553" spans="29:31" ht="12.75">
      <c r="AC553" s="15"/>
      <c r="AD553" s="15"/>
      <c r="AE553" s="15"/>
    </row>
    <row r="554" spans="29:31" ht="12.75">
      <c r="AC554" s="15"/>
      <c r="AD554" s="15"/>
      <c r="AE554" s="15"/>
    </row>
    <row r="555" spans="29:31" ht="12.75">
      <c r="AC555" s="15"/>
      <c r="AD555" s="15"/>
      <c r="AE555" s="15"/>
    </row>
    <row r="556" spans="29:31" ht="12.75">
      <c r="AC556" s="15"/>
      <c r="AD556" s="15"/>
      <c r="AE556" s="15"/>
    </row>
    <row r="557" spans="29:31" ht="12.75">
      <c r="AC557" s="15"/>
      <c r="AD557" s="15"/>
      <c r="AE557" s="15"/>
    </row>
    <row r="558" spans="29:31" ht="12.75">
      <c r="AC558" s="15"/>
      <c r="AD558" s="15"/>
      <c r="AE558" s="15"/>
    </row>
    <row r="559" spans="29:31" ht="12.75">
      <c r="AC559" s="15"/>
      <c r="AD559" s="15"/>
      <c r="AE559" s="15"/>
    </row>
    <row r="560" spans="29:31" ht="12.75">
      <c r="AC560" s="15"/>
      <c r="AD560" s="15"/>
      <c r="AE560" s="15"/>
    </row>
    <row r="561" spans="29:31" ht="12.75">
      <c r="AC561" s="15"/>
      <c r="AD561" s="15"/>
      <c r="AE561" s="15"/>
    </row>
    <row r="562" spans="29:31" ht="12.75">
      <c r="AC562" s="15"/>
      <c r="AD562" s="15"/>
      <c r="AE562" s="15"/>
    </row>
    <row r="563" spans="29:31" ht="12.75">
      <c r="AC563" s="15"/>
      <c r="AD563" s="15"/>
      <c r="AE563" s="15"/>
    </row>
    <row r="564" spans="29:31" ht="12.75">
      <c r="AC564" s="15"/>
      <c r="AD564" s="15"/>
      <c r="AE564" s="15"/>
    </row>
    <row r="565" spans="29:31" ht="12.75">
      <c r="AC565" s="15"/>
      <c r="AD565" s="15"/>
      <c r="AE565" s="15"/>
    </row>
    <row r="566" spans="29:31" ht="12.75">
      <c r="AC566" s="15"/>
      <c r="AD566" s="15"/>
      <c r="AE566" s="15"/>
    </row>
    <row r="567" spans="29:31" ht="12.75">
      <c r="AC567" s="15"/>
      <c r="AD567" s="15"/>
      <c r="AE567" s="15"/>
    </row>
    <row r="568" spans="29:31" ht="12.75">
      <c r="AC568" s="15"/>
      <c r="AD568" s="15"/>
      <c r="AE568" s="15"/>
    </row>
    <row r="569" spans="29:31" ht="12.75">
      <c r="AC569" s="15"/>
      <c r="AD569" s="15"/>
      <c r="AE569" s="15"/>
    </row>
    <row r="570" spans="29:31" ht="12.75">
      <c r="AC570" s="15"/>
      <c r="AD570" s="15"/>
      <c r="AE570" s="15"/>
    </row>
    <row r="571" spans="29:31" ht="12.75">
      <c r="AC571" s="15"/>
      <c r="AD571" s="15"/>
      <c r="AE571" s="15"/>
    </row>
    <row r="572" spans="29:31" ht="12.75">
      <c r="AC572" s="15"/>
      <c r="AD572" s="15"/>
      <c r="AE572" s="15"/>
    </row>
    <row r="573" spans="29:31" ht="12.75">
      <c r="AC573" s="15"/>
      <c r="AD573" s="15"/>
      <c r="AE573" s="15"/>
    </row>
    <row r="574" spans="29:31" ht="12.75">
      <c r="AC574" s="15"/>
      <c r="AD574" s="15"/>
      <c r="AE574" s="15"/>
    </row>
    <row r="575" spans="29:31" ht="12.75">
      <c r="AC575" s="15"/>
      <c r="AD575" s="15"/>
      <c r="AE575" s="15"/>
    </row>
    <row r="576" spans="29:31" ht="12.75">
      <c r="AC576" s="15"/>
      <c r="AD576" s="15"/>
      <c r="AE576" s="15"/>
    </row>
    <row r="577" spans="29:31" ht="12.75">
      <c r="AC577" s="15"/>
      <c r="AD577" s="15"/>
      <c r="AE577" s="15"/>
    </row>
    <row r="578" spans="29:31" ht="12.75">
      <c r="AC578" s="15"/>
      <c r="AD578" s="15"/>
      <c r="AE578" s="15"/>
    </row>
    <row r="579" spans="29:31" ht="12.75">
      <c r="AC579" s="15"/>
      <c r="AD579" s="15"/>
      <c r="AE579" s="15"/>
    </row>
    <row r="580" spans="29:31" ht="12.75">
      <c r="AC580" s="15"/>
      <c r="AD580" s="15"/>
      <c r="AE580" s="15"/>
    </row>
    <row r="581" spans="29:31" ht="12.75">
      <c r="AC581" s="15"/>
      <c r="AD581" s="15"/>
      <c r="AE581" s="15"/>
    </row>
    <row r="582" spans="29:31" ht="12.75">
      <c r="AC582" s="15"/>
      <c r="AD582" s="15"/>
      <c r="AE582" s="15"/>
    </row>
    <row r="583" spans="29:31" ht="12.75">
      <c r="AC583" s="15"/>
      <c r="AD583" s="15"/>
      <c r="AE583" s="15"/>
    </row>
    <row r="584" spans="29:31" ht="12.75">
      <c r="AC584" s="15"/>
      <c r="AD584" s="15"/>
      <c r="AE584" s="15"/>
    </row>
    <row r="585" spans="29:31" ht="12.75">
      <c r="AC585" s="15"/>
      <c r="AD585" s="15"/>
      <c r="AE585" s="15"/>
    </row>
    <row r="586" spans="29:31" ht="12.75">
      <c r="AC586" s="15"/>
      <c r="AD586" s="15"/>
      <c r="AE586" s="15"/>
    </row>
    <row r="587" spans="29:31" ht="12.75">
      <c r="AC587" s="15"/>
      <c r="AD587" s="15"/>
      <c r="AE587" s="15"/>
    </row>
    <row r="588" spans="29:31" ht="12.75">
      <c r="AC588" s="15"/>
      <c r="AD588" s="15"/>
      <c r="AE588" s="15"/>
    </row>
    <row r="589" spans="29:31" ht="12.75">
      <c r="AC589" s="15"/>
      <c r="AD589" s="15"/>
      <c r="AE589" s="15"/>
    </row>
    <row r="590" spans="29:31" ht="12.75">
      <c r="AC590" s="15"/>
      <c r="AD590" s="15"/>
      <c r="AE590" s="15"/>
    </row>
    <row r="591" spans="29:31" ht="12.75">
      <c r="AC591" s="15"/>
      <c r="AD591" s="15"/>
      <c r="AE591" s="15"/>
    </row>
    <row r="592" spans="29:31" ht="12.75">
      <c r="AC592" s="15"/>
      <c r="AD592" s="15"/>
      <c r="AE592" s="15"/>
    </row>
    <row r="593" spans="29:31" ht="12.75">
      <c r="AC593" s="15"/>
      <c r="AD593" s="15"/>
      <c r="AE593" s="15"/>
    </row>
    <row r="594" spans="29:31" ht="12.75">
      <c r="AC594" s="15"/>
      <c r="AD594" s="15"/>
      <c r="AE594" s="15"/>
    </row>
    <row r="595" spans="29:31" ht="12.75">
      <c r="AC595" s="15"/>
      <c r="AD595" s="15"/>
      <c r="AE595" s="15"/>
    </row>
    <row r="596" spans="29:31" ht="12.75">
      <c r="AC596" s="15"/>
      <c r="AD596" s="15"/>
      <c r="AE596" s="15"/>
    </row>
    <row r="597" spans="29:31" ht="12.75">
      <c r="AC597" s="15"/>
      <c r="AD597" s="15"/>
      <c r="AE597" s="15"/>
    </row>
    <row r="598" spans="29:31" ht="12.75">
      <c r="AC598" s="15"/>
      <c r="AD598" s="15"/>
      <c r="AE598" s="15"/>
    </row>
    <row r="599" spans="29:31" ht="12.75">
      <c r="AC599" s="15"/>
      <c r="AD599" s="15"/>
      <c r="AE599" s="15"/>
    </row>
    <row r="600" spans="29:31" ht="12.75">
      <c r="AC600" s="15"/>
      <c r="AD600" s="15"/>
      <c r="AE600" s="15"/>
    </row>
    <row r="601" spans="29:31" ht="12.75">
      <c r="AC601" s="15"/>
      <c r="AD601" s="15"/>
      <c r="AE601" s="15"/>
    </row>
    <row r="602" spans="29:31" ht="12.75">
      <c r="AC602" s="15"/>
      <c r="AD602" s="15"/>
      <c r="AE602" s="15"/>
    </row>
    <row r="603" spans="29:31" ht="12.75">
      <c r="AC603" s="15"/>
      <c r="AD603" s="15"/>
      <c r="AE603" s="15"/>
    </row>
    <row r="604" spans="29:31" ht="12.75">
      <c r="AC604" s="15"/>
      <c r="AD604" s="15"/>
      <c r="AE604" s="15"/>
    </row>
    <row r="605" spans="29:31" ht="12.75">
      <c r="AC605" s="15"/>
      <c r="AD605" s="15"/>
      <c r="AE605" s="15"/>
    </row>
    <row r="606" spans="29:31" ht="12.75">
      <c r="AC606" s="15"/>
      <c r="AD606" s="15"/>
      <c r="AE606" s="15"/>
    </row>
    <row r="607" spans="29:31" ht="12.75">
      <c r="AC607" s="15"/>
      <c r="AD607" s="15"/>
      <c r="AE607" s="15"/>
    </row>
    <row r="608" spans="29:31" ht="12.75">
      <c r="AC608" s="15"/>
      <c r="AD608" s="15"/>
      <c r="AE608" s="15"/>
    </row>
    <row r="609" spans="29:31" ht="12.75">
      <c r="AC609" s="15"/>
      <c r="AD609" s="15"/>
      <c r="AE609" s="15"/>
    </row>
    <row r="610" spans="29:31" ht="12.75">
      <c r="AC610" s="15"/>
      <c r="AD610" s="15"/>
      <c r="AE610" s="15"/>
    </row>
    <row r="611" spans="29:31" ht="12.75">
      <c r="AC611" s="15"/>
      <c r="AD611" s="15"/>
      <c r="AE611" s="15"/>
    </row>
    <row r="612" spans="29:31" ht="12.75">
      <c r="AC612" s="15"/>
      <c r="AD612" s="15"/>
      <c r="AE612" s="15"/>
    </row>
    <row r="613" spans="29:31" ht="12.75">
      <c r="AC613" s="15"/>
      <c r="AD613" s="15"/>
      <c r="AE613" s="15"/>
    </row>
    <row r="614" spans="29:31" ht="12.75">
      <c r="AC614" s="15"/>
      <c r="AD614" s="15"/>
      <c r="AE614" s="15"/>
    </row>
    <row r="615" spans="29:31" ht="12.75">
      <c r="AC615" s="15"/>
      <c r="AD615" s="15"/>
      <c r="AE615" s="15"/>
    </row>
    <row r="616" spans="29:31" ht="12.75">
      <c r="AC616" s="15"/>
      <c r="AD616" s="15"/>
      <c r="AE616" s="15"/>
    </row>
    <row r="617" spans="29:31" ht="12.75">
      <c r="AC617" s="15"/>
      <c r="AD617" s="15"/>
      <c r="AE617" s="15"/>
    </row>
    <row r="618" spans="29:31" ht="12.75">
      <c r="AC618" s="15"/>
      <c r="AD618" s="15"/>
      <c r="AE618" s="15"/>
    </row>
    <row r="619" spans="29:31" ht="12.75">
      <c r="AC619" s="15"/>
      <c r="AD619" s="15"/>
      <c r="AE619" s="15"/>
    </row>
    <row r="620" spans="29:31" ht="12.75">
      <c r="AC620" s="15"/>
      <c r="AD620" s="15"/>
      <c r="AE620" s="15"/>
    </row>
    <row r="621" spans="29:31" ht="12.75">
      <c r="AC621" s="15"/>
      <c r="AD621" s="15"/>
      <c r="AE621" s="15"/>
    </row>
    <row r="622" spans="29:31" ht="12.75">
      <c r="AC622" s="15"/>
      <c r="AD622" s="15"/>
      <c r="AE622" s="15"/>
    </row>
    <row r="623" spans="29:31" ht="12.75">
      <c r="AC623" s="15"/>
      <c r="AD623" s="15"/>
      <c r="AE623" s="15"/>
    </row>
    <row r="624" spans="29:31" ht="12.75">
      <c r="AC624" s="15"/>
      <c r="AD624" s="15"/>
      <c r="AE624" s="15"/>
    </row>
    <row r="625" spans="29:31" ht="12.75">
      <c r="AC625" s="15"/>
      <c r="AD625" s="15"/>
      <c r="AE625" s="15"/>
    </row>
    <row r="626" spans="29:31" ht="12.75">
      <c r="AC626" s="15"/>
      <c r="AD626" s="15"/>
      <c r="AE626" s="15"/>
    </row>
    <row r="627" spans="29:31" ht="12.75">
      <c r="AC627" s="15"/>
      <c r="AD627" s="15"/>
      <c r="AE627" s="15"/>
    </row>
    <row r="628" spans="29:31" ht="12.75">
      <c r="AC628" s="15"/>
      <c r="AD628" s="15"/>
      <c r="AE628" s="15"/>
    </row>
    <row r="629" spans="29:31" ht="12.75">
      <c r="AC629" s="15"/>
      <c r="AD629" s="15"/>
      <c r="AE629" s="15"/>
    </row>
    <row r="630" spans="29:31" ht="12.75">
      <c r="AC630" s="15"/>
      <c r="AD630" s="15"/>
      <c r="AE630" s="15"/>
    </row>
    <row r="631" spans="29:31" ht="12.75">
      <c r="AC631" s="15"/>
      <c r="AD631" s="15"/>
      <c r="AE631" s="15"/>
    </row>
    <row r="632" spans="29:31" ht="12.75">
      <c r="AC632" s="15"/>
      <c r="AD632" s="15"/>
      <c r="AE632" s="15"/>
    </row>
    <row r="633" spans="29:31" ht="12.75">
      <c r="AC633" s="15"/>
      <c r="AD633" s="15"/>
      <c r="AE633" s="15"/>
    </row>
    <row r="634" spans="29:31" ht="12.75">
      <c r="AC634" s="15"/>
      <c r="AD634" s="15"/>
      <c r="AE634" s="15"/>
    </row>
    <row r="635" spans="29:31" ht="12.75">
      <c r="AC635" s="15"/>
      <c r="AD635" s="15"/>
      <c r="AE635" s="15"/>
    </row>
    <row r="636" spans="29:31" ht="12.75">
      <c r="AC636" s="15"/>
      <c r="AD636" s="15"/>
      <c r="AE636" s="15"/>
    </row>
    <row r="637" spans="29:31" ht="12.75">
      <c r="AC637" s="15"/>
      <c r="AD637" s="15"/>
      <c r="AE637" s="15"/>
    </row>
    <row r="638" spans="29:31" ht="12.75">
      <c r="AC638" s="15"/>
      <c r="AD638" s="15"/>
      <c r="AE638" s="15"/>
    </row>
    <row r="639" spans="29:31" ht="12.75">
      <c r="AC639" s="15"/>
      <c r="AD639" s="15"/>
      <c r="AE639" s="15"/>
    </row>
    <row r="640" spans="29:31" ht="12.75">
      <c r="AC640" s="15"/>
      <c r="AD640" s="15"/>
      <c r="AE640" s="15"/>
    </row>
    <row r="641" spans="29:31" ht="12.75">
      <c r="AC641" s="15"/>
      <c r="AD641" s="15"/>
      <c r="AE641" s="15"/>
    </row>
    <row r="642" spans="29:31" ht="12.75">
      <c r="AC642" s="15"/>
      <c r="AD642" s="15"/>
      <c r="AE642" s="15"/>
    </row>
    <row r="643" spans="29:31" ht="12.75">
      <c r="AC643" s="15"/>
      <c r="AD643" s="15"/>
      <c r="AE643" s="15"/>
    </row>
    <row r="644" spans="29:31" ht="12.75">
      <c r="AC644" s="15"/>
      <c r="AD644" s="15"/>
      <c r="AE644" s="15"/>
    </row>
    <row r="645" spans="29:31" ht="12.75">
      <c r="AC645" s="15"/>
      <c r="AD645" s="15"/>
      <c r="AE645" s="15"/>
    </row>
    <row r="646" spans="29:31" ht="12.75">
      <c r="AC646" s="15"/>
      <c r="AD646" s="15"/>
      <c r="AE646" s="15"/>
    </row>
    <row r="647" spans="29:31" ht="12.75">
      <c r="AC647" s="15"/>
      <c r="AD647" s="15"/>
      <c r="AE647" s="15"/>
    </row>
    <row r="648" spans="29:31" ht="12.75">
      <c r="AC648" s="15"/>
      <c r="AD648" s="15"/>
      <c r="AE648" s="15"/>
    </row>
    <row r="649" spans="29:31" ht="12.75">
      <c r="AC649" s="15"/>
      <c r="AD649" s="15"/>
      <c r="AE649" s="15"/>
    </row>
    <row r="650" spans="29:31" ht="12.75">
      <c r="AC650" s="15"/>
      <c r="AD650" s="15"/>
      <c r="AE650" s="15"/>
    </row>
    <row r="651" spans="29:31" ht="12.75">
      <c r="AC651" s="15"/>
      <c r="AD651" s="15"/>
      <c r="AE651" s="15"/>
    </row>
    <row r="652" spans="29:31" ht="12.75">
      <c r="AC652" s="15"/>
      <c r="AD652" s="15"/>
      <c r="AE652" s="15"/>
    </row>
    <row r="653" spans="29:31" ht="12.75">
      <c r="AC653" s="15"/>
      <c r="AD653" s="15"/>
      <c r="AE653" s="15"/>
    </row>
    <row r="654" spans="29:31" ht="12.75">
      <c r="AC654" s="15"/>
      <c r="AD654" s="15"/>
      <c r="AE654" s="15"/>
    </row>
    <row r="655" spans="29:31" ht="12.75">
      <c r="AC655" s="15"/>
      <c r="AD655" s="15"/>
      <c r="AE655" s="15"/>
    </row>
    <row r="656" spans="29:31" ht="12.75">
      <c r="AC656" s="15"/>
      <c r="AD656" s="15"/>
      <c r="AE656" s="15"/>
    </row>
    <row r="657" spans="29:31" ht="12.75">
      <c r="AC657" s="15"/>
      <c r="AD657" s="15"/>
      <c r="AE657" s="15"/>
    </row>
    <row r="658" spans="29:31" ht="12.75">
      <c r="AC658" s="15"/>
      <c r="AD658" s="15"/>
      <c r="AE658" s="15"/>
    </row>
    <row r="659" spans="29:31" ht="12.75">
      <c r="AC659" s="15"/>
      <c r="AD659" s="15"/>
      <c r="AE659" s="15"/>
    </row>
    <row r="660" spans="29:31" ht="12.75">
      <c r="AC660" s="15"/>
      <c r="AD660" s="15"/>
      <c r="AE660" s="15"/>
    </row>
    <row r="661" spans="29:31" ht="12.75">
      <c r="AC661" s="15"/>
      <c r="AD661" s="15"/>
      <c r="AE661" s="15"/>
    </row>
    <row r="662" spans="29:31" ht="12.75">
      <c r="AC662" s="15"/>
      <c r="AD662" s="15"/>
      <c r="AE662" s="15"/>
    </row>
    <row r="663" spans="29:31" ht="12.75">
      <c r="AC663" s="15"/>
      <c r="AD663" s="15"/>
      <c r="AE663" s="15"/>
    </row>
    <row r="664" spans="29:31" ht="12.75">
      <c r="AC664" s="15"/>
      <c r="AD664" s="15"/>
      <c r="AE664" s="15"/>
    </row>
    <row r="665" spans="29:31" ht="12.75">
      <c r="AC665" s="15"/>
      <c r="AD665" s="15"/>
      <c r="AE665" s="15"/>
    </row>
    <row r="666" spans="29:31" ht="12.75">
      <c r="AC666" s="15"/>
      <c r="AD666" s="15"/>
      <c r="AE666" s="15"/>
    </row>
    <row r="667" spans="29:31" ht="12.75">
      <c r="AC667" s="15"/>
      <c r="AD667" s="15"/>
      <c r="AE667" s="15"/>
    </row>
    <row r="668" spans="29:31" ht="12.75">
      <c r="AC668" s="15"/>
      <c r="AD668" s="15"/>
      <c r="AE668" s="15"/>
    </row>
    <row r="669" spans="29:31" ht="12.75">
      <c r="AC669" s="15"/>
      <c r="AD669" s="15"/>
      <c r="AE669" s="15"/>
    </row>
    <row r="670" spans="29:31" ht="12.75">
      <c r="AC670" s="15"/>
      <c r="AD670" s="15"/>
      <c r="AE670" s="15"/>
    </row>
    <row r="671" spans="29:31" ht="12.75">
      <c r="AC671" s="15"/>
      <c r="AD671" s="15"/>
      <c r="AE671" s="15"/>
    </row>
    <row r="672" spans="29:31" ht="12.75">
      <c r="AC672" s="15"/>
      <c r="AD672" s="15"/>
      <c r="AE672" s="15"/>
    </row>
    <row r="673" spans="29:31" ht="12.75">
      <c r="AC673" s="15"/>
      <c r="AD673" s="15"/>
      <c r="AE673" s="15"/>
    </row>
    <row r="674" spans="29:31" ht="12.75">
      <c r="AC674" s="15"/>
      <c r="AD674" s="15"/>
      <c r="AE674" s="15"/>
    </row>
    <row r="675" spans="29:31" ht="12.75">
      <c r="AC675" s="15"/>
      <c r="AD675" s="15"/>
      <c r="AE675" s="15"/>
    </row>
    <row r="676" spans="29:31" ht="12.75">
      <c r="AC676" s="15"/>
      <c r="AD676" s="15"/>
      <c r="AE676" s="15"/>
    </row>
    <row r="677" spans="29:31" ht="12.75">
      <c r="AC677" s="15"/>
      <c r="AD677" s="15"/>
      <c r="AE677" s="15"/>
    </row>
    <row r="678" spans="29:31" ht="12.75">
      <c r="AC678" s="15"/>
      <c r="AD678" s="15"/>
      <c r="AE678" s="15"/>
    </row>
    <row r="679" spans="29:31" ht="12.75">
      <c r="AC679" s="15"/>
      <c r="AD679" s="15"/>
      <c r="AE679" s="15"/>
    </row>
    <row r="680" spans="29:31" ht="12.75">
      <c r="AC680" s="15"/>
      <c r="AD680" s="15"/>
      <c r="AE680" s="15"/>
    </row>
    <row r="681" spans="29:31" ht="12.75">
      <c r="AC681" s="15"/>
      <c r="AD681" s="15"/>
      <c r="AE681" s="15"/>
    </row>
    <row r="682" spans="29:31" ht="12.75">
      <c r="AC682" s="15"/>
      <c r="AD682" s="15"/>
      <c r="AE682" s="15"/>
    </row>
    <row r="683" spans="29:31" ht="12.75">
      <c r="AC683" s="15"/>
      <c r="AD683" s="15"/>
      <c r="AE683" s="15"/>
    </row>
    <row r="684" spans="29:31" ht="12.75">
      <c r="AC684" s="15"/>
      <c r="AD684" s="15"/>
      <c r="AE684" s="15"/>
    </row>
    <row r="685" spans="29:31" ht="12.75">
      <c r="AC685" s="15"/>
      <c r="AD685" s="15"/>
      <c r="AE685" s="15"/>
    </row>
    <row r="686" spans="29:31" ht="12.75">
      <c r="AC686" s="15"/>
      <c r="AD686" s="15"/>
      <c r="AE686" s="15"/>
    </row>
    <row r="687" spans="29:31" ht="12.75">
      <c r="AC687" s="15"/>
      <c r="AD687" s="15"/>
      <c r="AE687" s="15"/>
    </row>
    <row r="688" spans="29:31" ht="12.75">
      <c r="AC688" s="15"/>
      <c r="AD688" s="15"/>
      <c r="AE688" s="15"/>
    </row>
    <row r="689" spans="29:31" ht="12.75">
      <c r="AC689" s="15"/>
      <c r="AD689" s="15"/>
      <c r="AE689" s="15"/>
    </row>
    <row r="690" spans="29:31" ht="12.75">
      <c r="AC690" s="15"/>
      <c r="AD690" s="15"/>
      <c r="AE690" s="15"/>
    </row>
    <row r="691" spans="29:31" ht="12.75">
      <c r="AC691" s="15"/>
      <c r="AD691" s="15"/>
      <c r="AE691" s="15"/>
    </row>
    <row r="692" spans="29:31" ht="12.75">
      <c r="AC692" s="15"/>
      <c r="AD692" s="15"/>
      <c r="AE692" s="15"/>
    </row>
    <row r="693" spans="29:31" ht="12.75">
      <c r="AC693" s="15"/>
      <c r="AD693" s="15"/>
      <c r="AE693" s="15"/>
    </row>
    <row r="694" spans="29:31" ht="12.75">
      <c r="AC694" s="15"/>
      <c r="AD694" s="15"/>
      <c r="AE694" s="15"/>
    </row>
    <row r="695" spans="29:31" ht="12.75">
      <c r="AC695" s="15"/>
      <c r="AD695" s="15"/>
      <c r="AE695" s="15"/>
    </row>
    <row r="696" spans="29:31" ht="12.75">
      <c r="AC696" s="15"/>
      <c r="AD696" s="15"/>
      <c r="AE696" s="15"/>
    </row>
    <row r="697" spans="29:31" ht="12.75">
      <c r="AC697" s="15"/>
      <c r="AD697" s="15"/>
      <c r="AE697" s="15"/>
    </row>
    <row r="698" spans="29:31" ht="12.75">
      <c r="AC698" s="15"/>
      <c r="AD698" s="15"/>
      <c r="AE698" s="15"/>
    </row>
    <row r="699" spans="29:31" ht="12.75">
      <c r="AC699" s="15"/>
      <c r="AD699" s="15"/>
      <c r="AE699" s="15"/>
    </row>
    <row r="700" spans="29:31" ht="12.75">
      <c r="AC700" s="15"/>
      <c r="AD700" s="15"/>
      <c r="AE700" s="15"/>
    </row>
    <row r="701" spans="29:31" ht="12.75">
      <c r="AC701" s="15"/>
      <c r="AD701" s="15"/>
      <c r="AE701" s="15"/>
    </row>
    <row r="702" spans="29:31" ht="12.75">
      <c r="AC702" s="15"/>
      <c r="AD702" s="15"/>
      <c r="AE702" s="15"/>
    </row>
    <row r="703" spans="29:31" ht="12.75">
      <c r="AC703" s="15"/>
      <c r="AD703" s="15"/>
      <c r="AE703" s="15"/>
    </row>
    <row r="704" spans="29:31" ht="12.75">
      <c r="AC704" s="15"/>
      <c r="AD704" s="15"/>
      <c r="AE704" s="15"/>
    </row>
    <row r="705" spans="29:31" ht="12.75">
      <c r="AC705" s="15"/>
      <c r="AD705" s="15"/>
      <c r="AE705" s="15"/>
    </row>
    <row r="706" spans="29:31" ht="12.75">
      <c r="AC706" s="15"/>
      <c r="AD706" s="15"/>
      <c r="AE706" s="15"/>
    </row>
    <row r="707" spans="29:31" ht="12.75">
      <c r="AC707" s="15"/>
      <c r="AD707" s="15"/>
      <c r="AE707" s="15"/>
    </row>
    <row r="708" spans="29:31" ht="12.75">
      <c r="AC708" s="15"/>
      <c r="AD708" s="15"/>
      <c r="AE708" s="15"/>
    </row>
    <row r="709" spans="29:31" ht="12.75">
      <c r="AC709" s="15"/>
      <c r="AD709" s="15"/>
      <c r="AE709" s="15"/>
    </row>
    <row r="710" spans="29:31" ht="12.75">
      <c r="AC710" s="15"/>
      <c r="AD710" s="15"/>
      <c r="AE710" s="15"/>
    </row>
    <row r="711" spans="29:31" ht="12.75">
      <c r="AC711" s="15"/>
      <c r="AD711" s="15"/>
      <c r="AE711" s="15"/>
    </row>
    <row r="712" spans="29:31" ht="12.75">
      <c r="AC712" s="15"/>
      <c r="AD712" s="15"/>
      <c r="AE712" s="15"/>
    </row>
    <row r="713" spans="29:31" ht="12.75">
      <c r="AC713" s="15"/>
      <c r="AD713" s="15"/>
      <c r="AE713" s="15"/>
    </row>
    <row r="714" spans="29:31" ht="12.75">
      <c r="AC714" s="15"/>
      <c r="AD714" s="15"/>
      <c r="AE714" s="15"/>
    </row>
    <row r="715" spans="29:31" ht="12.75">
      <c r="AC715" s="15"/>
      <c r="AD715" s="15"/>
      <c r="AE715" s="15"/>
    </row>
    <row r="716" spans="29:31" ht="12.75">
      <c r="AC716" s="15"/>
      <c r="AD716" s="15"/>
      <c r="AE716" s="15"/>
    </row>
    <row r="717" spans="29:31" ht="12.75">
      <c r="AC717" s="15"/>
      <c r="AD717" s="15"/>
      <c r="AE717" s="15"/>
    </row>
    <row r="718" spans="29:31" ht="12.75">
      <c r="AC718" s="15"/>
      <c r="AD718" s="15"/>
      <c r="AE718" s="15"/>
    </row>
    <row r="719" spans="29:31" ht="12.75">
      <c r="AC719" s="15"/>
      <c r="AD719" s="15"/>
      <c r="AE719" s="15"/>
    </row>
    <row r="720" spans="29:31" ht="12.75">
      <c r="AC720" s="15"/>
      <c r="AD720" s="15"/>
      <c r="AE720" s="15"/>
    </row>
    <row r="721" spans="29:31" ht="12.75">
      <c r="AC721" s="15"/>
      <c r="AD721" s="15"/>
      <c r="AE721" s="15"/>
    </row>
    <row r="722" spans="29:31" ht="12.75">
      <c r="AC722" s="15"/>
      <c r="AD722" s="15"/>
      <c r="AE722" s="15"/>
    </row>
    <row r="723" spans="29:31" ht="12.75">
      <c r="AC723" s="15"/>
      <c r="AD723" s="15"/>
      <c r="AE723" s="15"/>
    </row>
    <row r="724" spans="29:31" ht="12.75">
      <c r="AC724" s="15"/>
      <c r="AD724" s="15"/>
      <c r="AE724" s="15"/>
    </row>
    <row r="725" spans="29:31" ht="12.75">
      <c r="AC725" s="15"/>
      <c r="AD725" s="15"/>
      <c r="AE725" s="15"/>
    </row>
    <row r="726" spans="29:31" ht="12.75">
      <c r="AC726" s="15"/>
      <c r="AD726" s="15"/>
      <c r="AE726" s="15"/>
    </row>
    <row r="727" spans="29:31" ht="12.75">
      <c r="AC727" s="15"/>
      <c r="AD727" s="15"/>
      <c r="AE727" s="15"/>
    </row>
    <row r="728" spans="29:31" ht="12.75">
      <c r="AC728" s="15"/>
      <c r="AD728" s="15"/>
      <c r="AE728" s="15"/>
    </row>
    <row r="729" spans="29:31" ht="12.75">
      <c r="AC729" s="15"/>
      <c r="AD729" s="15"/>
      <c r="AE729" s="15"/>
    </row>
    <row r="730" spans="29:31" ht="12.75">
      <c r="AC730" s="15"/>
      <c r="AD730" s="15"/>
      <c r="AE730" s="15"/>
    </row>
    <row r="731" spans="29:31" ht="12.75">
      <c r="AC731" s="15"/>
      <c r="AD731" s="15"/>
      <c r="AE731" s="15"/>
    </row>
    <row r="732" spans="29:31" ht="12.75">
      <c r="AC732" s="15"/>
      <c r="AD732" s="15"/>
      <c r="AE732" s="15"/>
    </row>
    <row r="733" spans="29:31" ht="12.75">
      <c r="AC733" s="15"/>
      <c r="AD733" s="15"/>
      <c r="AE733" s="15"/>
    </row>
    <row r="734" spans="29:31" ht="12.75">
      <c r="AC734" s="15"/>
      <c r="AD734" s="15"/>
      <c r="AE734" s="15"/>
    </row>
    <row r="735" spans="29:31" ht="12.75">
      <c r="AC735" s="15"/>
      <c r="AD735" s="15"/>
      <c r="AE735" s="15"/>
    </row>
    <row r="736" spans="29:31" ht="12.75">
      <c r="AC736" s="15"/>
      <c r="AD736" s="15"/>
      <c r="AE736" s="15"/>
    </row>
    <row r="737" spans="29:31" ht="12.75">
      <c r="AC737" s="15"/>
      <c r="AD737" s="15"/>
      <c r="AE737" s="15"/>
    </row>
    <row r="738" spans="29:31" ht="12.75">
      <c r="AC738" s="15"/>
      <c r="AD738" s="15"/>
      <c r="AE738" s="15"/>
    </row>
    <row r="739" spans="29:31" ht="12.75">
      <c r="AC739" s="15"/>
      <c r="AD739" s="15"/>
      <c r="AE739" s="15"/>
    </row>
    <row r="740" spans="29:31" ht="12.75">
      <c r="AC740" s="15"/>
      <c r="AD740" s="15"/>
      <c r="AE740" s="15"/>
    </row>
    <row r="741" spans="29:31" ht="12.75">
      <c r="AC741" s="15"/>
      <c r="AD741" s="15"/>
      <c r="AE741" s="15"/>
    </row>
    <row r="742" spans="29:31" ht="12.75">
      <c r="AC742" s="15"/>
      <c r="AD742" s="15"/>
      <c r="AE742" s="15"/>
    </row>
    <row r="743" spans="29:31" ht="12.75">
      <c r="AC743" s="15"/>
      <c r="AD743" s="15"/>
      <c r="AE743" s="15"/>
    </row>
    <row r="744" spans="29:31" ht="12.75">
      <c r="AC744" s="15"/>
      <c r="AD744" s="15"/>
      <c r="AE744" s="15"/>
    </row>
    <row r="745" spans="29:31" ht="12.75">
      <c r="AC745" s="15"/>
      <c r="AD745" s="15"/>
      <c r="AE745" s="15"/>
    </row>
    <row r="746" spans="29:31" ht="12.75">
      <c r="AC746" s="15"/>
      <c r="AD746" s="15"/>
      <c r="AE746" s="15"/>
    </row>
  </sheetData>
  <sheetProtection/>
  <mergeCells count="4">
    <mergeCell ref="A6:A22"/>
    <mergeCell ref="A23:A35"/>
    <mergeCell ref="A36:A50"/>
    <mergeCell ref="A51:A63"/>
  </mergeCells>
  <printOptions/>
  <pageMargins left="0.51" right="0.55" top="0.24" bottom="0.41" header="0.17" footer="0.21"/>
  <pageSetup fitToHeight="1" fitToWidth="1" horizontalDpi="600" verticalDpi="600" orientation="portrait" paperSize="9" scale="83" r:id="rId2"/>
  <headerFooter alignWithMargins="0">
    <oddFooter>&amp;L&amp;9&amp;Z&amp;F</oddFooter>
  </headerFooter>
  <drawing r:id="rId1"/>
</worksheet>
</file>

<file path=xl/worksheets/sheet6.xml><?xml version="1.0" encoding="utf-8"?>
<worksheet xmlns="http://schemas.openxmlformats.org/spreadsheetml/2006/main" xmlns:r="http://schemas.openxmlformats.org/officeDocument/2006/relationships">
  <sheetPr>
    <tabColor indexed="14"/>
    <pageSetUpPr fitToPage="1"/>
  </sheetPr>
  <dimension ref="B1:L63"/>
  <sheetViews>
    <sheetView zoomScalePageLayoutView="0" workbookViewId="0" topLeftCell="A1">
      <pane xSplit="6" ySplit="3" topLeftCell="H4" activePane="bottomRight" state="frozen"/>
      <selection pane="topLeft" activeCell="A1" sqref="A1"/>
      <selection pane="topRight" activeCell="G1" sqref="G1"/>
      <selection pane="bottomLeft" activeCell="A4" sqref="A4"/>
      <selection pane="bottomRight" activeCell="H56" sqref="H56"/>
    </sheetView>
  </sheetViews>
  <sheetFormatPr defaultColWidth="9.140625" defaultRowHeight="12.75"/>
  <cols>
    <col min="1" max="1" width="4.7109375" style="0" customWidth="1"/>
    <col min="2" max="2" width="47.140625" style="0" customWidth="1"/>
    <col min="3" max="3" width="6.7109375" style="0" customWidth="1"/>
    <col min="4" max="4" width="15.7109375" style="0" customWidth="1"/>
    <col min="5" max="5" width="21.00390625" style="0" customWidth="1"/>
    <col min="6" max="7" width="9.7109375" style="0" hidden="1" customWidth="1"/>
    <col min="8" max="8" width="19.57421875" style="0" customWidth="1"/>
    <col min="9" max="9" width="10.28125" style="0" customWidth="1"/>
    <col min="10" max="10" width="7.140625" style="0" customWidth="1"/>
    <col min="11" max="11" width="42.7109375" style="0" customWidth="1"/>
    <col min="15" max="15" width="10.57421875" style="0" customWidth="1"/>
  </cols>
  <sheetData>
    <row r="1" spans="2:10" ht="20.25">
      <c r="B1" s="9" t="s">
        <v>74</v>
      </c>
      <c r="C1" s="10"/>
      <c r="D1" s="11"/>
      <c r="E1" s="10"/>
      <c r="F1" s="10"/>
      <c r="G1" s="10"/>
      <c r="H1" s="10"/>
      <c r="I1" s="10"/>
      <c r="J1" s="10"/>
    </row>
    <row r="2" spans="2:10" ht="14.25" customHeight="1">
      <c r="B2" s="12"/>
      <c r="C2" s="10"/>
      <c r="D2" s="10"/>
      <c r="E2" s="10"/>
      <c r="F2" s="10"/>
      <c r="G2" s="10"/>
      <c r="H2" s="10"/>
      <c r="I2" s="10"/>
      <c r="J2" s="10"/>
    </row>
    <row r="3" spans="2:11" ht="54" customHeight="1">
      <c r="B3" s="138" t="s">
        <v>75</v>
      </c>
      <c r="C3" s="139"/>
      <c r="D3" s="140"/>
      <c r="E3" s="141" t="s">
        <v>76</v>
      </c>
      <c r="F3" s="140"/>
      <c r="G3" s="140"/>
      <c r="H3" s="142" t="s">
        <v>89</v>
      </c>
      <c r="I3" s="248" t="s">
        <v>90</v>
      </c>
      <c r="J3" s="249"/>
      <c r="K3" s="1"/>
    </row>
    <row r="4" spans="2:11" ht="15.75">
      <c r="B4" s="143"/>
      <c r="C4" s="144"/>
      <c r="D4" s="144"/>
      <c r="E4" s="144"/>
      <c r="F4" s="144"/>
      <c r="G4" s="144"/>
      <c r="H4" s="145"/>
      <c r="I4" s="250"/>
      <c r="J4" s="251"/>
      <c r="K4" s="1"/>
    </row>
    <row r="5" spans="2:11" ht="15">
      <c r="B5" s="145" t="s">
        <v>77</v>
      </c>
      <c r="C5" s="145"/>
      <c r="D5" s="145"/>
      <c r="E5" s="145" t="s">
        <v>78</v>
      </c>
      <c r="F5" s="145"/>
      <c r="G5" s="145"/>
      <c r="H5" s="147">
        <v>36</v>
      </c>
      <c r="I5" s="252" t="s">
        <v>170</v>
      </c>
      <c r="J5" s="253"/>
      <c r="K5" s="1"/>
    </row>
    <row r="6" spans="2:11" ht="8.25" customHeight="1">
      <c r="B6" s="145"/>
      <c r="C6" s="145"/>
      <c r="D6" s="145"/>
      <c r="E6" s="145"/>
      <c r="F6" s="145"/>
      <c r="G6" s="145"/>
      <c r="H6" s="147"/>
      <c r="I6" s="247"/>
      <c r="J6" s="247"/>
      <c r="K6" s="1"/>
    </row>
    <row r="7" spans="2:11" ht="15">
      <c r="B7" s="145" t="s">
        <v>79</v>
      </c>
      <c r="C7" s="145"/>
      <c r="D7" s="145"/>
      <c r="E7" s="145"/>
      <c r="F7" s="145"/>
      <c r="G7" s="145"/>
      <c r="H7" s="146"/>
      <c r="I7" s="247"/>
      <c r="J7" s="247"/>
      <c r="K7" s="1"/>
    </row>
    <row r="8" spans="2:11" ht="15">
      <c r="B8" s="145" t="s">
        <v>80</v>
      </c>
      <c r="C8" s="145"/>
      <c r="D8" s="145"/>
      <c r="E8" s="145" t="s">
        <v>81</v>
      </c>
      <c r="F8" s="145"/>
      <c r="G8" s="145"/>
      <c r="H8" s="147">
        <v>36</v>
      </c>
      <c r="I8" s="247" t="s">
        <v>82</v>
      </c>
      <c r="J8" s="247"/>
      <c r="K8" s="1"/>
    </row>
    <row r="9" spans="2:11" ht="9.75" customHeight="1">
      <c r="B9" s="143"/>
      <c r="C9" s="145"/>
      <c r="D9" s="145"/>
      <c r="E9" s="145"/>
      <c r="F9" s="145"/>
      <c r="G9" s="145"/>
      <c r="H9" s="147"/>
      <c r="I9" s="247"/>
      <c r="J9" s="247"/>
      <c r="K9" s="1"/>
    </row>
    <row r="10" spans="2:11" ht="15">
      <c r="B10" s="145" t="s">
        <v>83</v>
      </c>
      <c r="C10" s="145"/>
      <c r="D10" s="145"/>
      <c r="E10" s="145"/>
      <c r="F10" s="145"/>
      <c r="G10" s="145"/>
      <c r="H10" s="146"/>
      <c r="I10" s="247"/>
      <c r="J10" s="247"/>
      <c r="K10" s="1"/>
    </row>
    <row r="11" spans="2:11" ht="15">
      <c r="B11" s="145" t="s">
        <v>80</v>
      </c>
      <c r="C11" s="145"/>
      <c r="D11" s="145"/>
      <c r="E11" s="145" t="s">
        <v>78</v>
      </c>
      <c r="F11" s="145"/>
      <c r="G11" s="145"/>
      <c r="H11" s="147">
        <v>36</v>
      </c>
      <c r="I11" s="246" t="s">
        <v>84</v>
      </c>
      <c r="J11" s="246"/>
      <c r="K11" s="1"/>
    </row>
    <row r="12" spans="2:11" ht="7.5" customHeight="1">
      <c r="B12" s="143"/>
      <c r="C12" s="147"/>
      <c r="D12" s="145"/>
      <c r="E12" s="145"/>
      <c r="F12" s="145"/>
      <c r="G12" s="145"/>
      <c r="H12" s="147"/>
      <c r="I12" s="247"/>
      <c r="J12" s="247"/>
      <c r="K12" s="1"/>
    </row>
    <row r="13" spans="2:11" ht="15">
      <c r="B13" s="145" t="s">
        <v>79</v>
      </c>
      <c r="C13" s="145"/>
      <c r="D13" s="145"/>
      <c r="E13" s="145"/>
      <c r="F13" s="145"/>
      <c r="G13" s="145"/>
      <c r="H13" s="146"/>
      <c r="I13" s="247"/>
      <c r="J13" s="247"/>
      <c r="K13" s="1"/>
    </row>
    <row r="14" spans="2:11" ht="15">
      <c r="B14" s="145" t="s">
        <v>85</v>
      </c>
      <c r="C14" s="145"/>
      <c r="D14" s="145"/>
      <c r="E14" s="145" t="s">
        <v>81</v>
      </c>
      <c r="F14" s="145"/>
      <c r="G14" s="145"/>
      <c r="H14" s="147">
        <v>36</v>
      </c>
      <c r="I14" s="246" t="s">
        <v>84</v>
      </c>
      <c r="J14" s="246"/>
      <c r="K14" s="1"/>
    </row>
    <row r="15" spans="2:11" ht="9" customHeight="1">
      <c r="B15" s="143"/>
      <c r="C15" s="145"/>
      <c r="D15" s="145"/>
      <c r="E15" s="145"/>
      <c r="F15" s="145"/>
      <c r="G15" s="145"/>
      <c r="H15" s="147"/>
      <c r="I15" s="247"/>
      <c r="J15" s="247"/>
      <c r="K15" s="1"/>
    </row>
    <row r="16" spans="2:11" ht="15">
      <c r="B16" s="145" t="s">
        <v>83</v>
      </c>
      <c r="C16" s="145"/>
      <c r="D16" s="145"/>
      <c r="E16" s="145"/>
      <c r="F16" s="145"/>
      <c r="G16" s="145"/>
      <c r="H16" s="146"/>
      <c r="I16" s="247"/>
      <c r="J16" s="247"/>
      <c r="K16" s="1"/>
    </row>
    <row r="17" spans="2:11" ht="15">
      <c r="B17" s="145" t="s">
        <v>85</v>
      </c>
      <c r="C17" s="145"/>
      <c r="D17" s="145"/>
      <c r="E17" s="145" t="s">
        <v>78</v>
      </c>
      <c r="F17" s="145"/>
      <c r="G17" s="145"/>
      <c r="H17" s="147">
        <v>36</v>
      </c>
      <c r="I17" s="246" t="s">
        <v>186</v>
      </c>
      <c r="J17" s="246"/>
      <c r="K17" s="1"/>
    </row>
    <row r="18" spans="2:11" ht="11.25" customHeight="1">
      <c r="B18" s="143"/>
      <c r="C18" s="145"/>
      <c r="D18" s="145"/>
      <c r="E18" s="145"/>
      <c r="F18" s="145"/>
      <c r="G18" s="145"/>
      <c r="H18" s="147"/>
      <c r="I18" s="145"/>
      <c r="J18" s="145"/>
      <c r="K18" s="1"/>
    </row>
    <row r="19" spans="2:11" ht="15">
      <c r="B19" s="148" t="s">
        <v>87</v>
      </c>
      <c r="C19" s="149"/>
      <c r="D19" s="149"/>
      <c r="E19" s="149"/>
      <c r="F19" s="149"/>
      <c r="G19" s="149"/>
      <c r="H19" s="150">
        <v>36</v>
      </c>
      <c r="I19" s="247">
        <v>6</v>
      </c>
      <c r="J19" s="247"/>
      <c r="K19" s="1"/>
    </row>
    <row r="20" spans="2:11" ht="7.5" customHeight="1">
      <c r="B20" s="151"/>
      <c r="C20" s="149"/>
      <c r="D20" s="149"/>
      <c r="E20" s="149"/>
      <c r="F20" s="149"/>
      <c r="G20" s="149"/>
      <c r="H20" s="150"/>
      <c r="I20" s="145"/>
      <c r="J20" s="145"/>
      <c r="K20" s="1"/>
    </row>
    <row r="21" spans="2:11" ht="15">
      <c r="B21" s="148" t="s">
        <v>88</v>
      </c>
      <c r="C21" s="149"/>
      <c r="D21" s="149"/>
      <c r="E21" s="149"/>
      <c r="F21" s="149"/>
      <c r="G21" s="149"/>
      <c r="H21" s="150">
        <v>36</v>
      </c>
      <c r="I21" s="247">
        <v>9</v>
      </c>
      <c r="J21" s="247"/>
      <c r="K21" s="1"/>
    </row>
    <row r="22" spans="2:11" ht="8.25" customHeight="1">
      <c r="B22" s="148"/>
      <c r="C22" s="149"/>
      <c r="D22" s="149"/>
      <c r="E22" s="149"/>
      <c r="F22" s="149"/>
      <c r="G22" s="149"/>
      <c r="H22" s="150"/>
      <c r="I22" s="147"/>
      <c r="J22" s="147"/>
      <c r="K22" s="1"/>
    </row>
    <row r="23" spans="2:11" ht="15">
      <c r="B23" s="148" t="s">
        <v>107</v>
      </c>
      <c r="C23" s="149"/>
      <c r="D23" s="149"/>
      <c r="E23" s="149"/>
      <c r="F23" s="149"/>
      <c r="G23" s="149"/>
      <c r="H23" s="150">
        <v>36</v>
      </c>
      <c r="I23" s="246" t="s">
        <v>108</v>
      </c>
      <c r="J23" s="246"/>
      <c r="K23" s="1"/>
    </row>
    <row r="24" spans="2:11" ht="8.25" customHeight="1">
      <c r="B24" s="148"/>
      <c r="C24" s="149"/>
      <c r="D24" s="149"/>
      <c r="E24" s="149"/>
      <c r="F24" s="149"/>
      <c r="G24" s="149"/>
      <c r="H24" s="150"/>
      <c r="I24" s="147"/>
      <c r="J24" s="147"/>
      <c r="K24" s="1"/>
    </row>
    <row r="25" spans="2:11" ht="15">
      <c r="B25" s="148" t="s">
        <v>109</v>
      </c>
      <c r="C25" s="149"/>
      <c r="D25" s="149"/>
      <c r="E25" s="149"/>
      <c r="F25" s="149"/>
      <c r="G25" s="149"/>
      <c r="H25" s="150">
        <v>36</v>
      </c>
      <c r="I25" s="247" t="s">
        <v>112</v>
      </c>
      <c r="J25" s="247"/>
      <c r="K25" s="1"/>
    </row>
    <row r="26" spans="2:11" ht="6.75" customHeight="1">
      <c r="B26" s="148"/>
      <c r="C26" s="149"/>
      <c r="D26" s="149"/>
      <c r="E26" s="149"/>
      <c r="F26" s="149"/>
      <c r="G26" s="149"/>
      <c r="H26" s="150"/>
      <c r="I26" s="147"/>
      <c r="J26" s="147"/>
      <c r="K26" s="1"/>
    </row>
    <row r="27" spans="2:11" ht="15">
      <c r="B27" s="148" t="s">
        <v>110</v>
      </c>
      <c r="C27" s="149"/>
      <c r="D27" s="149"/>
      <c r="E27" s="149"/>
      <c r="F27" s="149"/>
      <c r="G27" s="149"/>
      <c r="H27" s="150">
        <v>36</v>
      </c>
      <c r="I27" s="247" t="s">
        <v>113</v>
      </c>
      <c r="J27" s="247"/>
      <c r="K27" s="1"/>
    </row>
    <row r="28" spans="2:11" ht="8.25" customHeight="1">
      <c r="B28" s="148"/>
      <c r="C28" s="149"/>
      <c r="D28" s="149"/>
      <c r="E28" s="149"/>
      <c r="F28" s="149"/>
      <c r="G28" s="149"/>
      <c r="H28" s="150"/>
      <c r="I28" s="147"/>
      <c r="J28" s="147"/>
      <c r="K28" s="1"/>
    </row>
    <row r="29" spans="2:11" ht="15">
      <c r="B29" s="148" t="s">
        <v>111</v>
      </c>
      <c r="C29" s="149"/>
      <c r="D29" s="149"/>
      <c r="E29" s="149"/>
      <c r="F29" s="149"/>
      <c r="G29" s="149"/>
      <c r="H29" s="150">
        <v>36</v>
      </c>
      <c r="I29" s="247" t="s">
        <v>115</v>
      </c>
      <c r="J29" s="247"/>
      <c r="K29" s="1" t="s">
        <v>209</v>
      </c>
    </row>
    <row r="30" spans="2:11" ht="15" hidden="1">
      <c r="B30" s="148"/>
      <c r="C30" s="149"/>
      <c r="D30" s="149"/>
      <c r="E30" s="149"/>
      <c r="F30" s="149"/>
      <c r="G30" s="149"/>
      <c r="H30" s="150"/>
      <c r="I30" s="147"/>
      <c r="J30" s="147"/>
      <c r="K30" s="1"/>
    </row>
    <row r="31" spans="2:11" ht="15" hidden="1">
      <c r="B31" s="152"/>
      <c r="C31" s="145"/>
      <c r="D31" s="145"/>
      <c r="E31" s="145"/>
      <c r="F31" s="145"/>
      <c r="G31" s="145"/>
      <c r="H31" s="147"/>
      <c r="I31" s="246"/>
      <c r="J31" s="246"/>
      <c r="K31" s="1"/>
    </row>
    <row r="32" spans="2:11" ht="29.25" customHeight="1" hidden="1">
      <c r="B32" s="153"/>
      <c r="C32" s="145"/>
      <c r="D32" s="145"/>
      <c r="E32" s="145"/>
      <c r="F32" s="145"/>
      <c r="G32" s="145"/>
      <c r="H32" s="147"/>
      <c r="I32" s="245"/>
      <c r="J32" s="245"/>
      <c r="K32" s="1"/>
    </row>
    <row r="33" spans="2:11" ht="15" hidden="1">
      <c r="B33" s="152"/>
      <c r="C33" s="145"/>
      <c r="D33" s="145"/>
      <c r="E33" s="145"/>
      <c r="F33" s="145"/>
      <c r="G33" s="145"/>
      <c r="H33" s="147"/>
      <c r="I33" s="246"/>
      <c r="J33" s="246"/>
      <c r="K33" s="1"/>
    </row>
    <row r="34" spans="2:11" ht="0.75" customHeight="1" hidden="1">
      <c r="B34" s="143"/>
      <c r="C34" s="145"/>
      <c r="D34" s="145"/>
      <c r="E34" s="145"/>
      <c r="F34" s="145"/>
      <c r="G34" s="145"/>
      <c r="H34" s="147"/>
      <c r="I34" s="246"/>
      <c r="J34" s="246"/>
      <c r="K34" s="1"/>
    </row>
    <row r="35" spans="2:11" ht="15.75" hidden="1">
      <c r="B35" s="152"/>
      <c r="C35" s="144"/>
      <c r="D35" s="145"/>
      <c r="E35" s="145"/>
      <c r="F35" s="145"/>
      <c r="G35" s="145"/>
      <c r="H35" s="147"/>
      <c r="I35" s="246"/>
      <c r="J35" s="246"/>
      <c r="K35" s="1"/>
    </row>
    <row r="36" spans="2:11" ht="27" customHeight="1" hidden="1">
      <c r="B36" s="154"/>
      <c r="C36" s="145"/>
      <c r="D36" s="145"/>
      <c r="E36" s="145"/>
      <c r="F36" s="145"/>
      <c r="G36" s="145"/>
      <c r="H36" s="147"/>
      <c r="I36" s="245"/>
      <c r="J36" s="245"/>
      <c r="K36" s="1"/>
    </row>
    <row r="37" spans="2:11" ht="15.75" hidden="1">
      <c r="B37" s="143"/>
      <c r="C37" s="147"/>
      <c r="D37" s="145"/>
      <c r="E37" s="145"/>
      <c r="F37" s="145"/>
      <c r="G37" s="145"/>
      <c r="H37" s="147"/>
      <c r="I37" s="145"/>
      <c r="J37" s="145"/>
      <c r="K37" s="1"/>
    </row>
    <row r="38" spans="2:11" ht="15" hidden="1">
      <c r="B38" s="152"/>
      <c r="C38" s="145"/>
      <c r="D38" s="145"/>
      <c r="E38" s="145"/>
      <c r="F38" s="145"/>
      <c r="G38" s="145"/>
      <c r="H38" s="147"/>
      <c r="I38" s="246"/>
      <c r="J38" s="246"/>
      <c r="K38" s="1"/>
    </row>
    <row r="39" spans="2:11" ht="15" hidden="1">
      <c r="B39" s="145"/>
      <c r="C39" s="145"/>
      <c r="D39" s="145"/>
      <c r="E39" s="145"/>
      <c r="F39" s="145"/>
      <c r="G39" s="145"/>
      <c r="H39" s="147"/>
      <c r="I39" s="147"/>
      <c r="J39" s="155"/>
      <c r="K39" s="1"/>
    </row>
    <row r="40" spans="2:11" ht="15.75" hidden="1">
      <c r="B40" s="143"/>
      <c r="C40" s="145"/>
      <c r="D40" s="145"/>
      <c r="E40" s="145"/>
      <c r="F40" s="145"/>
      <c r="G40" s="145"/>
      <c r="H40" s="147"/>
      <c r="I40" s="147"/>
      <c r="J40" s="155"/>
      <c r="K40" s="1"/>
    </row>
    <row r="41" spans="2:11" ht="15" hidden="1">
      <c r="B41" s="152"/>
      <c r="C41" s="145"/>
      <c r="D41" s="145"/>
      <c r="E41" s="145"/>
      <c r="F41" s="145"/>
      <c r="G41" s="145"/>
      <c r="H41" s="147"/>
      <c r="I41" s="246"/>
      <c r="J41" s="246"/>
      <c r="K41" s="1"/>
    </row>
    <row r="42" spans="2:11" ht="15" hidden="1">
      <c r="B42" s="152"/>
      <c r="C42" s="145"/>
      <c r="D42" s="145"/>
      <c r="E42" s="145"/>
      <c r="F42" s="145"/>
      <c r="G42" s="145"/>
      <c r="H42" s="147"/>
      <c r="I42" s="147"/>
      <c r="J42" s="155"/>
      <c r="K42" s="1"/>
    </row>
    <row r="43" spans="2:11" ht="15.75">
      <c r="B43" s="143"/>
      <c r="C43" s="144"/>
      <c r="D43" s="145"/>
      <c r="E43" s="145"/>
      <c r="F43" s="145"/>
      <c r="G43" s="145"/>
      <c r="H43" s="147"/>
      <c r="I43" s="145"/>
      <c r="J43" s="145"/>
      <c r="K43" s="1"/>
    </row>
    <row r="44" spans="2:11" ht="15">
      <c r="B44" s="152" t="s">
        <v>181</v>
      </c>
      <c r="C44" s="145"/>
      <c r="D44" s="145"/>
      <c r="E44" s="145" t="s">
        <v>86</v>
      </c>
      <c r="F44" s="145"/>
      <c r="G44" s="145"/>
      <c r="H44" s="147">
        <v>36</v>
      </c>
      <c r="I44" s="156" t="s">
        <v>185</v>
      </c>
      <c r="J44" s="156"/>
      <c r="K44" s="1"/>
    </row>
    <row r="45" spans="3:11" ht="15.75">
      <c r="C45" s="144"/>
      <c r="D45" s="145"/>
      <c r="E45" s="145"/>
      <c r="F45" s="145"/>
      <c r="G45" s="145"/>
      <c r="H45" s="145"/>
      <c r="I45" s="156"/>
      <c r="J45" s="156"/>
      <c r="K45" s="1"/>
    </row>
    <row r="46" spans="2:11" ht="15.75">
      <c r="B46" s="5"/>
      <c r="C46" s="144"/>
      <c r="D46" s="145"/>
      <c r="E46" s="145"/>
      <c r="F46" s="145"/>
      <c r="G46" s="145"/>
      <c r="H46" s="145"/>
      <c r="I46" s="156"/>
      <c r="J46" s="156"/>
      <c r="K46" s="1"/>
    </row>
    <row r="47" spans="2:11" ht="15.75">
      <c r="B47" s="157" t="s">
        <v>114</v>
      </c>
      <c r="C47" s="144"/>
      <c r="D47" s="145"/>
      <c r="E47" s="145"/>
      <c r="F47" s="145"/>
      <c r="G47" s="145"/>
      <c r="H47" s="145"/>
      <c r="I47" s="156"/>
      <c r="J47" s="156"/>
      <c r="K47" s="1"/>
    </row>
    <row r="48" spans="2:11" ht="15.75">
      <c r="B48" s="152"/>
      <c r="C48" s="144"/>
      <c r="D48" s="145"/>
      <c r="E48" s="145"/>
      <c r="F48" s="145"/>
      <c r="G48" s="145"/>
      <c r="H48" s="145"/>
      <c r="I48" s="156"/>
      <c r="J48" s="156"/>
      <c r="K48" s="1"/>
    </row>
    <row r="49" spans="2:11" ht="15.75">
      <c r="B49" s="175" t="s">
        <v>183</v>
      </c>
      <c r="C49" s="144"/>
      <c r="D49" s="145"/>
      <c r="E49" s="145"/>
      <c r="F49" s="145"/>
      <c r="G49" s="145"/>
      <c r="H49" s="147" t="s">
        <v>73</v>
      </c>
      <c r="I49" s="156"/>
      <c r="J49" s="156"/>
      <c r="K49" s="1"/>
    </row>
    <row r="50" spans="2:11" ht="15.75">
      <c r="B50" s="152" t="s">
        <v>258</v>
      </c>
      <c r="C50" s="144"/>
      <c r="D50" s="145"/>
      <c r="E50" s="145"/>
      <c r="F50" s="176"/>
      <c r="G50" s="176"/>
      <c r="H50" s="176">
        <f>13.39*1.022</f>
        <v>13.68458</v>
      </c>
      <c r="I50" s="152"/>
      <c r="K50" s="1"/>
    </row>
    <row r="51" ht="12.75">
      <c r="K51" s="1"/>
    </row>
    <row r="52" spans="2:11" ht="18" customHeight="1">
      <c r="B52" s="145"/>
      <c r="C52" s="158"/>
      <c r="D52" s="145"/>
      <c r="E52" s="1"/>
      <c r="F52" s="1"/>
      <c r="G52" s="1"/>
      <c r="H52" s="1"/>
      <c r="I52" s="152"/>
      <c r="J52" s="145"/>
      <c r="K52" s="1"/>
    </row>
    <row r="53" spans="2:11" ht="17.25" customHeight="1">
      <c r="B53" s="144" t="s">
        <v>259</v>
      </c>
      <c r="C53" s="158"/>
      <c r="D53" s="145"/>
      <c r="E53" s="1"/>
      <c r="F53" s="1"/>
      <c r="G53" s="1"/>
      <c r="H53" s="1"/>
      <c r="I53" s="145"/>
      <c r="J53" s="145"/>
      <c r="K53" s="1"/>
    </row>
    <row r="54" spans="2:11" ht="45.75">
      <c r="B54" s="145" t="s">
        <v>171</v>
      </c>
      <c r="C54" s="158"/>
      <c r="D54" s="170" t="s">
        <v>172</v>
      </c>
      <c r="E54" s="170" t="s">
        <v>173</v>
      </c>
      <c r="F54" s="1"/>
      <c r="G54" s="1"/>
      <c r="H54" s="171" t="s">
        <v>174</v>
      </c>
      <c r="I54" s="159"/>
      <c r="J54" s="1"/>
      <c r="K54" s="1"/>
    </row>
    <row r="55" spans="2:11" ht="15">
      <c r="B55" s="145"/>
      <c r="C55" s="145"/>
      <c r="D55" s="145"/>
      <c r="E55" s="1"/>
      <c r="F55" s="1"/>
      <c r="G55" s="1"/>
      <c r="H55" s="147" t="s">
        <v>73</v>
      </c>
      <c r="I55" s="1"/>
      <c r="J55" s="1"/>
      <c r="K55" s="1"/>
    </row>
    <row r="56" spans="2:12" ht="15">
      <c r="B56" s="160" t="s">
        <v>175</v>
      </c>
      <c r="C56" s="1"/>
      <c r="D56" s="172">
        <v>26.6</v>
      </c>
      <c r="E56" s="1"/>
      <c r="F56" s="173">
        <v>134.0829619044</v>
      </c>
      <c r="G56" s="203">
        <f>F56*1.01</f>
        <v>135.423791523444</v>
      </c>
      <c r="H56" s="203">
        <f>G56*1.022</f>
        <v>138.40311493695978</v>
      </c>
      <c r="J56" s="1"/>
      <c r="K56" s="172"/>
      <c r="L56" s="174"/>
    </row>
    <row r="57" spans="2:12" ht="15">
      <c r="B57" s="160" t="s">
        <v>176</v>
      </c>
      <c r="C57" s="1"/>
      <c r="D57" s="1">
        <v>27.43</v>
      </c>
      <c r="E57" s="222">
        <v>36.58</v>
      </c>
      <c r="F57" s="173">
        <v>138.160635876</v>
      </c>
      <c r="G57" s="203">
        <f>F57*1.01</f>
        <v>139.54224223475998</v>
      </c>
      <c r="H57" s="203">
        <f>G57*1.022</f>
        <v>142.6121715639247</v>
      </c>
      <c r="J57" s="1"/>
      <c r="K57" s="172"/>
      <c r="L57" s="174"/>
    </row>
    <row r="58" spans="2:12" ht="15">
      <c r="B58" s="160" t="s">
        <v>177</v>
      </c>
      <c r="C58" s="1"/>
      <c r="D58" s="1">
        <v>28.26</v>
      </c>
      <c r="E58" s="222">
        <v>37.68</v>
      </c>
      <c r="F58" s="173">
        <v>142.3448264994</v>
      </c>
      <c r="G58" s="203">
        <f>F58*1.01</f>
        <v>143.768274764394</v>
      </c>
      <c r="H58" s="203">
        <f>G58*1.022</f>
        <v>146.93117680921065</v>
      </c>
      <c r="K58" s="172"/>
      <c r="L58" s="174"/>
    </row>
    <row r="59" spans="2:12" ht="15">
      <c r="B59" s="160" t="s">
        <v>178</v>
      </c>
      <c r="C59" s="1"/>
      <c r="D59" s="1"/>
      <c r="E59" s="1"/>
      <c r="F59" s="173">
        <v>184.21257341339998</v>
      </c>
      <c r="G59" s="203">
        <f>F59*1.01</f>
        <v>186.054699147534</v>
      </c>
      <c r="H59" s="203">
        <f>G59*1.022</f>
        <v>190.14790252877975</v>
      </c>
      <c r="K59" s="172"/>
      <c r="L59" s="174"/>
    </row>
    <row r="60" spans="2:12" ht="15">
      <c r="B60" s="160" t="s">
        <v>179</v>
      </c>
      <c r="C60" s="1"/>
      <c r="D60" s="1"/>
      <c r="E60" s="1"/>
      <c r="F60" s="173">
        <v>189.77101999200002</v>
      </c>
      <c r="G60" s="203">
        <f>F60*1.01</f>
        <v>191.66873019192002</v>
      </c>
      <c r="H60" s="203">
        <f>G60*1.022</f>
        <v>195.88544225614226</v>
      </c>
      <c r="K60" s="172"/>
      <c r="L60" s="174"/>
    </row>
    <row r="61" spans="2:8" ht="12.75">
      <c r="B61" s="1"/>
      <c r="C61" s="1"/>
      <c r="D61" s="1"/>
      <c r="E61" s="1"/>
      <c r="F61" s="1"/>
      <c r="G61" s="1"/>
      <c r="H61" s="1"/>
    </row>
    <row r="62" spans="2:8" ht="12.75">
      <c r="B62" s="160" t="s">
        <v>182</v>
      </c>
      <c r="C62" s="1"/>
      <c r="D62" s="1"/>
      <c r="E62" s="1"/>
      <c r="F62" s="1"/>
      <c r="G62" s="1"/>
      <c r="H62" s="1"/>
    </row>
    <row r="63" spans="2:8" ht="12.75">
      <c r="B63" s="1" t="s">
        <v>180</v>
      </c>
      <c r="C63" s="1"/>
      <c r="D63" s="1"/>
      <c r="E63" s="1"/>
      <c r="F63" s="1"/>
      <c r="G63" s="1"/>
      <c r="H63" s="1"/>
    </row>
  </sheetData>
  <sheetProtection/>
  <mergeCells count="29">
    <mergeCell ref="I7:J7"/>
    <mergeCell ref="I8:J8"/>
    <mergeCell ref="I9:J9"/>
    <mergeCell ref="I25:J25"/>
    <mergeCell ref="I27:J27"/>
    <mergeCell ref="I29:J29"/>
    <mergeCell ref="I23:J23"/>
    <mergeCell ref="I14:J14"/>
    <mergeCell ref="I15:J15"/>
    <mergeCell ref="I3:J3"/>
    <mergeCell ref="I4:J4"/>
    <mergeCell ref="I5:J5"/>
    <mergeCell ref="I6:J6"/>
    <mergeCell ref="I16:J16"/>
    <mergeCell ref="I17:J17"/>
    <mergeCell ref="I11:J11"/>
    <mergeCell ref="I10:J10"/>
    <mergeCell ref="I12:J12"/>
    <mergeCell ref="I13:J13"/>
    <mergeCell ref="I36:J36"/>
    <mergeCell ref="I38:J38"/>
    <mergeCell ref="I41:J41"/>
    <mergeCell ref="I19:J19"/>
    <mergeCell ref="I21:J21"/>
    <mergeCell ref="I32:J32"/>
    <mergeCell ref="I33:J33"/>
    <mergeCell ref="I34:J34"/>
    <mergeCell ref="I35:J35"/>
    <mergeCell ref="I31:J31"/>
  </mergeCells>
  <printOptions/>
  <pageMargins left="0.33" right="0.21" top="0.41" bottom="0.45" header="0.22" footer="0.23"/>
  <pageSetup fitToHeight="1" fitToWidth="1" horizontalDpi="600" verticalDpi="600" orientation="portrait" paperSize="9" scale="75" r:id="rId1"/>
  <headerFooter alignWithMargins="0">
    <oddFooter>&amp;L&amp;9&amp;Z&amp;F&amp;R&amp;D</oddFooter>
  </headerFooter>
</worksheet>
</file>

<file path=xl/worksheets/sheet7.xml><?xml version="1.0" encoding="utf-8"?>
<worksheet xmlns="http://schemas.openxmlformats.org/spreadsheetml/2006/main" xmlns:r="http://schemas.openxmlformats.org/officeDocument/2006/relationships">
  <sheetPr>
    <tabColor indexed="22"/>
  </sheetPr>
  <dimension ref="A1:M54"/>
  <sheetViews>
    <sheetView showRowColHeaders="0" zoomScalePageLayoutView="0" workbookViewId="0" topLeftCell="A1">
      <selection activeCell="J22" sqref="J22"/>
    </sheetView>
  </sheetViews>
  <sheetFormatPr defaultColWidth="9.140625" defaultRowHeight="12.75"/>
  <cols>
    <col min="1" max="1" width="10.57421875" style="0" customWidth="1"/>
    <col min="2" max="2" width="9.7109375" style="0" customWidth="1"/>
    <col min="4" max="4" width="22.7109375" style="0" customWidth="1"/>
    <col min="5" max="5" width="18.140625" style="0" customWidth="1"/>
    <col min="6" max="6" width="18.28125" style="0" customWidth="1"/>
  </cols>
  <sheetData>
    <row r="1" spans="1:12" ht="15.75">
      <c r="A1" s="255" t="s">
        <v>187</v>
      </c>
      <c r="B1" s="255"/>
      <c r="C1" s="255"/>
      <c r="D1" s="255"/>
      <c r="E1" s="255"/>
      <c r="L1" s="213">
        <v>1.01</v>
      </c>
    </row>
    <row r="2" ht="15.75">
      <c r="A2" s="143"/>
    </row>
    <row r="3" spans="1:13" ht="33" customHeight="1">
      <c r="A3" s="254" t="s">
        <v>210</v>
      </c>
      <c r="B3" s="254"/>
      <c r="C3" s="254"/>
      <c r="D3" s="254"/>
      <c r="E3" s="254"/>
      <c r="F3" s="254"/>
      <c r="G3" s="254"/>
      <c r="H3" s="254"/>
      <c r="I3" s="254"/>
      <c r="J3" s="254"/>
      <c r="K3" s="184"/>
      <c r="L3" s="184"/>
      <c r="M3" s="184"/>
    </row>
    <row r="4" ht="15">
      <c r="A4" s="145"/>
    </row>
    <row r="5" ht="15.75">
      <c r="A5" s="144" t="s">
        <v>188</v>
      </c>
    </row>
    <row r="6" spans="1:13" ht="65.25" customHeight="1">
      <c r="A6" s="254" t="s">
        <v>221</v>
      </c>
      <c r="B6" s="254"/>
      <c r="C6" s="254"/>
      <c r="D6" s="254"/>
      <c r="E6" s="254"/>
      <c r="F6" s="254"/>
      <c r="G6" s="254"/>
      <c r="H6" s="254"/>
      <c r="I6" s="254"/>
      <c r="J6" s="254"/>
      <c r="K6" s="184"/>
      <c r="L6" s="184"/>
      <c r="M6" s="184"/>
    </row>
    <row r="7" ht="15">
      <c r="A7" s="145"/>
    </row>
    <row r="8" spans="1:3" ht="15">
      <c r="A8" s="258" t="s">
        <v>189</v>
      </c>
      <c r="B8" s="258"/>
      <c r="C8" s="258"/>
    </row>
    <row r="9" spans="1:6" ht="15">
      <c r="A9" s="258" t="s">
        <v>222</v>
      </c>
      <c r="B9" s="258"/>
      <c r="C9" s="258"/>
      <c r="D9" s="258"/>
      <c r="E9" s="258"/>
      <c r="F9" s="258"/>
    </row>
    <row r="10" spans="1:13" ht="29.25" customHeight="1">
      <c r="A10" s="254" t="s">
        <v>218</v>
      </c>
      <c r="B10" s="254"/>
      <c r="C10" s="254"/>
      <c r="D10" s="254"/>
      <c r="E10" s="254"/>
      <c r="F10" s="254"/>
      <c r="G10" s="254"/>
      <c r="H10" s="254"/>
      <c r="I10" s="254"/>
      <c r="J10" s="254"/>
      <c r="K10" s="184"/>
      <c r="L10" s="184"/>
      <c r="M10" s="184"/>
    </row>
    <row r="11" spans="1:13" ht="15">
      <c r="A11" s="258" t="s">
        <v>190</v>
      </c>
      <c r="B11" s="258"/>
      <c r="C11" s="258"/>
      <c r="D11" s="258"/>
      <c r="E11" s="258"/>
      <c r="F11" s="258"/>
      <c r="G11" s="258"/>
      <c r="H11" s="258"/>
      <c r="I11" s="258"/>
      <c r="J11" s="258"/>
      <c r="K11" s="185"/>
      <c r="L11" s="185"/>
      <c r="M11" s="185"/>
    </row>
    <row r="12" spans="1:13" ht="15">
      <c r="A12" s="258" t="s">
        <v>191</v>
      </c>
      <c r="B12" s="258"/>
      <c r="C12" s="258"/>
      <c r="D12" s="258"/>
      <c r="E12" s="258"/>
      <c r="F12" s="258"/>
      <c r="G12" s="258"/>
      <c r="H12" s="258"/>
      <c r="I12" s="258"/>
      <c r="J12" s="258"/>
      <c r="K12" s="185"/>
      <c r="L12" s="185"/>
      <c r="M12" s="185"/>
    </row>
    <row r="13" ht="15">
      <c r="A13" s="178"/>
    </row>
    <row r="14" spans="1:13" ht="30.75" customHeight="1">
      <c r="A14" s="254" t="s">
        <v>223</v>
      </c>
      <c r="B14" s="254"/>
      <c r="C14" s="254"/>
      <c r="D14" s="254"/>
      <c r="E14" s="254"/>
      <c r="F14" s="254"/>
      <c r="G14" s="254"/>
      <c r="H14" s="254"/>
      <c r="I14" s="254"/>
      <c r="J14" s="254"/>
      <c r="K14" s="184"/>
      <c r="L14" s="184"/>
      <c r="M14" s="184"/>
    </row>
    <row r="15" spans="1:13" ht="30.75" customHeight="1" thickBot="1">
      <c r="A15" s="153"/>
      <c r="B15" s="153"/>
      <c r="C15" s="153"/>
      <c r="D15" s="153"/>
      <c r="E15" s="153"/>
      <c r="F15" s="153"/>
      <c r="G15" s="153"/>
      <c r="H15" s="153"/>
      <c r="I15" s="153"/>
      <c r="J15" s="153"/>
      <c r="K15" s="184"/>
      <c r="L15" s="184"/>
      <c r="M15" s="184"/>
    </row>
    <row r="16" spans="1:6" ht="16.5" thickBot="1">
      <c r="A16" s="267">
        <v>1</v>
      </c>
      <c r="B16" s="268"/>
      <c r="C16" s="206"/>
      <c r="D16" s="205">
        <v>2</v>
      </c>
      <c r="E16" s="208">
        <v>3</v>
      </c>
      <c r="F16" s="208">
        <v>4</v>
      </c>
    </row>
    <row r="17" spans="1:6" ht="32.25" customHeight="1" thickBot="1">
      <c r="A17" s="265" t="s">
        <v>215</v>
      </c>
      <c r="B17" s="266"/>
      <c r="C17" s="188" t="s">
        <v>216</v>
      </c>
      <c r="D17" s="189"/>
      <c r="E17" s="189"/>
      <c r="F17" s="207"/>
    </row>
    <row r="18" spans="1:6" ht="16.5" thickBot="1">
      <c r="A18" s="179"/>
      <c r="B18" s="180"/>
      <c r="C18" s="188"/>
      <c r="D18" s="189" t="s">
        <v>192</v>
      </c>
      <c r="E18" s="196" t="s">
        <v>193</v>
      </c>
      <c r="F18" s="197" t="s">
        <v>194</v>
      </c>
    </row>
    <row r="19" spans="1:6" ht="30.75" customHeight="1">
      <c r="A19" s="259" t="s">
        <v>195</v>
      </c>
      <c r="B19" s="259" t="s">
        <v>196</v>
      </c>
      <c r="C19" s="261" t="s">
        <v>195</v>
      </c>
      <c r="D19" s="190" t="s">
        <v>197</v>
      </c>
      <c r="E19" s="263" t="s">
        <v>199</v>
      </c>
      <c r="F19" s="256" t="s">
        <v>200</v>
      </c>
    </row>
    <row r="20" spans="1:6" ht="33" customHeight="1" thickBot="1">
      <c r="A20" s="260"/>
      <c r="B20" s="260"/>
      <c r="C20" s="262"/>
      <c r="D20" s="191" t="s">
        <v>198</v>
      </c>
      <c r="E20" s="264"/>
      <c r="F20" s="257"/>
    </row>
    <row r="21" spans="1:6" ht="15.75" thickBot="1">
      <c r="A21" s="181">
        <v>17</v>
      </c>
      <c r="B21" s="182">
        <v>18399</v>
      </c>
      <c r="C21" s="192">
        <v>25</v>
      </c>
      <c r="D21" s="195">
        <f>21983*L1</f>
        <v>22202.83</v>
      </c>
      <c r="E21" s="195">
        <f>21805*L1</f>
        <v>22023.05</v>
      </c>
      <c r="F21" s="195">
        <f>21760*L1</f>
        <v>21977.6</v>
      </c>
    </row>
    <row r="22" spans="1:6" ht="15.75" thickBot="1">
      <c r="A22" s="181">
        <v>18</v>
      </c>
      <c r="B22" s="182">
        <v>18729</v>
      </c>
      <c r="C22" s="192">
        <v>26</v>
      </c>
      <c r="D22" s="195">
        <f>22638*L1</f>
        <v>22864.38</v>
      </c>
      <c r="E22" s="195">
        <f>22455*L1</f>
        <v>22679.55</v>
      </c>
      <c r="F22" s="195">
        <f>22409*L1</f>
        <v>22633.09</v>
      </c>
    </row>
    <row r="23" spans="1:6" ht="15.75" thickBot="1">
      <c r="A23" s="181">
        <v>19</v>
      </c>
      <c r="B23" s="182">
        <v>19368</v>
      </c>
      <c r="C23" s="192">
        <v>27</v>
      </c>
      <c r="D23" s="195">
        <f>23337*L1</f>
        <v>23570.37</v>
      </c>
      <c r="E23" s="195">
        <f>23148*L1</f>
        <v>23379.48</v>
      </c>
      <c r="F23" s="195">
        <f>23101*L1</f>
        <v>23332.01</v>
      </c>
    </row>
    <row r="24" spans="1:6" ht="15.75" thickBot="1">
      <c r="A24" s="181">
        <v>20</v>
      </c>
      <c r="B24" s="182">
        <v>20004</v>
      </c>
      <c r="C24" s="192">
        <v>28</v>
      </c>
      <c r="D24" s="195">
        <f>24041*L1</f>
        <v>24281.41</v>
      </c>
      <c r="E24" s="195">
        <f>23846*L1</f>
        <v>24084.46</v>
      </c>
      <c r="F24" s="195">
        <f>23797*L1</f>
        <v>24034.97</v>
      </c>
    </row>
    <row r="25" spans="1:6" ht="16.5" thickBot="1">
      <c r="A25" s="181">
        <v>21</v>
      </c>
      <c r="B25" s="182">
        <v>20670</v>
      </c>
      <c r="C25" s="192"/>
      <c r="D25" s="193"/>
      <c r="E25" s="192"/>
      <c r="F25" s="194"/>
    </row>
    <row r="26" ht="15">
      <c r="A26" s="145"/>
    </row>
    <row r="27" ht="15.75">
      <c r="A27" s="144" t="s">
        <v>201</v>
      </c>
    </row>
    <row r="28" ht="15.75">
      <c r="A28" s="144"/>
    </row>
    <row r="29" spans="1:10" ht="60" customHeight="1">
      <c r="A29" s="254" t="s">
        <v>224</v>
      </c>
      <c r="B29" s="254"/>
      <c r="C29" s="254"/>
      <c r="D29" s="254"/>
      <c r="E29" s="254"/>
      <c r="F29" s="254"/>
      <c r="G29" s="254"/>
      <c r="H29" s="254"/>
      <c r="I29" s="254"/>
      <c r="J29" s="254"/>
    </row>
    <row r="30" ht="15">
      <c r="A30" s="145"/>
    </row>
    <row r="31" spans="1:10" ht="30.75" customHeight="1">
      <c r="A31" s="254" t="s">
        <v>211</v>
      </c>
      <c r="B31" s="254"/>
      <c r="C31" s="254"/>
      <c r="D31" s="254"/>
      <c r="E31" s="254"/>
      <c r="F31" s="254"/>
      <c r="G31" s="254"/>
      <c r="H31" s="254"/>
      <c r="I31" s="254"/>
      <c r="J31" s="254"/>
    </row>
    <row r="32" ht="15">
      <c r="A32" s="145"/>
    </row>
    <row r="33" spans="1:5" ht="15">
      <c r="A33" s="258" t="s">
        <v>212</v>
      </c>
      <c r="B33" s="258"/>
      <c r="C33" s="258"/>
      <c r="D33" s="258"/>
      <c r="E33" s="258"/>
    </row>
    <row r="34" ht="15">
      <c r="A34" s="145"/>
    </row>
    <row r="35" spans="1:10" ht="32.25" customHeight="1">
      <c r="A35" s="254" t="s">
        <v>202</v>
      </c>
      <c r="B35" s="254"/>
      <c r="C35" s="254"/>
      <c r="D35" s="254"/>
      <c r="E35" s="254"/>
      <c r="F35" s="254"/>
      <c r="G35" s="254"/>
      <c r="H35" s="254"/>
      <c r="I35" s="254"/>
      <c r="J35" s="254"/>
    </row>
    <row r="36" ht="15">
      <c r="A36" s="145"/>
    </row>
    <row r="37" ht="15.75">
      <c r="A37" s="144" t="s">
        <v>203</v>
      </c>
    </row>
    <row r="38" ht="15.75">
      <c r="A38" s="144"/>
    </row>
    <row r="39" spans="1:10" ht="47.25" customHeight="1">
      <c r="A39" s="254" t="s">
        <v>213</v>
      </c>
      <c r="B39" s="254"/>
      <c r="C39" s="254"/>
      <c r="D39" s="254"/>
      <c r="E39" s="254"/>
      <c r="F39" s="254"/>
      <c r="G39" s="254"/>
      <c r="H39" s="254"/>
      <c r="I39" s="254"/>
      <c r="J39" s="254"/>
    </row>
    <row r="40" ht="15">
      <c r="A40" s="145"/>
    </row>
    <row r="41" ht="15.75">
      <c r="A41" s="144" t="s">
        <v>204</v>
      </c>
    </row>
    <row r="42" ht="15.75">
      <c r="A42" s="144"/>
    </row>
    <row r="43" spans="1:10" ht="60.75" customHeight="1">
      <c r="A43" s="254" t="s">
        <v>205</v>
      </c>
      <c r="B43" s="254"/>
      <c r="C43" s="254"/>
      <c r="D43" s="254"/>
      <c r="E43" s="254"/>
      <c r="F43" s="254"/>
      <c r="G43" s="254"/>
      <c r="H43" s="254"/>
      <c r="I43" s="254"/>
      <c r="J43" s="254"/>
    </row>
    <row r="44" ht="15">
      <c r="A44" s="145"/>
    </row>
    <row r="45" ht="15.75">
      <c r="A45" s="144" t="s">
        <v>206</v>
      </c>
    </row>
    <row r="46" ht="15">
      <c r="A46" s="145"/>
    </row>
    <row r="47" spans="1:10" ht="45" customHeight="1">
      <c r="A47" s="254" t="s">
        <v>207</v>
      </c>
      <c r="B47" s="254"/>
      <c r="C47" s="254"/>
      <c r="D47" s="254"/>
      <c r="E47" s="254"/>
      <c r="F47" s="254"/>
      <c r="G47" s="254"/>
      <c r="H47" s="254"/>
      <c r="I47" s="254"/>
      <c r="J47" s="254"/>
    </row>
    <row r="48" ht="15">
      <c r="A48" s="145"/>
    </row>
    <row r="49" spans="1:10" ht="30" customHeight="1">
      <c r="A49" s="254" t="s">
        <v>214</v>
      </c>
      <c r="B49" s="254"/>
      <c r="C49" s="254"/>
      <c r="D49" s="254"/>
      <c r="E49" s="254"/>
      <c r="F49" s="254"/>
      <c r="G49" s="254"/>
      <c r="H49" s="254"/>
      <c r="I49" s="254"/>
      <c r="J49" s="254"/>
    </row>
    <row r="50" ht="15">
      <c r="A50" s="145"/>
    </row>
    <row r="51" ht="15">
      <c r="A51" s="145"/>
    </row>
    <row r="52" ht="15">
      <c r="A52" s="145"/>
    </row>
    <row r="53" ht="15">
      <c r="A53" s="145"/>
    </row>
    <row r="54" ht="15">
      <c r="A54" s="183"/>
    </row>
  </sheetData>
  <sheetProtection/>
  <mergeCells count="24">
    <mergeCell ref="A6:J6"/>
    <mergeCell ref="A10:J10"/>
    <mergeCell ref="A17:B17"/>
    <mergeCell ref="A16:B16"/>
    <mergeCell ref="A14:J14"/>
    <mergeCell ref="A9:F9"/>
    <mergeCell ref="A33:E33"/>
    <mergeCell ref="A11:J11"/>
    <mergeCell ref="A12:J12"/>
    <mergeCell ref="A19:A20"/>
    <mergeCell ref="B19:B20"/>
    <mergeCell ref="C19:C20"/>
    <mergeCell ref="E19:E20"/>
    <mergeCell ref="A31:J31"/>
    <mergeCell ref="A49:J49"/>
    <mergeCell ref="A1:E1"/>
    <mergeCell ref="A35:J35"/>
    <mergeCell ref="A39:J39"/>
    <mergeCell ref="A43:J43"/>
    <mergeCell ref="A47:J47"/>
    <mergeCell ref="A3:J3"/>
    <mergeCell ref="A29:J29"/>
    <mergeCell ref="F19:F20"/>
    <mergeCell ref="A8:C8"/>
  </mergeCells>
  <printOptions/>
  <pageMargins left="0.75" right="0.75" top="1" bottom="1" header="0.5" footer="0.5"/>
  <pageSetup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tabColor indexed="25"/>
    <pageSetUpPr fitToPage="1"/>
  </sheetPr>
  <dimension ref="A1:J98"/>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11" sqref="B11"/>
    </sheetView>
  </sheetViews>
  <sheetFormatPr defaultColWidth="9.140625" defaultRowHeight="12.75"/>
  <cols>
    <col min="1" max="1" width="6.7109375" style="0" hidden="1" customWidth="1"/>
    <col min="2" max="2" width="24.00390625" style="18" customWidth="1"/>
    <col min="3" max="3" width="12.421875" style="8" hidden="1" customWidth="1"/>
    <col min="4" max="4" width="30.28125" style="18" customWidth="1"/>
    <col min="5" max="5" width="24.57421875" style="8" customWidth="1"/>
    <col min="6" max="6" width="5.57421875" style="0" customWidth="1"/>
    <col min="7" max="7" width="18.57421875" style="0" customWidth="1"/>
  </cols>
  <sheetData>
    <row r="1" spans="1:5" ht="18">
      <c r="A1" s="41"/>
      <c r="B1" s="120" t="s">
        <v>163</v>
      </c>
      <c r="C1" s="61"/>
      <c r="D1" s="62"/>
      <c r="E1" s="61"/>
    </row>
    <row r="2" spans="1:8" ht="15.75">
      <c r="A2" s="41"/>
      <c r="B2" s="63"/>
      <c r="C2" s="61"/>
      <c r="D2" s="62"/>
      <c r="E2" s="61"/>
      <c r="G2" s="1" t="s">
        <v>230</v>
      </c>
      <c r="H2">
        <v>7956</v>
      </c>
    </row>
    <row r="3" spans="1:8" ht="12.75">
      <c r="A3" s="41"/>
      <c r="B3" s="62"/>
      <c r="C3" s="61"/>
      <c r="D3" s="130" t="s">
        <v>162</v>
      </c>
      <c r="E3" s="130"/>
      <c r="F3" s="130"/>
      <c r="G3" s="1" t="s">
        <v>229</v>
      </c>
      <c r="H3">
        <v>41865</v>
      </c>
    </row>
    <row r="4" spans="1:5" ht="12.75">
      <c r="A4" s="41"/>
      <c r="B4" s="62"/>
      <c r="C4" s="61"/>
      <c r="D4" s="62"/>
      <c r="E4" s="64"/>
    </row>
    <row r="5" spans="1:5" ht="8.25" customHeight="1" thickBot="1">
      <c r="A5" s="41"/>
      <c r="B5" s="62"/>
      <c r="C5" s="61"/>
      <c r="D5" s="62"/>
      <c r="E5" s="61"/>
    </row>
    <row r="6" spans="1:5" ht="12.75">
      <c r="A6" s="41"/>
      <c r="B6" s="118" t="s">
        <v>131</v>
      </c>
      <c r="C6" s="119" t="s">
        <v>132</v>
      </c>
      <c r="D6" s="118" t="s">
        <v>133</v>
      </c>
      <c r="E6" s="119" t="s">
        <v>137</v>
      </c>
    </row>
    <row r="7" spans="1:5" ht="13.5" thickBot="1">
      <c r="A7" s="166" t="s">
        <v>134</v>
      </c>
      <c r="B7" s="116"/>
      <c r="C7" s="117" t="s">
        <v>135</v>
      </c>
      <c r="D7" s="116"/>
      <c r="E7" s="117"/>
    </row>
    <row r="8" spans="1:6" ht="12.75" hidden="1">
      <c r="A8" s="167" t="s">
        <v>226</v>
      </c>
      <c r="B8" s="168">
        <f>+H2</f>
        <v>7956</v>
      </c>
      <c r="C8" s="108" t="s">
        <v>136</v>
      </c>
      <c r="D8" s="107"/>
      <c r="E8" s="109"/>
      <c r="F8" s="1"/>
    </row>
    <row r="9" spans="1:6" ht="12.75">
      <c r="A9" s="167" t="s">
        <v>219</v>
      </c>
      <c r="B9" s="209" t="s">
        <v>257</v>
      </c>
      <c r="C9" s="131"/>
      <c r="D9" s="110">
        <v>0</v>
      </c>
      <c r="E9" s="112">
        <v>0</v>
      </c>
      <c r="F9" s="1"/>
    </row>
    <row r="10" spans="1:6" ht="12.75">
      <c r="A10" s="41"/>
      <c r="B10" s="110">
        <v>8000</v>
      </c>
      <c r="C10" s="131" t="str">
        <f aca="true" t="shared" si="0" ref="C10:C46">+$A$8</f>
        <v>10.4%</v>
      </c>
      <c r="D10" s="110">
        <f aca="true" t="shared" si="1" ref="D10:D45">(B10-$B$8)*$A$8</f>
        <v>4.576</v>
      </c>
      <c r="E10" s="112">
        <f aca="true" t="shared" si="2" ref="E10:E72">D10/B10</f>
        <v>0.0005719999999999999</v>
      </c>
      <c r="F10" s="1"/>
    </row>
    <row r="11" spans="1:6" ht="12.75">
      <c r="A11" s="41"/>
      <c r="B11" s="110">
        <v>9000</v>
      </c>
      <c r="C11" s="131" t="str">
        <f t="shared" si="0"/>
        <v>10.4%</v>
      </c>
      <c r="D11" s="110">
        <f t="shared" si="1"/>
        <v>108.576</v>
      </c>
      <c r="E11" s="112">
        <f t="shared" si="2"/>
        <v>0.012064</v>
      </c>
      <c r="F11" s="1"/>
    </row>
    <row r="12" spans="1:8" ht="12.75">
      <c r="A12" s="41"/>
      <c r="B12" s="110">
        <v>10000</v>
      </c>
      <c r="C12" s="131" t="str">
        <f t="shared" si="0"/>
        <v>10.4%</v>
      </c>
      <c r="D12" s="110">
        <f t="shared" si="1"/>
        <v>212.576</v>
      </c>
      <c r="E12" s="112">
        <f t="shared" si="2"/>
        <v>0.021257599999999998</v>
      </c>
      <c r="F12" s="1"/>
      <c r="G12" s="122"/>
      <c r="H12" s="123"/>
    </row>
    <row r="13" spans="1:8" ht="12.75">
      <c r="A13" s="41"/>
      <c r="B13" s="110">
        <v>11000</v>
      </c>
      <c r="C13" s="131" t="str">
        <f t="shared" si="0"/>
        <v>10.4%</v>
      </c>
      <c r="D13" s="110">
        <f t="shared" si="1"/>
        <v>316.57599999999996</v>
      </c>
      <c r="E13" s="112">
        <f t="shared" si="2"/>
        <v>0.02877963636363636</v>
      </c>
      <c r="G13" s="124" t="s">
        <v>160</v>
      </c>
      <c r="H13" s="125"/>
    </row>
    <row r="14" spans="1:8" ht="12.75">
      <c r="A14" s="41"/>
      <c r="B14" s="110">
        <v>12000</v>
      </c>
      <c r="C14" s="131" t="str">
        <f t="shared" si="0"/>
        <v>10.4%</v>
      </c>
      <c r="D14" s="110">
        <f t="shared" si="1"/>
        <v>420.57599999999996</v>
      </c>
      <c r="E14" s="112">
        <f t="shared" si="2"/>
        <v>0.035047999999999996</v>
      </c>
      <c r="G14" s="124" t="s">
        <v>156</v>
      </c>
      <c r="H14" s="129">
        <v>15000</v>
      </c>
    </row>
    <row r="15" spans="1:8" ht="12.75">
      <c r="A15" s="41"/>
      <c r="B15" s="110">
        <v>13000</v>
      </c>
      <c r="C15" s="131" t="str">
        <f t="shared" si="0"/>
        <v>10.4%</v>
      </c>
      <c r="D15" s="110">
        <f t="shared" si="1"/>
        <v>524.576</v>
      </c>
      <c r="E15" s="112">
        <f t="shared" si="2"/>
        <v>0.040352</v>
      </c>
      <c r="G15" s="124"/>
      <c r="H15" s="125"/>
    </row>
    <row r="16" spans="1:8" ht="12.75">
      <c r="A16" s="41"/>
      <c r="B16" s="110">
        <v>14000</v>
      </c>
      <c r="C16" s="131" t="str">
        <f t="shared" si="0"/>
        <v>10.4%</v>
      </c>
      <c r="D16" s="110">
        <f t="shared" si="1"/>
        <v>628.576</v>
      </c>
      <c r="E16" s="112">
        <f t="shared" si="2"/>
        <v>0.04489828571428572</v>
      </c>
      <c r="G16" s="124" t="s">
        <v>161</v>
      </c>
      <c r="H16" s="125"/>
    </row>
    <row r="17" spans="1:10" ht="12.75">
      <c r="A17" s="41"/>
      <c r="B17" s="110">
        <v>15000</v>
      </c>
      <c r="C17" s="131" t="str">
        <f t="shared" si="0"/>
        <v>10.4%</v>
      </c>
      <c r="D17" s="110">
        <f t="shared" si="1"/>
        <v>732.576</v>
      </c>
      <c r="E17" s="112">
        <f t="shared" si="2"/>
        <v>0.048838400000000004</v>
      </c>
      <c r="G17" s="124" t="s">
        <v>157</v>
      </c>
      <c r="H17" s="204">
        <f>IF(H14&lt;B8,"0",IF(H14&gt;H3,((H14-H3)*$A$9)+((H3-B8)*$A$8),IF(H14&gt;B8,(H14-B8)*$A$8)))</f>
        <v>732.576</v>
      </c>
      <c r="I17" s="136"/>
      <c r="J17" s="135"/>
    </row>
    <row r="18" spans="1:8" ht="12.75">
      <c r="A18" s="41"/>
      <c r="B18" s="110">
        <v>16000</v>
      </c>
      <c r="C18" s="131" t="str">
        <f t="shared" si="0"/>
        <v>10.4%</v>
      </c>
      <c r="D18" s="110">
        <f t="shared" si="1"/>
        <v>836.5759999999999</v>
      </c>
      <c r="E18" s="112">
        <f t="shared" si="2"/>
        <v>0.05228599999999999</v>
      </c>
      <c r="G18" s="127"/>
      <c r="H18" s="128"/>
    </row>
    <row r="19" spans="1:5" ht="12.75">
      <c r="A19" s="41"/>
      <c r="B19" s="110">
        <v>17000</v>
      </c>
      <c r="C19" s="131" t="str">
        <f t="shared" si="0"/>
        <v>10.4%</v>
      </c>
      <c r="D19" s="110">
        <f t="shared" si="1"/>
        <v>940.5759999999999</v>
      </c>
      <c r="E19" s="112">
        <f t="shared" si="2"/>
        <v>0.055327999999999995</v>
      </c>
    </row>
    <row r="20" spans="1:5" ht="12.75">
      <c r="A20" s="41"/>
      <c r="B20" s="110">
        <v>18000</v>
      </c>
      <c r="C20" s="131" t="str">
        <f t="shared" si="0"/>
        <v>10.4%</v>
      </c>
      <c r="D20" s="110">
        <f t="shared" si="1"/>
        <v>1044.576</v>
      </c>
      <c r="E20" s="112">
        <f t="shared" si="2"/>
        <v>0.058032</v>
      </c>
    </row>
    <row r="21" spans="1:5" ht="12.75">
      <c r="A21" s="41"/>
      <c r="B21" s="110">
        <v>19000</v>
      </c>
      <c r="C21" s="131" t="str">
        <f t="shared" si="0"/>
        <v>10.4%</v>
      </c>
      <c r="D21" s="110">
        <f t="shared" si="1"/>
        <v>1148.576</v>
      </c>
      <c r="E21" s="112">
        <f t="shared" si="2"/>
        <v>0.060451368421052636</v>
      </c>
    </row>
    <row r="22" spans="1:5" ht="12.75">
      <c r="A22" s="41"/>
      <c r="B22" s="110">
        <v>20000</v>
      </c>
      <c r="C22" s="131" t="str">
        <f t="shared" si="0"/>
        <v>10.4%</v>
      </c>
      <c r="D22" s="110">
        <f t="shared" si="1"/>
        <v>1252.576</v>
      </c>
      <c r="E22" s="112">
        <f t="shared" si="2"/>
        <v>0.0626288</v>
      </c>
    </row>
    <row r="23" spans="1:5" ht="12.75">
      <c r="A23" s="41"/>
      <c r="B23" s="110">
        <v>21000</v>
      </c>
      <c r="C23" s="131" t="str">
        <f t="shared" si="0"/>
        <v>10.4%</v>
      </c>
      <c r="D23" s="110">
        <f t="shared" si="1"/>
        <v>1356.576</v>
      </c>
      <c r="E23" s="112">
        <f t="shared" si="2"/>
        <v>0.06459885714285714</v>
      </c>
    </row>
    <row r="24" spans="1:5" ht="12.75">
      <c r="A24" s="41"/>
      <c r="B24" s="110">
        <v>22000</v>
      </c>
      <c r="C24" s="131" t="str">
        <f t="shared" si="0"/>
        <v>10.4%</v>
      </c>
      <c r="D24" s="110">
        <f t="shared" si="1"/>
        <v>1460.576</v>
      </c>
      <c r="E24" s="112">
        <f t="shared" si="2"/>
        <v>0.06638981818181819</v>
      </c>
    </row>
    <row r="25" spans="1:5" ht="12.75">
      <c r="A25" s="41"/>
      <c r="B25" s="110">
        <v>23000</v>
      </c>
      <c r="C25" s="131" t="str">
        <f t="shared" si="0"/>
        <v>10.4%</v>
      </c>
      <c r="D25" s="110">
        <f t="shared" si="1"/>
        <v>1564.576</v>
      </c>
      <c r="E25" s="112">
        <f t="shared" si="2"/>
        <v>0.06802504347826087</v>
      </c>
    </row>
    <row r="26" spans="1:5" ht="12.75">
      <c r="A26" s="41"/>
      <c r="B26" s="110">
        <v>24000</v>
      </c>
      <c r="C26" s="131" t="str">
        <f t="shared" si="0"/>
        <v>10.4%</v>
      </c>
      <c r="D26" s="110">
        <f t="shared" si="1"/>
        <v>1668.576</v>
      </c>
      <c r="E26" s="112">
        <f t="shared" si="2"/>
        <v>0.069524</v>
      </c>
    </row>
    <row r="27" spans="1:5" ht="12.75">
      <c r="A27" s="41"/>
      <c r="B27" s="110">
        <v>25000</v>
      </c>
      <c r="C27" s="131" t="str">
        <f t="shared" si="0"/>
        <v>10.4%</v>
      </c>
      <c r="D27" s="110">
        <f t="shared" si="1"/>
        <v>1772.576</v>
      </c>
      <c r="E27" s="112">
        <f t="shared" si="2"/>
        <v>0.07090304</v>
      </c>
    </row>
    <row r="28" spans="1:5" ht="12.75">
      <c r="A28" s="41"/>
      <c r="B28" s="110">
        <v>26000</v>
      </c>
      <c r="C28" s="131" t="str">
        <f t="shared" si="0"/>
        <v>10.4%</v>
      </c>
      <c r="D28" s="110">
        <f t="shared" si="1"/>
        <v>1876.576</v>
      </c>
      <c r="E28" s="112">
        <f t="shared" si="2"/>
        <v>0.072176</v>
      </c>
    </row>
    <row r="29" spans="1:5" ht="12.75">
      <c r="A29" s="41"/>
      <c r="B29" s="110">
        <v>27000</v>
      </c>
      <c r="C29" s="131" t="str">
        <f t="shared" si="0"/>
        <v>10.4%</v>
      </c>
      <c r="D29" s="110">
        <f t="shared" si="1"/>
        <v>1980.576</v>
      </c>
      <c r="E29" s="112">
        <f t="shared" si="2"/>
        <v>0.07335466666666667</v>
      </c>
    </row>
    <row r="30" spans="1:5" ht="12.75">
      <c r="A30" s="41"/>
      <c r="B30" s="110">
        <v>28000</v>
      </c>
      <c r="C30" s="131" t="str">
        <f t="shared" si="0"/>
        <v>10.4%</v>
      </c>
      <c r="D30" s="110">
        <f t="shared" si="1"/>
        <v>2084.576</v>
      </c>
      <c r="E30" s="112">
        <f t="shared" si="2"/>
        <v>0.07444914285714285</v>
      </c>
    </row>
    <row r="31" spans="1:5" ht="12.75">
      <c r="A31" s="41"/>
      <c r="B31" s="110">
        <v>29000</v>
      </c>
      <c r="C31" s="131" t="str">
        <f t="shared" si="0"/>
        <v>10.4%</v>
      </c>
      <c r="D31" s="110">
        <f t="shared" si="1"/>
        <v>2188.576</v>
      </c>
      <c r="E31" s="112">
        <f t="shared" si="2"/>
        <v>0.07546813793103449</v>
      </c>
    </row>
    <row r="32" spans="1:5" ht="12.75">
      <c r="A32" s="41"/>
      <c r="B32" s="110">
        <v>30000</v>
      </c>
      <c r="C32" s="131" t="str">
        <f t="shared" si="0"/>
        <v>10.4%</v>
      </c>
      <c r="D32" s="110">
        <f t="shared" si="1"/>
        <v>2292.576</v>
      </c>
      <c r="E32" s="112">
        <f t="shared" si="2"/>
        <v>0.0764192</v>
      </c>
    </row>
    <row r="33" spans="1:5" ht="12.75">
      <c r="A33" s="41"/>
      <c r="B33" s="110">
        <v>31000</v>
      </c>
      <c r="C33" s="131" t="str">
        <f t="shared" si="0"/>
        <v>10.4%</v>
      </c>
      <c r="D33" s="110">
        <f t="shared" si="1"/>
        <v>2396.576</v>
      </c>
      <c r="E33" s="112">
        <f t="shared" si="2"/>
        <v>0.07730890322580646</v>
      </c>
    </row>
    <row r="34" spans="1:5" ht="12.75">
      <c r="A34" s="41"/>
      <c r="B34" s="132">
        <v>31720</v>
      </c>
      <c r="C34" s="133" t="str">
        <f t="shared" si="0"/>
        <v>10.4%</v>
      </c>
      <c r="D34" s="110">
        <f t="shared" si="1"/>
        <v>2471.4559999999997</v>
      </c>
      <c r="E34" s="134">
        <f t="shared" si="2"/>
        <v>0.07791475409836064</v>
      </c>
    </row>
    <row r="35" spans="1:5" ht="12.75">
      <c r="A35" s="41"/>
      <c r="B35" s="132">
        <v>31721</v>
      </c>
      <c r="C35" s="133" t="str">
        <f t="shared" si="0"/>
        <v>10.4%</v>
      </c>
      <c r="D35" s="110">
        <f t="shared" si="1"/>
        <v>2471.56</v>
      </c>
      <c r="E35" s="134">
        <f t="shared" si="2"/>
        <v>0.07791557643201664</v>
      </c>
    </row>
    <row r="36" spans="1:5" ht="12.75">
      <c r="A36" s="41"/>
      <c r="B36" s="110">
        <v>32000</v>
      </c>
      <c r="C36" s="133" t="str">
        <f t="shared" si="0"/>
        <v>10.4%</v>
      </c>
      <c r="D36" s="110">
        <f t="shared" si="1"/>
        <v>2500.576</v>
      </c>
      <c r="E36" s="112">
        <f t="shared" si="2"/>
        <v>0.078143</v>
      </c>
    </row>
    <row r="37" spans="1:5" ht="12.75">
      <c r="A37" s="41"/>
      <c r="B37" s="110">
        <v>33000</v>
      </c>
      <c r="C37" s="133" t="str">
        <f t="shared" si="0"/>
        <v>10.4%</v>
      </c>
      <c r="D37" s="110">
        <f t="shared" si="1"/>
        <v>2604.576</v>
      </c>
      <c r="E37" s="112">
        <f t="shared" si="2"/>
        <v>0.07892654545454546</v>
      </c>
    </row>
    <row r="38" spans="1:5" ht="12.75">
      <c r="A38" s="41"/>
      <c r="B38" s="110">
        <v>34000</v>
      </c>
      <c r="C38" s="133" t="str">
        <f t="shared" si="0"/>
        <v>10.4%</v>
      </c>
      <c r="D38" s="110">
        <f t="shared" si="1"/>
        <v>2708.576</v>
      </c>
      <c r="E38" s="112">
        <f t="shared" si="2"/>
        <v>0.079664</v>
      </c>
    </row>
    <row r="39" spans="1:5" ht="12.75">
      <c r="A39" s="41"/>
      <c r="B39" s="110">
        <v>35000</v>
      </c>
      <c r="C39" s="133" t="str">
        <f t="shared" si="0"/>
        <v>10.4%</v>
      </c>
      <c r="D39" s="110">
        <f t="shared" si="1"/>
        <v>2812.576</v>
      </c>
      <c r="E39" s="112">
        <f t="shared" si="2"/>
        <v>0.08035931428571429</v>
      </c>
    </row>
    <row r="40" spans="1:5" ht="12.75">
      <c r="A40" s="41"/>
      <c r="B40" s="110">
        <v>36000</v>
      </c>
      <c r="C40" s="133" t="str">
        <f t="shared" si="0"/>
        <v>10.4%</v>
      </c>
      <c r="D40" s="110">
        <f t="shared" si="1"/>
        <v>2916.576</v>
      </c>
      <c r="E40" s="112">
        <f t="shared" si="2"/>
        <v>0.081016</v>
      </c>
    </row>
    <row r="41" spans="1:5" ht="12.75">
      <c r="A41" s="41"/>
      <c r="B41" s="110">
        <v>37000</v>
      </c>
      <c r="C41" s="133" t="str">
        <f t="shared" si="0"/>
        <v>10.4%</v>
      </c>
      <c r="D41" s="110">
        <f t="shared" si="1"/>
        <v>3020.576</v>
      </c>
      <c r="E41" s="112">
        <f t="shared" si="2"/>
        <v>0.08163718918918919</v>
      </c>
    </row>
    <row r="42" spans="1:5" ht="12.75">
      <c r="A42" s="41"/>
      <c r="B42" s="110">
        <v>38000</v>
      </c>
      <c r="C42" s="133" t="str">
        <f t="shared" si="0"/>
        <v>10.4%</v>
      </c>
      <c r="D42" s="110">
        <f t="shared" si="1"/>
        <v>3124.576</v>
      </c>
      <c r="E42" s="112">
        <f t="shared" si="2"/>
        <v>0.08222568421052631</v>
      </c>
    </row>
    <row r="43" spans="1:5" ht="12.75">
      <c r="A43" s="41"/>
      <c r="B43" s="110">
        <v>39000</v>
      </c>
      <c r="C43" s="133" t="str">
        <f t="shared" si="0"/>
        <v>10.4%</v>
      </c>
      <c r="D43" s="110">
        <f t="shared" si="1"/>
        <v>3228.576</v>
      </c>
      <c r="E43" s="112">
        <f t="shared" si="2"/>
        <v>0.082784</v>
      </c>
    </row>
    <row r="44" spans="1:5" ht="12.75">
      <c r="A44" s="41"/>
      <c r="B44" s="110">
        <v>40000</v>
      </c>
      <c r="C44" s="133" t="str">
        <f t="shared" si="0"/>
        <v>10.4%</v>
      </c>
      <c r="D44" s="110">
        <f t="shared" si="1"/>
        <v>3332.576</v>
      </c>
      <c r="E44" s="112">
        <f t="shared" si="2"/>
        <v>0.0833144</v>
      </c>
    </row>
    <row r="45" spans="1:5" ht="12.75">
      <c r="A45" s="41"/>
      <c r="B45" s="110">
        <v>41000</v>
      </c>
      <c r="C45" s="133" t="str">
        <f t="shared" si="0"/>
        <v>10.4%</v>
      </c>
      <c r="D45" s="110">
        <f t="shared" si="1"/>
        <v>3436.576</v>
      </c>
      <c r="E45" s="112">
        <f t="shared" si="2"/>
        <v>0.0838189268292683</v>
      </c>
    </row>
    <row r="46" spans="1:5" ht="12.75">
      <c r="A46" s="41"/>
      <c r="B46" s="211">
        <v>41865</v>
      </c>
      <c r="C46" s="133" t="str">
        <f t="shared" si="0"/>
        <v>10.4%</v>
      </c>
      <c r="D46" s="110">
        <f>((B46-41450)*$A$9)+((41450-7755)*$A$8)</f>
        <v>3561.5499999999997</v>
      </c>
      <c r="E46" s="112">
        <f t="shared" si="2"/>
        <v>0.08507225606114892</v>
      </c>
    </row>
    <row r="47" spans="1:5" ht="12.75">
      <c r="A47" s="41"/>
      <c r="B47" s="110">
        <v>42000</v>
      </c>
      <c r="C47" s="111" t="str">
        <f aca="true" t="shared" si="3" ref="C47:C95">+$A$9</f>
        <v>13.8%</v>
      </c>
      <c r="D47" s="110">
        <f aca="true" t="shared" si="4" ref="D47:D95">((B47-41450)*$A$9)+((41450-7755)*$A$8)</f>
        <v>3580.18</v>
      </c>
      <c r="E47" s="112">
        <f t="shared" si="2"/>
        <v>0.08524238095238094</v>
      </c>
    </row>
    <row r="48" spans="1:5" ht="12.75">
      <c r="A48" s="41"/>
      <c r="B48" s="110">
        <v>43000</v>
      </c>
      <c r="C48" s="111" t="str">
        <f t="shared" si="3"/>
        <v>13.8%</v>
      </c>
      <c r="D48" s="110">
        <f t="shared" si="4"/>
        <v>3718.18</v>
      </c>
      <c r="E48" s="112">
        <f t="shared" si="2"/>
        <v>0.0864693023255814</v>
      </c>
    </row>
    <row r="49" spans="1:5" ht="12.75">
      <c r="A49" s="41"/>
      <c r="B49" s="110">
        <v>44000</v>
      </c>
      <c r="C49" s="111" t="str">
        <f t="shared" si="3"/>
        <v>13.8%</v>
      </c>
      <c r="D49" s="110">
        <f t="shared" si="4"/>
        <v>3856.18</v>
      </c>
      <c r="E49" s="112">
        <f t="shared" si="2"/>
        <v>0.08764045454545454</v>
      </c>
    </row>
    <row r="50" spans="1:5" ht="12.75">
      <c r="A50" s="41"/>
      <c r="B50" s="110">
        <v>45000</v>
      </c>
      <c r="C50" s="111" t="str">
        <f t="shared" si="3"/>
        <v>13.8%</v>
      </c>
      <c r="D50" s="110">
        <f t="shared" si="4"/>
        <v>3994.18</v>
      </c>
      <c r="E50" s="112">
        <f t="shared" si="2"/>
        <v>0.08875955555555555</v>
      </c>
    </row>
    <row r="51" spans="1:5" ht="12.75">
      <c r="A51" s="41"/>
      <c r="B51" s="110">
        <v>46000</v>
      </c>
      <c r="C51" s="111" t="str">
        <f t="shared" si="3"/>
        <v>13.8%</v>
      </c>
      <c r="D51" s="110">
        <f t="shared" si="4"/>
        <v>4132.18</v>
      </c>
      <c r="E51" s="112">
        <f t="shared" si="2"/>
        <v>0.08983000000000001</v>
      </c>
    </row>
    <row r="52" spans="1:5" ht="12.75">
      <c r="A52" s="41"/>
      <c r="B52" s="110">
        <v>47000</v>
      </c>
      <c r="C52" s="111" t="str">
        <f t="shared" si="3"/>
        <v>13.8%</v>
      </c>
      <c r="D52" s="110">
        <f t="shared" si="4"/>
        <v>4270.18</v>
      </c>
      <c r="E52" s="112">
        <f t="shared" si="2"/>
        <v>0.09085489361702129</v>
      </c>
    </row>
    <row r="53" spans="1:5" ht="12.75">
      <c r="A53" s="41"/>
      <c r="B53" s="110">
        <v>48000</v>
      </c>
      <c r="C53" s="111" t="str">
        <f t="shared" si="3"/>
        <v>13.8%</v>
      </c>
      <c r="D53" s="110">
        <f t="shared" si="4"/>
        <v>4408.18</v>
      </c>
      <c r="E53" s="112">
        <f t="shared" si="2"/>
        <v>0.09183708333333333</v>
      </c>
    </row>
    <row r="54" spans="1:5" ht="12.75">
      <c r="A54" s="41"/>
      <c r="B54" s="110">
        <v>49000</v>
      </c>
      <c r="C54" s="111" t="str">
        <f t="shared" si="3"/>
        <v>13.8%</v>
      </c>
      <c r="D54" s="110">
        <f t="shared" si="4"/>
        <v>4546.18</v>
      </c>
      <c r="E54" s="112">
        <f t="shared" si="2"/>
        <v>0.09277918367346939</v>
      </c>
    </row>
    <row r="55" spans="1:5" ht="12.75">
      <c r="A55" s="41"/>
      <c r="B55" s="110">
        <v>50000</v>
      </c>
      <c r="C55" s="111" t="str">
        <f t="shared" si="3"/>
        <v>13.8%</v>
      </c>
      <c r="D55" s="110">
        <f t="shared" si="4"/>
        <v>4684.18</v>
      </c>
      <c r="E55" s="112">
        <f t="shared" si="2"/>
        <v>0.0936836</v>
      </c>
    </row>
    <row r="56" spans="1:5" ht="12.75">
      <c r="A56" s="41"/>
      <c r="B56" s="110">
        <v>51000</v>
      </c>
      <c r="C56" s="111" t="str">
        <f t="shared" si="3"/>
        <v>13.8%</v>
      </c>
      <c r="D56" s="110">
        <f t="shared" si="4"/>
        <v>4822.18</v>
      </c>
      <c r="E56" s="112">
        <f t="shared" si="2"/>
        <v>0.09455254901960784</v>
      </c>
    </row>
    <row r="57" spans="1:5" ht="12.75">
      <c r="A57" s="41"/>
      <c r="B57" s="110">
        <v>52000</v>
      </c>
      <c r="C57" s="111" t="str">
        <f t="shared" si="3"/>
        <v>13.8%</v>
      </c>
      <c r="D57" s="110">
        <f t="shared" si="4"/>
        <v>4960.18</v>
      </c>
      <c r="E57" s="112">
        <f t="shared" si="2"/>
        <v>0.09538807692307692</v>
      </c>
    </row>
    <row r="58" spans="1:5" ht="12.75">
      <c r="A58" s="41"/>
      <c r="B58" s="110">
        <v>53000</v>
      </c>
      <c r="C58" s="111" t="str">
        <f t="shared" si="3"/>
        <v>13.8%</v>
      </c>
      <c r="D58" s="110">
        <f t="shared" si="4"/>
        <v>5098.18</v>
      </c>
      <c r="E58" s="112">
        <f t="shared" si="2"/>
        <v>0.09619207547169811</v>
      </c>
    </row>
    <row r="59" spans="1:5" ht="12.75">
      <c r="A59" s="41"/>
      <c r="B59" s="110">
        <v>54000</v>
      </c>
      <c r="C59" s="111" t="str">
        <f t="shared" si="3"/>
        <v>13.8%</v>
      </c>
      <c r="D59" s="110">
        <f t="shared" si="4"/>
        <v>5236.18</v>
      </c>
      <c r="E59" s="112">
        <f t="shared" si="2"/>
        <v>0.0969662962962963</v>
      </c>
    </row>
    <row r="60" spans="1:5" ht="12.75">
      <c r="A60" s="41"/>
      <c r="B60" s="110">
        <v>55000</v>
      </c>
      <c r="C60" s="111" t="str">
        <f t="shared" si="3"/>
        <v>13.8%</v>
      </c>
      <c r="D60" s="110">
        <f t="shared" si="4"/>
        <v>5374.18</v>
      </c>
      <c r="E60" s="112">
        <f t="shared" si="2"/>
        <v>0.09771236363636364</v>
      </c>
    </row>
    <row r="61" spans="1:5" ht="12.75">
      <c r="A61" s="41"/>
      <c r="B61" s="110">
        <v>56000</v>
      </c>
      <c r="C61" s="111" t="str">
        <f t="shared" si="3"/>
        <v>13.8%</v>
      </c>
      <c r="D61" s="110">
        <f t="shared" si="4"/>
        <v>5512.18</v>
      </c>
      <c r="E61" s="112">
        <f t="shared" si="2"/>
        <v>0.09843178571428572</v>
      </c>
    </row>
    <row r="62" spans="1:5" ht="12.75">
      <c r="A62" s="41"/>
      <c r="B62" s="110">
        <v>57000</v>
      </c>
      <c r="C62" s="111" t="str">
        <f t="shared" si="3"/>
        <v>13.8%</v>
      </c>
      <c r="D62" s="110">
        <f t="shared" si="4"/>
        <v>5650.18</v>
      </c>
      <c r="E62" s="112">
        <f t="shared" si="2"/>
        <v>0.0991259649122807</v>
      </c>
    </row>
    <row r="63" spans="1:5" ht="12.75">
      <c r="A63" s="41"/>
      <c r="B63" s="110">
        <v>58000</v>
      </c>
      <c r="C63" s="111" t="str">
        <f t="shared" si="3"/>
        <v>13.8%</v>
      </c>
      <c r="D63" s="110">
        <f t="shared" si="4"/>
        <v>5788.18</v>
      </c>
      <c r="E63" s="112">
        <f t="shared" si="2"/>
        <v>0.09979620689655173</v>
      </c>
    </row>
    <row r="64" spans="1:5" ht="12.75">
      <c r="A64" s="41"/>
      <c r="B64" s="110">
        <v>59000</v>
      </c>
      <c r="C64" s="111" t="str">
        <f t="shared" si="3"/>
        <v>13.8%</v>
      </c>
      <c r="D64" s="110">
        <f t="shared" si="4"/>
        <v>5926.18</v>
      </c>
      <c r="E64" s="112">
        <f t="shared" si="2"/>
        <v>0.10044372881355933</v>
      </c>
    </row>
    <row r="65" spans="1:5" ht="12.75">
      <c r="A65" s="41"/>
      <c r="B65" s="110">
        <v>60000</v>
      </c>
      <c r="C65" s="111" t="str">
        <f t="shared" si="3"/>
        <v>13.8%</v>
      </c>
      <c r="D65" s="110">
        <f t="shared" si="4"/>
        <v>6064.18</v>
      </c>
      <c r="E65" s="112">
        <f t="shared" si="2"/>
        <v>0.10106966666666667</v>
      </c>
    </row>
    <row r="66" spans="1:5" ht="12.75">
      <c r="A66" s="41"/>
      <c r="B66" s="110">
        <v>61000</v>
      </c>
      <c r="C66" s="111" t="str">
        <f t="shared" si="3"/>
        <v>13.8%</v>
      </c>
      <c r="D66" s="110">
        <f t="shared" si="4"/>
        <v>6202.18</v>
      </c>
      <c r="E66" s="112">
        <f t="shared" si="2"/>
        <v>0.10167508196721312</v>
      </c>
    </row>
    <row r="67" spans="1:5" ht="12.75">
      <c r="A67" s="41"/>
      <c r="B67" s="110">
        <v>62000</v>
      </c>
      <c r="C67" s="111" t="str">
        <f t="shared" si="3"/>
        <v>13.8%</v>
      </c>
      <c r="D67" s="110">
        <f t="shared" si="4"/>
        <v>6340.18</v>
      </c>
      <c r="E67" s="112">
        <f t="shared" si="2"/>
        <v>0.1022609677419355</v>
      </c>
    </row>
    <row r="68" spans="1:5" ht="12.75">
      <c r="A68" s="41"/>
      <c r="B68" s="110">
        <v>63000</v>
      </c>
      <c r="C68" s="111" t="str">
        <f t="shared" si="3"/>
        <v>13.8%</v>
      </c>
      <c r="D68" s="110">
        <f t="shared" si="4"/>
        <v>6478.18</v>
      </c>
      <c r="E68" s="112">
        <f t="shared" si="2"/>
        <v>0.10282825396825397</v>
      </c>
    </row>
    <row r="69" spans="1:5" ht="12.75">
      <c r="A69" s="41"/>
      <c r="B69" s="110">
        <v>64000</v>
      </c>
      <c r="C69" s="111" t="str">
        <f t="shared" si="3"/>
        <v>13.8%</v>
      </c>
      <c r="D69" s="110">
        <f t="shared" si="4"/>
        <v>6616.18</v>
      </c>
      <c r="E69" s="112">
        <f t="shared" si="2"/>
        <v>0.1033778125</v>
      </c>
    </row>
    <row r="70" spans="1:5" ht="12.75">
      <c r="A70" s="41"/>
      <c r="B70" s="110">
        <v>65000</v>
      </c>
      <c r="C70" s="111" t="str">
        <f t="shared" si="3"/>
        <v>13.8%</v>
      </c>
      <c r="D70" s="110">
        <f t="shared" si="4"/>
        <v>6754.18</v>
      </c>
      <c r="E70" s="112">
        <f t="shared" si="2"/>
        <v>0.10391046153846155</v>
      </c>
    </row>
    <row r="71" spans="1:5" ht="12.75">
      <c r="A71" s="41"/>
      <c r="B71" s="110">
        <v>66000</v>
      </c>
      <c r="C71" s="111" t="str">
        <f t="shared" si="3"/>
        <v>13.8%</v>
      </c>
      <c r="D71" s="110">
        <f t="shared" si="4"/>
        <v>6892.18</v>
      </c>
      <c r="E71" s="112">
        <f t="shared" si="2"/>
        <v>0.1044269696969697</v>
      </c>
    </row>
    <row r="72" spans="1:5" ht="12.75">
      <c r="A72" s="41"/>
      <c r="B72" s="110">
        <v>67000</v>
      </c>
      <c r="C72" s="111" t="str">
        <f t="shared" si="3"/>
        <v>13.8%</v>
      </c>
      <c r="D72" s="110">
        <f t="shared" si="4"/>
        <v>7030.18</v>
      </c>
      <c r="E72" s="112">
        <f t="shared" si="2"/>
        <v>0.10492805970149253</v>
      </c>
    </row>
    <row r="73" spans="1:5" ht="12.75">
      <c r="A73" s="41"/>
      <c r="B73" s="110">
        <v>68000</v>
      </c>
      <c r="C73" s="111" t="str">
        <f t="shared" si="3"/>
        <v>13.8%</v>
      </c>
      <c r="D73" s="110">
        <f t="shared" si="4"/>
        <v>7168.18</v>
      </c>
      <c r="E73" s="112">
        <f aca="true" t="shared" si="5" ref="E73:E95">D73/B73</f>
        <v>0.10541441176470588</v>
      </c>
    </row>
    <row r="74" spans="1:5" ht="12.75">
      <c r="A74" s="41"/>
      <c r="B74" s="110">
        <v>69000</v>
      </c>
      <c r="C74" s="111" t="str">
        <f t="shared" si="3"/>
        <v>13.8%</v>
      </c>
      <c r="D74" s="110">
        <f t="shared" si="4"/>
        <v>7306.18</v>
      </c>
      <c r="E74" s="112">
        <f t="shared" si="5"/>
        <v>0.10588666666666667</v>
      </c>
    </row>
    <row r="75" spans="1:5" ht="12.75">
      <c r="A75" s="41"/>
      <c r="B75" s="110">
        <v>70000</v>
      </c>
      <c r="C75" s="111" t="str">
        <f t="shared" si="3"/>
        <v>13.8%</v>
      </c>
      <c r="D75" s="110">
        <f t="shared" si="4"/>
        <v>7444.18</v>
      </c>
      <c r="E75" s="112">
        <f t="shared" si="5"/>
        <v>0.10634542857142858</v>
      </c>
    </row>
    <row r="76" spans="1:5" ht="12.75">
      <c r="A76" s="41"/>
      <c r="B76" s="110">
        <v>71000</v>
      </c>
      <c r="C76" s="111" t="str">
        <f t="shared" si="3"/>
        <v>13.8%</v>
      </c>
      <c r="D76" s="110">
        <f t="shared" si="4"/>
        <v>7582.18</v>
      </c>
      <c r="E76" s="112">
        <f t="shared" si="5"/>
        <v>0.1067912676056338</v>
      </c>
    </row>
    <row r="77" spans="1:5" ht="12.75">
      <c r="A77" s="41"/>
      <c r="B77" s="110">
        <v>72000</v>
      </c>
      <c r="C77" s="111" t="str">
        <f t="shared" si="3"/>
        <v>13.8%</v>
      </c>
      <c r="D77" s="110">
        <f t="shared" si="4"/>
        <v>7720.18</v>
      </c>
      <c r="E77" s="112">
        <f t="shared" si="5"/>
        <v>0.10722472222222222</v>
      </c>
    </row>
    <row r="78" spans="1:5" ht="12.75">
      <c r="A78" s="41"/>
      <c r="B78" s="110">
        <v>73000</v>
      </c>
      <c r="C78" s="111" t="str">
        <f t="shared" si="3"/>
        <v>13.8%</v>
      </c>
      <c r="D78" s="110">
        <f t="shared" si="4"/>
        <v>7858.18</v>
      </c>
      <c r="E78" s="112">
        <f t="shared" si="5"/>
        <v>0.10764630136986302</v>
      </c>
    </row>
    <row r="79" spans="1:5" ht="12.75">
      <c r="A79" s="41"/>
      <c r="B79" s="110">
        <v>74000</v>
      </c>
      <c r="C79" s="111" t="str">
        <f t="shared" si="3"/>
        <v>13.8%</v>
      </c>
      <c r="D79" s="110">
        <f t="shared" si="4"/>
        <v>7996.18</v>
      </c>
      <c r="E79" s="112">
        <f t="shared" si="5"/>
        <v>0.1080564864864865</v>
      </c>
    </row>
    <row r="80" spans="1:5" ht="12.75">
      <c r="A80" s="41"/>
      <c r="B80" s="110">
        <v>75000</v>
      </c>
      <c r="C80" s="111" t="str">
        <f t="shared" si="3"/>
        <v>13.8%</v>
      </c>
      <c r="D80" s="110">
        <f t="shared" si="4"/>
        <v>8134.18</v>
      </c>
      <c r="E80" s="112">
        <f t="shared" si="5"/>
        <v>0.10845573333333333</v>
      </c>
    </row>
    <row r="81" spans="1:5" ht="12.75">
      <c r="A81" s="41"/>
      <c r="B81" s="110">
        <v>76000</v>
      </c>
      <c r="C81" s="111" t="str">
        <f t="shared" si="3"/>
        <v>13.8%</v>
      </c>
      <c r="D81" s="110">
        <f t="shared" si="4"/>
        <v>8272.18</v>
      </c>
      <c r="E81" s="112">
        <f t="shared" si="5"/>
        <v>0.10884447368421053</v>
      </c>
    </row>
    <row r="82" spans="1:5" ht="12.75">
      <c r="A82" s="41"/>
      <c r="B82" s="110">
        <v>77000</v>
      </c>
      <c r="C82" s="111" t="str">
        <f t="shared" si="3"/>
        <v>13.8%</v>
      </c>
      <c r="D82" s="110">
        <f t="shared" si="4"/>
        <v>8410.18</v>
      </c>
      <c r="E82" s="112">
        <f t="shared" si="5"/>
        <v>0.10922311688311688</v>
      </c>
    </row>
    <row r="83" spans="1:5" ht="12.75">
      <c r="A83" s="41"/>
      <c r="B83" s="110">
        <v>78000</v>
      </c>
      <c r="C83" s="111" t="str">
        <f t="shared" si="3"/>
        <v>13.8%</v>
      </c>
      <c r="D83" s="110">
        <f t="shared" si="4"/>
        <v>8548.18</v>
      </c>
      <c r="E83" s="112">
        <f t="shared" si="5"/>
        <v>0.10959205128205128</v>
      </c>
    </row>
    <row r="84" spans="1:5" ht="12.75">
      <c r="A84" s="41"/>
      <c r="B84" s="110">
        <v>79000</v>
      </c>
      <c r="C84" s="111" t="str">
        <f t="shared" si="3"/>
        <v>13.8%</v>
      </c>
      <c r="D84" s="110">
        <f t="shared" si="4"/>
        <v>8686.18</v>
      </c>
      <c r="E84" s="112">
        <f t="shared" si="5"/>
        <v>0.10995164556962025</v>
      </c>
    </row>
    <row r="85" spans="1:5" ht="12.75">
      <c r="A85" s="41"/>
      <c r="B85" s="110">
        <v>80000</v>
      </c>
      <c r="C85" s="111" t="str">
        <f t="shared" si="3"/>
        <v>13.8%</v>
      </c>
      <c r="D85" s="110">
        <f t="shared" si="4"/>
        <v>8824.18</v>
      </c>
      <c r="E85" s="112">
        <f t="shared" si="5"/>
        <v>0.11030225</v>
      </c>
    </row>
    <row r="86" spans="1:5" ht="12.75">
      <c r="A86" s="41"/>
      <c r="B86" s="110">
        <v>81000</v>
      </c>
      <c r="C86" s="111" t="str">
        <f t="shared" si="3"/>
        <v>13.8%</v>
      </c>
      <c r="D86" s="110">
        <f t="shared" si="4"/>
        <v>8962.18</v>
      </c>
      <c r="E86" s="112">
        <f t="shared" si="5"/>
        <v>0.1106441975308642</v>
      </c>
    </row>
    <row r="87" spans="1:5" ht="12.75">
      <c r="A87" s="41"/>
      <c r="B87" s="110">
        <v>82000</v>
      </c>
      <c r="C87" s="111" t="str">
        <f t="shared" si="3"/>
        <v>13.8%</v>
      </c>
      <c r="D87" s="110">
        <f t="shared" si="4"/>
        <v>9100.18</v>
      </c>
      <c r="E87" s="112">
        <f t="shared" si="5"/>
        <v>0.11097780487804879</v>
      </c>
    </row>
    <row r="88" spans="1:5" ht="12.75">
      <c r="A88" s="41"/>
      <c r="B88" s="110">
        <v>83000</v>
      </c>
      <c r="C88" s="111" t="str">
        <f t="shared" si="3"/>
        <v>13.8%</v>
      </c>
      <c r="D88" s="110">
        <f t="shared" si="4"/>
        <v>9238.18</v>
      </c>
      <c r="E88" s="112">
        <f t="shared" si="5"/>
        <v>0.11130337349397591</v>
      </c>
    </row>
    <row r="89" spans="1:5" ht="12.75">
      <c r="A89" s="41"/>
      <c r="B89" s="110">
        <v>84000</v>
      </c>
      <c r="C89" s="111" t="str">
        <f t="shared" si="3"/>
        <v>13.8%</v>
      </c>
      <c r="D89" s="110">
        <f t="shared" si="4"/>
        <v>9376.18</v>
      </c>
      <c r="E89" s="112">
        <f t="shared" si="5"/>
        <v>0.11162119047619048</v>
      </c>
    </row>
    <row r="90" spans="1:5" ht="12.75">
      <c r="A90" s="41"/>
      <c r="B90" s="110">
        <v>85000</v>
      </c>
      <c r="C90" s="111" t="str">
        <f t="shared" si="3"/>
        <v>13.8%</v>
      </c>
      <c r="D90" s="110">
        <f t="shared" si="4"/>
        <v>9514.18</v>
      </c>
      <c r="E90" s="112">
        <f t="shared" si="5"/>
        <v>0.11193152941176471</v>
      </c>
    </row>
    <row r="91" spans="1:5" ht="12.75">
      <c r="A91" s="41"/>
      <c r="B91" s="110">
        <v>86000</v>
      </c>
      <c r="C91" s="111" t="str">
        <f t="shared" si="3"/>
        <v>13.8%</v>
      </c>
      <c r="D91" s="110">
        <f t="shared" si="4"/>
        <v>9652.18</v>
      </c>
      <c r="E91" s="112">
        <f t="shared" si="5"/>
        <v>0.1122346511627907</v>
      </c>
    </row>
    <row r="92" spans="1:5" ht="12.75">
      <c r="A92" s="41"/>
      <c r="B92" s="110">
        <v>87000</v>
      </c>
      <c r="C92" s="111" t="str">
        <f t="shared" si="3"/>
        <v>13.8%</v>
      </c>
      <c r="D92" s="110">
        <f t="shared" si="4"/>
        <v>9790.18</v>
      </c>
      <c r="E92" s="112">
        <f t="shared" si="5"/>
        <v>0.11253080459770115</v>
      </c>
    </row>
    <row r="93" spans="1:5" ht="12.75">
      <c r="A93" s="41"/>
      <c r="B93" s="110">
        <v>88000</v>
      </c>
      <c r="C93" s="111" t="str">
        <f t="shared" si="3"/>
        <v>13.8%</v>
      </c>
      <c r="D93" s="110">
        <f t="shared" si="4"/>
        <v>9928.18</v>
      </c>
      <c r="E93" s="112">
        <f t="shared" si="5"/>
        <v>0.11282022727272728</v>
      </c>
    </row>
    <row r="94" spans="1:5" ht="12.75">
      <c r="A94" s="41"/>
      <c r="B94" s="110">
        <v>89000</v>
      </c>
      <c r="C94" s="111" t="str">
        <f t="shared" si="3"/>
        <v>13.8%</v>
      </c>
      <c r="D94" s="110">
        <f t="shared" si="4"/>
        <v>10066.18</v>
      </c>
      <c r="E94" s="112">
        <f t="shared" si="5"/>
        <v>0.11310314606741573</v>
      </c>
    </row>
    <row r="95" spans="1:5" ht="13.5" thickBot="1">
      <c r="A95" s="41"/>
      <c r="B95" s="113">
        <v>90000</v>
      </c>
      <c r="C95" s="114" t="str">
        <f t="shared" si="3"/>
        <v>13.8%</v>
      </c>
      <c r="D95" s="110">
        <f t="shared" si="4"/>
        <v>10204.18</v>
      </c>
      <c r="E95" s="115">
        <f t="shared" si="5"/>
        <v>0.11337977777777779</v>
      </c>
    </row>
    <row r="96" spans="1:5" ht="12.75">
      <c r="A96" s="41"/>
      <c r="B96" s="62"/>
      <c r="C96" s="61"/>
      <c r="D96" s="62"/>
      <c r="E96" s="61"/>
    </row>
    <row r="97" spans="1:5" ht="12.75">
      <c r="A97" s="41"/>
      <c r="B97" s="62"/>
      <c r="C97" s="61"/>
      <c r="D97" s="62"/>
      <c r="E97" s="61"/>
    </row>
    <row r="98" ht="12.75">
      <c r="A98" s="41"/>
    </row>
  </sheetData>
  <sheetProtection/>
  <printOptions/>
  <pageMargins left="0.72" right="0.2755905511811024" top="0.2755905511811024" bottom="0.4330708661417323" header="0.2362204724409449" footer="0.2362204724409449"/>
  <pageSetup fitToHeight="1" fitToWidth="1" horizontalDpi="600" verticalDpi="600" orientation="portrait" paperSize="9" scale="65" r:id="rId2"/>
  <headerFooter alignWithMargins="0">
    <oddFooter>&amp;L&amp;9&amp;Z&amp;F</oddFooter>
  </headerFooter>
  <drawing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H94"/>
  <sheetViews>
    <sheetView zoomScalePageLayoutView="0" workbookViewId="0" topLeftCell="B1">
      <selection activeCell="H14" sqref="H14"/>
    </sheetView>
  </sheetViews>
  <sheetFormatPr defaultColWidth="9.140625" defaultRowHeight="12.75"/>
  <cols>
    <col min="1" max="1" width="11.8515625" style="0" hidden="1" customWidth="1"/>
    <col min="2" max="2" width="27.421875" style="40" customWidth="1"/>
    <col min="3" max="3" width="25.7109375" style="8" hidden="1" customWidth="1"/>
    <col min="4" max="4" width="30.8515625" style="40" customWidth="1"/>
    <col min="5" max="5" width="33.421875" style="8" customWidth="1"/>
    <col min="7" max="7" width="16.00390625" style="0" customWidth="1"/>
    <col min="8" max="8" width="9.28125" style="0" bestFit="1" customWidth="1"/>
  </cols>
  <sheetData>
    <row r="1" spans="1:7" ht="18">
      <c r="A1" s="41"/>
      <c r="B1" s="120" t="s">
        <v>158</v>
      </c>
      <c r="C1" s="103"/>
      <c r="D1" s="104"/>
      <c r="E1" s="103"/>
      <c r="F1" s="41"/>
      <c r="G1" s="41"/>
    </row>
    <row r="2" spans="1:7" ht="12.75">
      <c r="A2" s="41"/>
      <c r="C2" s="105"/>
      <c r="D2" s="106"/>
      <c r="E2" s="105"/>
      <c r="F2" s="41"/>
      <c r="G2" s="41"/>
    </row>
    <row r="3" spans="1:7" ht="13.5" customHeight="1">
      <c r="A3" s="41"/>
      <c r="B3" s="269" t="s">
        <v>162</v>
      </c>
      <c r="C3" s="269"/>
      <c r="D3" s="269"/>
      <c r="E3" s="269"/>
      <c r="F3" s="41"/>
      <c r="G3" s="41"/>
    </row>
    <row r="4" spans="1:7" ht="13.5" customHeight="1" thickBot="1">
      <c r="A4" s="41"/>
      <c r="B4" s="121"/>
      <c r="C4" s="121"/>
      <c r="D4" s="121"/>
      <c r="E4" s="121"/>
      <c r="F4" s="41"/>
      <c r="G4" s="41"/>
    </row>
    <row r="5" spans="1:7" ht="12.75">
      <c r="A5" s="41"/>
      <c r="B5" s="118" t="s">
        <v>159</v>
      </c>
      <c r="C5" s="119" t="s">
        <v>132</v>
      </c>
      <c r="D5" s="118" t="s">
        <v>133</v>
      </c>
      <c r="E5" s="119" t="s">
        <v>137</v>
      </c>
      <c r="F5" s="41"/>
      <c r="G5" s="41"/>
    </row>
    <row r="6" spans="1:7" ht="13.5" thickBot="1">
      <c r="A6" s="166" t="s">
        <v>134</v>
      </c>
      <c r="B6" s="116"/>
      <c r="C6" s="117" t="s">
        <v>135</v>
      </c>
      <c r="D6" s="116"/>
      <c r="E6" s="117"/>
      <c r="F6" s="41"/>
      <c r="G6" s="41"/>
    </row>
    <row r="7" spans="1:7" ht="12.75" hidden="1">
      <c r="A7" s="167" t="s">
        <v>219</v>
      </c>
      <c r="B7" s="168">
        <v>7956</v>
      </c>
      <c r="C7" s="108" t="s">
        <v>136</v>
      </c>
      <c r="D7" s="107"/>
      <c r="E7" s="109"/>
      <c r="F7" s="41"/>
      <c r="G7" s="41"/>
    </row>
    <row r="8" spans="1:7" ht="12.75">
      <c r="A8" s="65"/>
      <c r="B8" s="210" t="s">
        <v>257</v>
      </c>
      <c r="C8" s="108"/>
      <c r="D8" s="107">
        <v>0</v>
      </c>
      <c r="E8" s="109">
        <v>0</v>
      </c>
      <c r="F8" s="41"/>
      <c r="G8" s="41"/>
    </row>
    <row r="9" spans="1:7" ht="12.75">
      <c r="A9" s="41"/>
      <c r="B9" s="110">
        <v>8000</v>
      </c>
      <c r="C9" s="111" t="str">
        <f aca="true" t="shared" si="0" ref="C9:C69">+$A$7</f>
        <v>13.8%</v>
      </c>
      <c r="D9" s="110">
        <f aca="true" t="shared" si="1" ref="D9:D69">(B9-$B$7)*$A$7</f>
        <v>6.072000000000001</v>
      </c>
      <c r="E9" s="112">
        <f aca="true" t="shared" si="2" ref="E9:E69">D9/B9</f>
        <v>0.0007590000000000001</v>
      </c>
      <c r="F9" s="41"/>
      <c r="G9" s="41"/>
    </row>
    <row r="10" spans="1:7" ht="12.75">
      <c r="A10" s="41"/>
      <c r="B10" s="110">
        <v>9000</v>
      </c>
      <c r="C10" s="111" t="str">
        <f t="shared" si="0"/>
        <v>13.8%</v>
      </c>
      <c r="D10" s="110">
        <f t="shared" si="1"/>
        <v>144.072</v>
      </c>
      <c r="E10" s="112">
        <f t="shared" si="2"/>
        <v>0.016008</v>
      </c>
      <c r="F10" s="41"/>
      <c r="G10" s="41"/>
    </row>
    <row r="11" spans="1:7" ht="12.75">
      <c r="A11" s="41"/>
      <c r="B11" s="110">
        <v>10000</v>
      </c>
      <c r="C11" s="111" t="str">
        <f t="shared" si="0"/>
        <v>13.8%</v>
      </c>
      <c r="D11" s="110">
        <f t="shared" si="1"/>
        <v>282.072</v>
      </c>
      <c r="E11" s="112">
        <f t="shared" si="2"/>
        <v>0.0282072</v>
      </c>
      <c r="F11" s="41"/>
      <c r="G11" s="41"/>
    </row>
    <row r="12" spans="1:8" ht="12.75">
      <c r="A12" s="41"/>
      <c r="B12" s="110">
        <v>11000</v>
      </c>
      <c r="C12" s="111" t="str">
        <f t="shared" si="0"/>
        <v>13.8%</v>
      </c>
      <c r="D12" s="110">
        <f t="shared" si="1"/>
        <v>420.07200000000006</v>
      </c>
      <c r="E12" s="112">
        <f t="shared" si="2"/>
        <v>0.03818836363636364</v>
      </c>
      <c r="F12" s="41"/>
      <c r="G12" s="122"/>
      <c r="H12" s="123"/>
    </row>
    <row r="13" spans="1:8" ht="12.75">
      <c r="A13" s="41"/>
      <c r="B13" s="110">
        <v>12000</v>
      </c>
      <c r="C13" s="111" t="str">
        <f t="shared" si="0"/>
        <v>13.8%</v>
      </c>
      <c r="D13" s="110">
        <f t="shared" si="1"/>
        <v>558.072</v>
      </c>
      <c r="E13" s="112">
        <f t="shared" si="2"/>
        <v>0.046506</v>
      </c>
      <c r="F13" s="41"/>
      <c r="G13" s="124" t="s">
        <v>160</v>
      </c>
      <c r="H13" s="125"/>
    </row>
    <row r="14" spans="1:8" ht="12.75">
      <c r="A14" s="41"/>
      <c r="B14" s="110">
        <v>13000</v>
      </c>
      <c r="C14" s="111" t="str">
        <f t="shared" si="0"/>
        <v>13.8%</v>
      </c>
      <c r="D14" s="110">
        <f t="shared" si="1"/>
        <v>696.072</v>
      </c>
      <c r="E14" s="112">
        <f t="shared" si="2"/>
        <v>0.053544</v>
      </c>
      <c r="F14" s="41"/>
      <c r="G14" s="124" t="s">
        <v>156</v>
      </c>
      <c r="H14" s="129">
        <v>15000</v>
      </c>
    </row>
    <row r="15" spans="1:8" ht="12.75">
      <c r="A15" s="41"/>
      <c r="B15" s="110">
        <v>14000</v>
      </c>
      <c r="C15" s="111" t="str">
        <f t="shared" si="0"/>
        <v>13.8%</v>
      </c>
      <c r="D15" s="110">
        <f t="shared" si="1"/>
        <v>834.0720000000001</v>
      </c>
      <c r="E15" s="112">
        <f t="shared" si="2"/>
        <v>0.05957657142857144</v>
      </c>
      <c r="F15" s="41"/>
      <c r="G15" s="124"/>
      <c r="H15" s="125"/>
    </row>
    <row r="16" spans="1:8" ht="12.75">
      <c r="A16" s="41"/>
      <c r="B16" s="110">
        <v>15000</v>
      </c>
      <c r="C16" s="111" t="str">
        <f t="shared" si="0"/>
        <v>13.8%</v>
      </c>
      <c r="D16" s="110">
        <f t="shared" si="1"/>
        <v>972.0720000000001</v>
      </c>
      <c r="E16" s="112">
        <f t="shared" si="2"/>
        <v>0.06480480000000001</v>
      </c>
      <c r="F16" s="41"/>
      <c r="G16" s="124" t="s">
        <v>161</v>
      </c>
      <c r="H16" s="125"/>
    </row>
    <row r="17" spans="1:8" ht="12.75">
      <c r="A17" s="41"/>
      <c r="B17" s="110">
        <v>16000</v>
      </c>
      <c r="C17" s="111" t="str">
        <f t="shared" si="0"/>
        <v>13.8%</v>
      </c>
      <c r="D17" s="110">
        <f t="shared" si="1"/>
        <v>1110.0720000000001</v>
      </c>
      <c r="E17" s="112">
        <f t="shared" si="2"/>
        <v>0.06937950000000001</v>
      </c>
      <c r="F17" s="41"/>
      <c r="G17" s="124" t="s">
        <v>157</v>
      </c>
      <c r="H17" s="126">
        <f>IF(H14&lt;B7,"0.00",SUM(H14-B7)*13.8/100)</f>
        <v>972.0720000000001</v>
      </c>
    </row>
    <row r="18" spans="1:8" ht="12.75">
      <c r="A18" s="41"/>
      <c r="B18" s="110">
        <v>17000</v>
      </c>
      <c r="C18" s="111" t="str">
        <f t="shared" si="0"/>
        <v>13.8%</v>
      </c>
      <c r="D18" s="110">
        <f t="shared" si="1"/>
        <v>1248.0720000000001</v>
      </c>
      <c r="E18" s="112">
        <f t="shared" si="2"/>
        <v>0.07341600000000001</v>
      </c>
      <c r="F18" s="41"/>
      <c r="G18" s="127"/>
      <c r="H18" s="128"/>
    </row>
    <row r="19" spans="1:7" ht="12.75">
      <c r="A19" s="41"/>
      <c r="B19" s="110">
        <v>18000</v>
      </c>
      <c r="C19" s="111" t="str">
        <f t="shared" si="0"/>
        <v>13.8%</v>
      </c>
      <c r="D19" s="110">
        <f t="shared" si="1"/>
        <v>1386.0720000000001</v>
      </c>
      <c r="E19" s="112">
        <f t="shared" si="2"/>
        <v>0.077004</v>
      </c>
      <c r="F19" s="41"/>
      <c r="G19" s="41"/>
    </row>
    <row r="20" spans="1:7" ht="12.75">
      <c r="A20" s="41"/>
      <c r="B20" s="110">
        <v>19000</v>
      </c>
      <c r="C20" s="111" t="str">
        <f t="shared" si="0"/>
        <v>13.8%</v>
      </c>
      <c r="D20" s="110">
        <f t="shared" si="1"/>
        <v>1524.0720000000001</v>
      </c>
      <c r="E20" s="112">
        <f t="shared" si="2"/>
        <v>0.08021431578947369</v>
      </c>
      <c r="F20" s="41"/>
      <c r="G20" s="41"/>
    </row>
    <row r="21" spans="1:7" ht="12.75">
      <c r="A21" s="41"/>
      <c r="B21" s="110">
        <v>20000</v>
      </c>
      <c r="C21" s="111" t="str">
        <f t="shared" si="0"/>
        <v>13.8%</v>
      </c>
      <c r="D21" s="110">
        <f t="shared" si="1"/>
        <v>1662.0720000000001</v>
      </c>
      <c r="E21" s="112">
        <f t="shared" si="2"/>
        <v>0.0831036</v>
      </c>
      <c r="F21" s="41"/>
      <c r="G21" s="41"/>
    </row>
    <row r="22" spans="1:7" ht="12.75">
      <c r="A22" s="41"/>
      <c r="B22" s="110">
        <v>21000</v>
      </c>
      <c r="C22" s="111" t="str">
        <f t="shared" si="0"/>
        <v>13.8%</v>
      </c>
      <c r="D22" s="110">
        <f t="shared" si="1"/>
        <v>1800.0720000000001</v>
      </c>
      <c r="E22" s="112">
        <f t="shared" si="2"/>
        <v>0.08571771428571429</v>
      </c>
      <c r="F22" s="41"/>
      <c r="G22" s="41"/>
    </row>
    <row r="23" spans="1:7" ht="12.75">
      <c r="A23" s="41"/>
      <c r="B23" s="110">
        <v>22000</v>
      </c>
      <c r="C23" s="111" t="str">
        <f t="shared" si="0"/>
        <v>13.8%</v>
      </c>
      <c r="D23" s="110">
        <f t="shared" si="1"/>
        <v>1938.0720000000001</v>
      </c>
      <c r="E23" s="112">
        <f t="shared" si="2"/>
        <v>0.08809418181818182</v>
      </c>
      <c r="F23" s="41"/>
      <c r="G23" s="41"/>
    </row>
    <row r="24" spans="1:7" ht="12.75">
      <c r="A24" s="41"/>
      <c r="B24" s="110">
        <v>23000</v>
      </c>
      <c r="C24" s="111" t="str">
        <f t="shared" si="0"/>
        <v>13.8%</v>
      </c>
      <c r="D24" s="110">
        <f t="shared" si="1"/>
        <v>2076.072</v>
      </c>
      <c r="E24" s="112">
        <f t="shared" si="2"/>
        <v>0.09026400000000001</v>
      </c>
      <c r="F24" s="41"/>
      <c r="G24" s="41"/>
    </row>
    <row r="25" spans="1:7" ht="12.75">
      <c r="A25" s="41"/>
      <c r="B25" s="110">
        <v>24000</v>
      </c>
      <c r="C25" s="111" t="str">
        <f t="shared" si="0"/>
        <v>13.8%</v>
      </c>
      <c r="D25" s="110">
        <f t="shared" si="1"/>
        <v>2214.072</v>
      </c>
      <c r="E25" s="112">
        <f t="shared" si="2"/>
        <v>0.092253</v>
      </c>
      <c r="F25" s="41"/>
      <c r="G25" s="41"/>
    </row>
    <row r="26" spans="1:7" ht="12.75">
      <c r="A26" s="41"/>
      <c r="B26" s="110">
        <v>25000</v>
      </c>
      <c r="C26" s="111" t="str">
        <f t="shared" si="0"/>
        <v>13.8%</v>
      </c>
      <c r="D26" s="110">
        <f t="shared" si="1"/>
        <v>2352.072</v>
      </c>
      <c r="E26" s="112">
        <f t="shared" si="2"/>
        <v>0.09408288000000001</v>
      </c>
      <c r="F26" s="41"/>
      <c r="G26" s="41"/>
    </row>
    <row r="27" spans="1:7" ht="12.75">
      <c r="A27" s="41"/>
      <c r="B27" s="110">
        <v>26000</v>
      </c>
      <c r="C27" s="111" t="str">
        <f t="shared" si="0"/>
        <v>13.8%</v>
      </c>
      <c r="D27" s="110">
        <f t="shared" si="1"/>
        <v>2490.072</v>
      </c>
      <c r="E27" s="112">
        <f t="shared" si="2"/>
        <v>0.09577200000000001</v>
      </c>
      <c r="F27" s="41"/>
      <c r="G27" s="41"/>
    </row>
    <row r="28" spans="1:7" ht="12.75">
      <c r="A28" s="41"/>
      <c r="B28" s="110">
        <v>27000</v>
      </c>
      <c r="C28" s="111" t="str">
        <f t="shared" si="0"/>
        <v>13.8%</v>
      </c>
      <c r="D28" s="110">
        <f t="shared" si="1"/>
        <v>2628.072</v>
      </c>
      <c r="E28" s="112">
        <f t="shared" si="2"/>
        <v>0.097336</v>
      </c>
      <c r="F28" s="41"/>
      <c r="G28" s="41"/>
    </row>
    <row r="29" spans="1:7" ht="12.75">
      <c r="A29" s="41"/>
      <c r="B29" s="110">
        <v>28000</v>
      </c>
      <c r="C29" s="111" t="str">
        <f t="shared" si="0"/>
        <v>13.8%</v>
      </c>
      <c r="D29" s="110">
        <f t="shared" si="1"/>
        <v>2766.072</v>
      </c>
      <c r="E29" s="112">
        <f t="shared" si="2"/>
        <v>0.09878828571428572</v>
      </c>
      <c r="F29" s="41"/>
      <c r="G29" s="41"/>
    </row>
    <row r="30" spans="1:7" ht="12.75">
      <c r="A30" s="41"/>
      <c r="B30" s="110">
        <v>29000</v>
      </c>
      <c r="C30" s="111" t="str">
        <f t="shared" si="0"/>
        <v>13.8%</v>
      </c>
      <c r="D30" s="110">
        <f t="shared" si="1"/>
        <v>2904.072</v>
      </c>
      <c r="E30" s="112">
        <f t="shared" si="2"/>
        <v>0.10014041379310346</v>
      </c>
      <c r="F30" s="41"/>
      <c r="G30" s="41"/>
    </row>
    <row r="31" spans="1:7" ht="12.75">
      <c r="A31" s="41"/>
      <c r="B31" s="110">
        <v>30000</v>
      </c>
      <c r="C31" s="111" t="str">
        <f t="shared" si="0"/>
        <v>13.8%</v>
      </c>
      <c r="D31" s="110">
        <f t="shared" si="1"/>
        <v>3042.072</v>
      </c>
      <c r="E31" s="112">
        <f t="shared" si="2"/>
        <v>0.1014024</v>
      </c>
      <c r="F31" s="41"/>
      <c r="G31" s="41"/>
    </row>
    <row r="32" spans="1:7" ht="12.75">
      <c r="A32" s="41"/>
      <c r="B32" s="110">
        <v>30940</v>
      </c>
      <c r="C32" s="111" t="str">
        <f t="shared" si="0"/>
        <v>13.8%</v>
      </c>
      <c r="D32" s="110">
        <f t="shared" si="1"/>
        <v>3171.7920000000004</v>
      </c>
      <c r="E32" s="112">
        <f t="shared" si="2"/>
        <v>0.10251428571428572</v>
      </c>
      <c r="F32" s="41"/>
      <c r="G32" s="41"/>
    </row>
    <row r="33" spans="1:7" ht="12.75">
      <c r="A33" s="41"/>
      <c r="B33" s="110">
        <v>30941</v>
      </c>
      <c r="C33" s="111" t="str">
        <f t="shared" si="0"/>
        <v>13.8%</v>
      </c>
      <c r="D33" s="110">
        <f t="shared" si="1"/>
        <v>3171.9300000000003</v>
      </c>
      <c r="E33" s="112">
        <f t="shared" si="2"/>
        <v>0.10251543259752433</v>
      </c>
      <c r="F33" s="41"/>
      <c r="G33" s="41"/>
    </row>
    <row r="34" spans="1:7" ht="12.75">
      <c r="A34" s="41"/>
      <c r="B34" s="110">
        <v>31000</v>
      </c>
      <c r="C34" s="111" t="str">
        <f t="shared" si="0"/>
        <v>13.8%</v>
      </c>
      <c r="D34" s="110">
        <f t="shared" si="1"/>
        <v>3180.072</v>
      </c>
      <c r="E34" s="112">
        <f t="shared" si="2"/>
        <v>0.10258296774193548</v>
      </c>
      <c r="F34" s="41"/>
      <c r="G34" s="41"/>
    </row>
    <row r="35" spans="1:7" ht="12.75">
      <c r="A35" s="41"/>
      <c r="B35" s="110">
        <v>32000</v>
      </c>
      <c r="C35" s="111" t="str">
        <f t="shared" si="0"/>
        <v>13.8%</v>
      </c>
      <c r="D35" s="110">
        <f t="shared" si="1"/>
        <v>3318.072</v>
      </c>
      <c r="E35" s="112">
        <f t="shared" si="2"/>
        <v>0.10368975</v>
      </c>
      <c r="F35" s="41"/>
      <c r="G35" s="41"/>
    </row>
    <row r="36" spans="1:7" ht="12.75">
      <c r="A36" s="41"/>
      <c r="B36" s="110">
        <v>33000</v>
      </c>
      <c r="C36" s="111" t="str">
        <f t="shared" si="0"/>
        <v>13.8%</v>
      </c>
      <c r="D36" s="110">
        <f t="shared" si="1"/>
        <v>3456.072</v>
      </c>
      <c r="E36" s="112">
        <f t="shared" si="2"/>
        <v>0.10472945454545454</v>
      </c>
      <c r="F36" s="41"/>
      <c r="G36" s="41"/>
    </row>
    <row r="37" spans="1:7" ht="12.75">
      <c r="A37" s="41"/>
      <c r="B37" s="110">
        <v>34000</v>
      </c>
      <c r="C37" s="111" t="str">
        <f t="shared" si="0"/>
        <v>13.8%</v>
      </c>
      <c r="D37" s="110">
        <f t="shared" si="1"/>
        <v>3594.072</v>
      </c>
      <c r="E37" s="112">
        <f t="shared" si="2"/>
        <v>0.10570800000000001</v>
      </c>
      <c r="F37" s="41"/>
      <c r="G37" s="41"/>
    </row>
    <row r="38" spans="1:7" ht="12.75">
      <c r="A38" s="41"/>
      <c r="B38" s="110">
        <v>35000</v>
      </c>
      <c r="C38" s="111" t="str">
        <f t="shared" si="0"/>
        <v>13.8%</v>
      </c>
      <c r="D38" s="110">
        <f t="shared" si="1"/>
        <v>3732.072</v>
      </c>
      <c r="E38" s="112">
        <f t="shared" si="2"/>
        <v>0.10663062857142858</v>
      </c>
      <c r="F38" s="41"/>
      <c r="G38" s="41"/>
    </row>
    <row r="39" spans="1:7" ht="12.75">
      <c r="A39" s="41"/>
      <c r="B39" s="110">
        <v>36000</v>
      </c>
      <c r="C39" s="111" t="str">
        <f t="shared" si="0"/>
        <v>13.8%</v>
      </c>
      <c r="D39" s="110">
        <f t="shared" si="1"/>
        <v>3870.072</v>
      </c>
      <c r="E39" s="112">
        <f t="shared" si="2"/>
        <v>0.107502</v>
      </c>
      <c r="F39" s="41"/>
      <c r="G39" s="41"/>
    </row>
    <row r="40" spans="1:7" ht="12.75">
      <c r="A40" s="41"/>
      <c r="B40" s="110">
        <v>37000</v>
      </c>
      <c r="C40" s="111" t="str">
        <f t="shared" si="0"/>
        <v>13.8%</v>
      </c>
      <c r="D40" s="110">
        <f t="shared" si="1"/>
        <v>4008.072</v>
      </c>
      <c r="E40" s="112">
        <f t="shared" si="2"/>
        <v>0.10832627027027027</v>
      </c>
      <c r="F40" s="41"/>
      <c r="G40" s="41"/>
    </row>
    <row r="41" spans="1:7" ht="12.75">
      <c r="A41" s="41"/>
      <c r="B41" s="110">
        <v>38000</v>
      </c>
      <c r="C41" s="111" t="str">
        <f t="shared" si="0"/>
        <v>13.8%</v>
      </c>
      <c r="D41" s="110">
        <f t="shared" si="1"/>
        <v>4146.072</v>
      </c>
      <c r="E41" s="112">
        <f t="shared" si="2"/>
        <v>0.10910715789473685</v>
      </c>
      <c r="F41" s="41"/>
      <c r="G41" s="41"/>
    </row>
    <row r="42" spans="1:7" ht="12.75">
      <c r="A42" s="41"/>
      <c r="B42" s="110">
        <v>39000</v>
      </c>
      <c r="C42" s="111" t="str">
        <f t="shared" si="0"/>
        <v>13.8%</v>
      </c>
      <c r="D42" s="110">
        <f t="shared" si="1"/>
        <v>4284.072</v>
      </c>
      <c r="E42" s="112">
        <f t="shared" si="2"/>
        <v>0.109848</v>
      </c>
      <c r="F42" s="41"/>
      <c r="G42" s="41"/>
    </row>
    <row r="43" spans="1:7" ht="12.75">
      <c r="A43" s="41"/>
      <c r="B43" s="110">
        <v>40000</v>
      </c>
      <c r="C43" s="111" t="str">
        <f t="shared" si="0"/>
        <v>13.8%</v>
      </c>
      <c r="D43" s="110">
        <f t="shared" si="1"/>
        <v>4422.072</v>
      </c>
      <c r="E43" s="112">
        <f t="shared" si="2"/>
        <v>0.1105518</v>
      </c>
      <c r="F43" s="41"/>
      <c r="G43" s="41"/>
    </row>
    <row r="44" spans="1:7" ht="12.75">
      <c r="A44" s="41"/>
      <c r="B44" s="110">
        <v>41000</v>
      </c>
      <c r="C44" s="111" t="str">
        <f t="shared" si="0"/>
        <v>13.8%</v>
      </c>
      <c r="D44" s="110">
        <f t="shared" si="1"/>
        <v>4560.072</v>
      </c>
      <c r="E44" s="112">
        <f t="shared" si="2"/>
        <v>0.11122126829268293</v>
      </c>
      <c r="F44" s="41"/>
      <c r="G44" s="41"/>
    </row>
    <row r="45" spans="1:7" ht="12.75">
      <c r="A45" s="41"/>
      <c r="B45" s="110">
        <v>42000</v>
      </c>
      <c r="C45" s="111" t="str">
        <f t="shared" si="0"/>
        <v>13.8%</v>
      </c>
      <c r="D45" s="110">
        <f t="shared" si="1"/>
        <v>4698.072</v>
      </c>
      <c r="E45" s="112">
        <f t="shared" si="2"/>
        <v>0.11185885714285715</v>
      </c>
      <c r="F45" s="41"/>
      <c r="G45" s="41"/>
    </row>
    <row r="46" spans="1:7" ht="12.75">
      <c r="A46" s="41"/>
      <c r="B46" s="110">
        <v>43000</v>
      </c>
      <c r="C46" s="111" t="str">
        <f t="shared" si="0"/>
        <v>13.8%</v>
      </c>
      <c r="D46" s="110">
        <f t="shared" si="1"/>
        <v>4836.072</v>
      </c>
      <c r="E46" s="112">
        <f t="shared" si="2"/>
        <v>0.11246679069767442</v>
      </c>
      <c r="F46" s="41"/>
      <c r="G46" s="41"/>
    </row>
    <row r="47" spans="1:7" ht="12.75">
      <c r="A47" s="41"/>
      <c r="B47" s="110">
        <v>44000</v>
      </c>
      <c r="C47" s="111" t="str">
        <f t="shared" si="0"/>
        <v>13.8%</v>
      </c>
      <c r="D47" s="110">
        <f t="shared" si="1"/>
        <v>4974.072</v>
      </c>
      <c r="E47" s="112">
        <f t="shared" si="2"/>
        <v>0.11304709090909092</v>
      </c>
      <c r="F47" s="41"/>
      <c r="G47" s="41"/>
    </row>
    <row r="48" spans="1:7" ht="12.75">
      <c r="A48" s="41"/>
      <c r="B48" s="110">
        <v>45000</v>
      </c>
      <c r="C48" s="111" t="str">
        <f t="shared" si="0"/>
        <v>13.8%</v>
      </c>
      <c r="D48" s="110">
        <f t="shared" si="1"/>
        <v>5112.072</v>
      </c>
      <c r="E48" s="112">
        <f t="shared" si="2"/>
        <v>0.1136016</v>
      </c>
      <c r="F48" s="41"/>
      <c r="G48" s="41"/>
    </row>
    <row r="49" spans="1:7" ht="12.75">
      <c r="A49" s="41"/>
      <c r="B49" s="110">
        <v>46000</v>
      </c>
      <c r="C49" s="111" t="str">
        <f t="shared" si="0"/>
        <v>13.8%</v>
      </c>
      <c r="D49" s="110">
        <f t="shared" si="1"/>
        <v>5250.072</v>
      </c>
      <c r="E49" s="112">
        <f t="shared" si="2"/>
        <v>0.114132</v>
      </c>
      <c r="F49" s="41"/>
      <c r="G49" s="41"/>
    </row>
    <row r="50" spans="1:7" ht="12.75">
      <c r="A50" s="41"/>
      <c r="B50" s="110">
        <v>47000</v>
      </c>
      <c r="C50" s="111" t="str">
        <f t="shared" si="0"/>
        <v>13.8%</v>
      </c>
      <c r="D50" s="110">
        <f t="shared" si="1"/>
        <v>5388.072</v>
      </c>
      <c r="E50" s="112">
        <f t="shared" si="2"/>
        <v>0.11463982978723404</v>
      </c>
      <c r="F50" s="41"/>
      <c r="G50" s="41"/>
    </row>
    <row r="51" spans="1:7" ht="12.75">
      <c r="A51" s="41"/>
      <c r="B51" s="110">
        <v>48000</v>
      </c>
      <c r="C51" s="111" t="str">
        <f t="shared" si="0"/>
        <v>13.8%</v>
      </c>
      <c r="D51" s="110">
        <f t="shared" si="1"/>
        <v>5526.072</v>
      </c>
      <c r="E51" s="112">
        <f t="shared" si="2"/>
        <v>0.1151265</v>
      </c>
      <c r="F51" s="41"/>
      <c r="G51" s="41"/>
    </row>
    <row r="52" spans="1:7" ht="12.75">
      <c r="A52" s="41"/>
      <c r="B52" s="110">
        <v>49000</v>
      </c>
      <c r="C52" s="111" t="str">
        <f t="shared" si="0"/>
        <v>13.8%</v>
      </c>
      <c r="D52" s="110">
        <f t="shared" si="1"/>
        <v>5664.072</v>
      </c>
      <c r="E52" s="112">
        <f t="shared" si="2"/>
        <v>0.11559330612244899</v>
      </c>
      <c r="F52" s="41"/>
      <c r="G52" s="41"/>
    </row>
    <row r="53" spans="1:7" ht="12.75">
      <c r="A53" s="41"/>
      <c r="B53" s="110">
        <v>50000</v>
      </c>
      <c r="C53" s="111" t="str">
        <f t="shared" si="0"/>
        <v>13.8%</v>
      </c>
      <c r="D53" s="110">
        <f t="shared" si="1"/>
        <v>5802.072</v>
      </c>
      <c r="E53" s="112">
        <f t="shared" si="2"/>
        <v>0.11604144</v>
      </c>
      <c r="F53" s="41"/>
      <c r="G53" s="41"/>
    </row>
    <row r="54" spans="1:7" ht="12.75">
      <c r="A54" s="41"/>
      <c r="B54" s="110">
        <v>51000</v>
      </c>
      <c r="C54" s="111" t="str">
        <f t="shared" si="0"/>
        <v>13.8%</v>
      </c>
      <c r="D54" s="110">
        <f t="shared" si="1"/>
        <v>5940.072</v>
      </c>
      <c r="E54" s="112">
        <f t="shared" si="2"/>
        <v>0.116472</v>
      </c>
      <c r="F54" s="41"/>
      <c r="G54" s="41"/>
    </row>
    <row r="55" spans="1:7" ht="12.75">
      <c r="A55" s="41"/>
      <c r="B55" s="110">
        <v>52000</v>
      </c>
      <c r="C55" s="111" t="str">
        <f t="shared" si="0"/>
        <v>13.8%</v>
      </c>
      <c r="D55" s="110">
        <f t="shared" si="1"/>
        <v>6078.072</v>
      </c>
      <c r="E55" s="112">
        <f t="shared" si="2"/>
        <v>0.116886</v>
      </c>
      <c r="F55" s="41"/>
      <c r="G55" s="41"/>
    </row>
    <row r="56" spans="1:7" ht="12.75">
      <c r="A56" s="41"/>
      <c r="B56" s="110">
        <v>53000</v>
      </c>
      <c r="C56" s="111" t="str">
        <f t="shared" si="0"/>
        <v>13.8%</v>
      </c>
      <c r="D56" s="110">
        <f t="shared" si="1"/>
        <v>6216.072</v>
      </c>
      <c r="E56" s="112">
        <f t="shared" si="2"/>
        <v>0.11728437735849057</v>
      </c>
      <c r="F56" s="41"/>
      <c r="G56" s="41"/>
    </row>
    <row r="57" spans="1:7" ht="12.75">
      <c r="A57" s="41"/>
      <c r="B57" s="110">
        <v>54000</v>
      </c>
      <c r="C57" s="111" t="str">
        <f t="shared" si="0"/>
        <v>13.8%</v>
      </c>
      <c r="D57" s="110">
        <f t="shared" si="1"/>
        <v>6354.072</v>
      </c>
      <c r="E57" s="112">
        <f t="shared" si="2"/>
        <v>0.11766800000000001</v>
      </c>
      <c r="F57" s="41"/>
      <c r="G57" s="41"/>
    </row>
    <row r="58" spans="1:7" ht="12.75">
      <c r="A58" s="41"/>
      <c r="B58" s="110">
        <v>55000</v>
      </c>
      <c r="C58" s="111" t="str">
        <f t="shared" si="0"/>
        <v>13.8%</v>
      </c>
      <c r="D58" s="110">
        <f t="shared" si="1"/>
        <v>6492.072</v>
      </c>
      <c r="E58" s="112">
        <f t="shared" si="2"/>
        <v>0.11803767272727272</v>
      </c>
      <c r="F58" s="41"/>
      <c r="G58" s="41"/>
    </row>
    <row r="59" spans="1:7" ht="12.75">
      <c r="A59" s="41"/>
      <c r="B59" s="110">
        <v>56000</v>
      </c>
      <c r="C59" s="111" t="str">
        <f t="shared" si="0"/>
        <v>13.8%</v>
      </c>
      <c r="D59" s="110">
        <f t="shared" si="1"/>
        <v>6630.072</v>
      </c>
      <c r="E59" s="112">
        <f t="shared" si="2"/>
        <v>0.11839414285714286</v>
      </c>
      <c r="F59" s="41"/>
      <c r="G59" s="41"/>
    </row>
    <row r="60" spans="1:7" ht="12.75">
      <c r="A60" s="41"/>
      <c r="B60" s="110">
        <v>57000</v>
      </c>
      <c r="C60" s="111" t="str">
        <f t="shared" si="0"/>
        <v>13.8%</v>
      </c>
      <c r="D60" s="110">
        <f t="shared" si="1"/>
        <v>6768.072</v>
      </c>
      <c r="E60" s="112">
        <f t="shared" si="2"/>
        <v>0.1187381052631579</v>
      </c>
      <c r="F60" s="41"/>
      <c r="G60" s="41"/>
    </row>
    <row r="61" spans="1:7" ht="12.75">
      <c r="A61" s="41"/>
      <c r="B61" s="110">
        <v>58000</v>
      </c>
      <c r="C61" s="111" t="str">
        <f t="shared" si="0"/>
        <v>13.8%</v>
      </c>
      <c r="D61" s="110">
        <f t="shared" si="1"/>
        <v>6906.072000000001</v>
      </c>
      <c r="E61" s="112">
        <f t="shared" si="2"/>
        <v>0.11907020689655175</v>
      </c>
      <c r="F61" s="41"/>
      <c r="G61" s="41"/>
    </row>
    <row r="62" spans="1:7" ht="12.75">
      <c r="A62" s="41"/>
      <c r="B62" s="110">
        <v>59000</v>
      </c>
      <c r="C62" s="111" t="str">
        <f t="shared" si="0"/>
        <v>13.8%</v>
      </c>
      <c r="D62" s="110">
        <f t="shared" si="1"/>
        <v>7044.072000000001</v>
      </c>
      <c r="E62" s="112">
        <f t="shared" si="2"/>
        <v>0.11939105084745764</v>
      </c>
      <c r="F62" s="41"/>
      <c r="G62" s="41"/>
    </row>
    <row r="63" spans="1:7" ht="12.75">
      <c r="A63" s="41"/>
      <c r="B63" s="110">
        <v>60000</v>
      </c>
      <c r="C63" s="111" t="str">
        <f t="shared" si="0"/>
        <v>13.8%</v>
      </c>
      <c r="D63" s="110">
        <f t="shared" si="1"/>
        <v>7182.072000000001</v>
      </c>
      <c r="E63" s="112">
        <f t="shared" si="2"/>
        <v>0.11970120000000002</v>
      </c>
      <c r="F63" s="41"/>
      <c r="G63" s="41"/>
    </row>
    <row r="64" spans="1:7" ht="12.75">
      <c r="A64" s="41"/>
      <c r="B64" s="110">
        <v>61000</v>
      </c>
      <c r="C64" s="111" t="str">
        <f t="shared" si="0"/>
        <v>13.8%</v>
      </c>
      <c r="D64" s="110">
        <f t="shared" si="1"/>
        <v>7320.072000000001</v>
      </c>
      <c r="E64" s="112">
        <f t="shared" si="2"/>
        <v>0.12000118032786887</v>
      </c>
      <c r="F64" s="41"/>
      <c r="G64" s="41"/>
    </row>
    <row r="65" spans="1:7" ht="12.75">
      <c r="A65" s="41"/>
      <c r="B65" s="110">
        <v>62000</v>
      </c>
      <c r="C65" s="111" t="str">
        <f t="shared" si="0"/>
        <v>13.8%</v>
      </c>
      <c r="D65" s="110">
        <f t="shared" si="1"/>
        <v>7458.072000000001</v>
      </c>
      <c r="E65" s="112">
        <f t="shared" si="2"/>
        <v>0.12029148387096776</v>
      </c>
      <c r="F65" s="41"/>
      <c r="G65" s="41"/>
    </row>
    <row r="66" spans="1:7" ht="12.75">
      <c r="A66" s="41"/>
      <c r="B66" s="110">
        <v>63000</v>
      </c>
      <c r="C66" s="111" t="str">
        <f t="shared" si="0"/>
        <v>13.8%</v>
      </c>
      <c r="D66" s="110">
        <f t="shared" si="1"/>
        <v>7596.072000000001</v>
      </c>
      <c r="E66" s="112">
        <f t="shared" si="2"/>
        <v>0.12057257142857145</v>
      </c>
      <c r="F66" s="41"/>
      <c r="G66" s="41"/>
    </row>
    <row r="67" spans="1:7" ht="12.75">
      <c r="A67" s="41"/>
      <c r="B67" s="110">
        <v>64000</v>
      </c>
      <c r="C67" s="111" t="str">
        <f t="shared" si="0"/>
        <v>13.8%</v>
      </c>
      <c r="D67" s="110">
        <f t="shared" si="1"/>
        <v>7734.072000000001</v>
      </c>
      <c r="E67" s="112">
        <f t="shared" si="2"/>
        <v>0.12084487500000002</v>
      </c>
      <c r="F67" s="41"/>
      <c r="G67" s="41"/>
    </row>
    <row r="68" spans="1:7" ht="12.75">
      <c r="A68" s="41"/>
      <c r="B68" s="110">
        <v>65000</v>
      </c>
      <c r="C68" s="111" t="str">
        <f t="shared" si="0"/>
        <v>13.8%</v>
      </c>
      <c r="D68" s="110">
        <f t="shared" si="1"/>
        <v>7872.072000000001</v>
      </c>
      <c r="E68" s="112">
        <f t="shared" si="2"/>
        <v>0.12110880000000002</v>
      </c>
      <c r="F68" s="41"/>
      <c r="G68" s="41"/>
    </row>
    <row r="69" spans="1:7" ht="12.75">
      <c r="A69" s="41"/>
      <c r="B69" s="110">
        <v>66000</v>
      </c>
      <c r="C69" s="111" t="str">
        <f t="shared" si="0"/>
        <v>13.8%</v>
      </c>
      <c r="D69" s="110">
        <f t="shared" si="1"/>
        <v>8010.072000000001</v>
      </c>
      <c r="E69" s="112">
        <f t="shared" si="2"/>
        <v>0.12136472727272729</v>
      </c>
      <c r="F69" s="41"/>
      <c r="G69" s="41"/>
    </row>
    <row r="70" spans="1:7" ht="12.75">
      <c r="A70" s="41"/>
      <c r="B70" s="110">
        <v>67000</v>
      </c>
      <c r="C70" s="111" t="str">
        <f aca="true" t="shared" si="3" ref="C70:C93">+$A$7</f>
        <v>13.8%</v>
      </c>
      <c r="D70" s="110">
        <f aca="true" t="shared" si="4" ref="D70:D93">(B70-$B$7)*$A$7</f>
        <v>8148.072000000001</v>
      </c>
      <c r="E70" s="112">
        <f aca="true" t="shared" si="5" ref="E70:E93">D70/B70</f>
        <v>0.12161301492537314</v>
      </c>
      <c r="F70" s="41"/>
      <c r="G70" s="41"/>
    </row>
    <row r="71" spans="1:7" ht="12.75">
      <c r="A71" s="41"/>
      <c r="B71" s="110">
        <v>68000</v>
      </c>
      <c r="C71" s="111" t="str">
        <f t="shared" si="3"/>
        <v>13.8%</v>
      </c>
      <c r="D71" s="110">
        <f t="shared" si="4"/>
        <v>8286.072</v>
      </c>
      <c r="E71" s="112">
        <f t="shared" si="5"/>
        <v>0.121854</v>
      </c>
      <c r="F71" s="41"/>
      <c r="G71" s="41"/>
    </row>
    <row r="72" spans="1:7" ht="12.75">
      <c r="A72" s="41"/>
      <c r="B72" s="110">
        <v>69000</v>
      </c>
      <c r="C72" s="111" t="str">
        <f t="shared" si="3"/>
        <v>13.8%</v>
      </c>
      <c r="D72" s="110">
        <f t="shared" si="4"/>
        <v>8424.072</v>
      </c>
      <c r="E72" s="112">
        <f t="shared" si="5"/>
        <v>0.122088</v>
      </c>
      <c r="F72" s="41"/>
      <c r="G72" s="41"/>
    </row>
    <row r="73" spans="1:7" ht="12.75">
      <c r="A73" s="41"/>
      <c r="B73" s="110">
        <v>70000</v>
      </c>
      <c r="C73" s="111" t="str">
        <f t="shared" si="3"/>
        <v>13.8%</v>
      </c>
      <c r="D73" s="110">
        <f t="shared" si="4"/>
        <v>8562.072</v>
      </c>
      <c r="E73" s="112">
        <f t="shared" si="5"/>
        <v>0.1223153142857143</v>
      </c>
      <c r="F73" s="41"/>
      <c r="G73" s="41"/>
    </row>
    <row r="74" spans="1:7" ht="12.75">
      <c r="A74" s="41"/>
      <c r="B74" s="110">
        <v>71000</v>
      </c>
      <c r="C74" s="111" t="str">
        <f t="shared" si="3"/>
        <v>13.8%</v>
      </c>
      <c r="D74" s="110">
        <f t="shared" si="4"/>
        <v>8700.072</v>
      </c>
      <c r="E74" s="112">
        <f t="shared" si="5"/>
        <v>0.12253622535211267</v>
      </c>
      <c r="F74" s="41"/>
      <c r="G74" s="41"/>
    </row>
    <row r="75" spans="1:7" ht="12.75">
      <c r="A75" s="41"/>
      <c r="B75" s="110">
        <v>72000</v>
      </c>
      <c r="C75" s="111" t="str">
        <f t="shared" si="3"/>
        <v>13.8%</v>
      </c>
      <c r="D75" s="110">
        <f t="shared" si="4"/>
        <v>8838.072</v>
      </c>
      <c r="E75" s="112">
        <f t="shared" si="5"/>
        <v>0.122751</v>
      </c>
      <c r="F75" s="41"/>
      <c r="G75" s="41"/>
    </row>
    <row r="76" spans="1:7" ht="12.75">
      <c r="A76" s="41"/>
      <c r="B76" s="110">
        <v>73000</v>
      </c>
      <c r="C76" s="111" t="str">
        <f t="shared" si="3"/>
        <v>13.8%</v>
      </c>
      <c r="D76" s="110">
        <f t="shared" si="4"/>
        <v>8976.072</v>
      </c>
      <c r="E76" s="112">
        <f t="shared" si="5"/>
        <v>0.12295989041095891</v>
      </c>
      <c r="F76" s="41"/>
      <c r="G76" s="41"/>
    </row>
    <row r="77" spans="1:7" ht="12.75">
      <c r="A77" s="41"/>
      <c r="B77" s="110">
        <v>74000</v>
      </c>
      <c r="C77" s="111" t="str">
        <f t="shared" si="3"/>
        <v>13.8%</v>
      </c>
      <c r="D77" s="110">
        <f t="shared" si="4"/>
        <v>9114.072</v>
      </c>
      <c r="E77" s="112">
        <f t="shared" si="5"/>
        <v>0.12316313513513513</v>
      </c>
      <c r="F77" s="41"/>
      <c r="G77" s="41"/>
    </row>
    <row r="78" spans="1:7" ht="12.75">
      <c r="A78" s="41"/>
      <c r="B78" s="110">
        <v>75000</v>
      </c>
      <c r="C78" s="111" t="str">
        <f t="shared" si="3"/>
        <v>13.8%</v>
      </c>
      <c r="D78" s="110">
        <f t="shared" si="4"/>
        <v>9252.072</v>
      </c>
      <c r="E78" s="112">
        <f t="shared" si="5"/>
        <v>0.12336096</v>
      </c>
      <c r="F78" s="41"/>
      <c r="G78" s="41"/>
    </row>
    <row r="79" spans="1:7" ht="12.75">
      <c r="A79" s="41"/>
      <c r="B79" s="110">
        <v>76000</v>
      </c>
      <c r="C79" s="111" t="str">
        <f t="shared" si="3"/>
        <v>13.8%</v>
      </c>
      <c r="D79" s="110">
        <f t="shared" si="4"/>
        <v>9390.072</v>
      </c>
      <c r="E79" s="112">
        <f t="shared" si="5"/>
        <v>0.12355357894736842</v>
      </c>
      <c r="F79" s="41"/>
      <c r="G79" s="41"/>
    </row>
    <row r="80" spans="1:7" ht="12.75">
      <c r="A80" s="41"/>
      <c r="B80" s="110">
        <v>77000</v>
      </c>
      <c r="C80" s="111" t="str">
        <f t="shared" si="3"/>
        <v>13.8%</v>
      </c>
      <c r="D80" s="110">
        <f t="shared" si="4"/>
        <v>9528.072</v>
      </c>
      <c r="E80" s="112">
        <f t="shared" si="5"/>
        <v>0.12374119480519481</v>
      </c>
      <c r="F80" s="41"/>
      <c r="G80" s="41"/>
    </row>
    <row r="81" spans="1:7" ht="12.75">
      <c r="A81" s="41"/>
      <c r="B81" s="110">
        <v>78000</v>
      </c>
      <c r="C81" s="111" t="str">
        <f t="shared" si="3"/>
        <v>13.8%</v>
      </c>
      <c r="D81" s="110">
        <f t="shared" si="4"/>
        <v>9666.072</v>
      </c>
      <c r="E81" s="112">
        <f t="shared" si="5"/>
        <v>0.123924</v>
      </c>
      <c r="F81" s="41"/>
      <c r="G81" s="41"/>
    </row>
    <row r="82" spans="1:7" ht="12.75">
      <c r="A82" s="41"/>
      <c r="B82" s="110">
        <v>79000</v>
      </c>
      <c r="C82" s="111" t="str">
        <f t="shared" si="3"/>
        <v>13.8%</v>
      </c>
      <c r="D82" s="110">
        <f t="shared" si="4"/>
        <v>9804.072</v>
      </c>
      <c r="E82" s="112">
        <f t="shared" si="5"/>
        <v>0.12410217721518987</v>
      </c>
      <c r="F82" s="41"/>
      <c r="G82" s="41"/>
    </row>
    <row r="83" spans="1:7" ht="12.75">
      <c r="A83" s="41"/>
      <c r="B83" s="110">
        <v>80000</v>
      </c>
      <c r="C83" s="111" t="str">
        <f t="shared" si="3"/>
        <v>13.8%</v>
      </c>
      <c r="D83" s="110">
        <f t="shared" si="4"/>
        <v>9942.072</v>
      </c>
      <c r="E83" s="112">
        <f t="shared" si="5"/>
        <v>0.1242759</v>
      </c>
      <c r="F83" s="41"/>
      <c r="G83" s="41"/>
    </row>
    <row r="84" spans="1:7" ht="12.75">
      <c r="A84" s="41"/>
      <c r="B84" s="110">
        <v>81000</v>
      </c>
      <c r="C84" s="111" t="str">
        <f t="shared" si="3"/>
        <v>13.8%</v>
      </c>
      <c r="D84" s="110">
        <f t="shared" si="4"/>
        <v>10080.072</v>
      </c>
      <c r="E84" s="112">
        <f t="shared" si="5"/>
        <v>0.12444533333333334</v>
      </c>
      <c r="F84" s="41"/>
      <c r="G84" s="41"/>
    </row>
    <row r="85" spans="1:7" ht="12.75">
      <c r="A85" s="41"/>
      <c r="B85" s="110">
        <v>82000</v>
      </c>
      <c r="C85" s="111" t="str">
        <f t="shared" si="3"/>
        <v>13.8%</v>
      </c>
      <c r="D85" s="110">
        <f t="shared" si="4"/>
        <v>10218.072</v>
      </c>
      <c r="E85" s="112">
        <f t="shared" si="5"/>
        <v>0.12461063414634146</v>
      </c>
      <c r="F85" s="41"/>
      <c r="G85" s="41"/>
    </row>
    <row r="86" spans="1:7" ht="12.75">
      <c r="A86" s="41"/>
      <c r="B86" s="110">
        <v>83000</v>
      </c>
      <c r="C86" s="111" t="str">
        <f t="shared" si="3"/>
        <v>13.8%</v>
      </c>
      <c r="D86" s="110">
        <f t="shared" si="4"/>
        <v>10356.072</v>
      </c>
      <c r="E86" s="112">
        <f t="shared" si="5"/>
        <v>0.12477195180722891</v>
      </c>
      <c r="F86" s="41"/>
      <c r="G86" s="41"/>
    </row>
    <row r="87" spans="1:7" ht="12.75">
      <c r="A87" s="41"/>
      <c r="B87" s="110">
        <v>84000</v>
      </c>
      <c r="C87" s="111" t="str">
        <f t="shared" si="3"/>
        <v>13.8%</v>
      </c>
      <c r="D87" s="110">
        <f t="shared" si="4"/>
        <v>10494.072</v>
      </c>
      <c r="E87" s="112">
        <f t="shared" si="5"/>
        <v>0.12492942857142857</v>
      </c>
      <c r="F87" s="41"/>
      <c r="G87" s="41"/>
    </row>
    <row r="88" spans="1:7" ht="12.75">
      <c r="A88" s="41"/>
      <c r="B88" s="110">
        <v>85000</v>
      </c>
      <c r="C88" s="111" t="str">
        <f t="shared" si="3"/>
        <v>13.8%</v>
      </c>
      <c r="D88" s="110">
        <f t="shared" si="4"/>
        <v>10632.072</v>
      </c>
      <c r="E88" s="112">
        <f t="shared" si="5"/>
        <v>0.1250832</v>
      </c>
      <c r="F88" s="41"/>
      <c r="G88" s="41"/>
    </row>
    <row r="89" spans="1:7" ht="12.75">
      <c r="A89" s="41"/>
      <c r="B89" s="110">
        <v>86000</v>
      </c>
      <c r="C89" s="111" t="str">
        <f t="shared" si="3"/>
        <v>13.8%</v>
      </c>
      <c r="D89" s="110">
        <f t="shared" si="4"/>
        <v>10770.072</v>
      </c>
      <c r="E89" s="112">
        <f t="shared" si="5"/>
        <v>0.1252333953488372</v>
      </c>
      <c r="F89" s="41"/>
      <c r="G89" s="41"/>
    </row>
    <row r="90" spans="1:7" ht="12.75">
      <c r="A90" s="41"/>
      <c r="B90" s="110">
        <v>87000</v>
      </c>
      <c r="C90" s="111" t="str">
        <f t="shared" si="3"/>
        <v>13.8%</v>
      </c>
      <c r="D90" s="110">
        <f t="shared" si="4"/>
        <v>10908.072</v>
      </c>
      <c r="E90" s="112">
        <f t="shared" si="5"/>
        <v>0.12538013793103447</v>
      </c>
      <c r="F90" s="41"/>
      <c r="G90" s="41"/>
    </row>
    <row r="91" spans="1:7" ht="12.75">
      <c r="A91" s="41"/>
      <c r="B91" s="110">
        <v>88000</v>
      </c>
      <c r="C91" s="111" t="str">
        <f t="shared" si="3"/>
        <v>13.8%</v>
      </c>
      <c r="D91" s="110">
        <f t="shared" si="4"/>
        <v>11046.072</v>
      </c>
      <c r="E91" s="112">
        <f t="shared" si="5"/>
        <v>0.12552354545454544</v>
      </c>
      <c r="F91" s="41"/>
      <c r="G91" s="41"/>
    </row>
    <row r="92" spans="1:7" ht="12.75">
      <c r="A92" s="41"/>
      <c r="B92" s="110">
        <v>89000</v>
      </c>
      <c r="C92" s="111" t="str">
        <f t="shared" si="3"/>
        <v>13.8%</v>
      </c>
      <c r="D92" s="110">
        <f t="shared" si="4"/>
        <v>11184.072</v>
      </c>
      <c r="E92" s="112">
        <f t="shared" si="5"/>
        <v>0.12566373033707864</v>
      </c>
      <c r="F92" s="41"/>
      <c r="G92" s="41"/>
    </row>
    <row r="93" spans="1:7" ht="13.5" thickBot="1">
      <c r="A93" s="41"/>
      <c r="B93" s="113">
        <v>90000</v>
      </c>
      <c r="C93" s="114" t="str">
        <f t="shared" si="3"/>
        <v>13.8%</v>
      </c>
      <c r="D93" s="113">
        <f t="shared" si="4"/>
        <v>11322.072</v>
      </c>
      <c r="E93" s="115">
        <f t="shared" si="5"/>
        <v>0.1258008</v>
      </c>
      <c r="F93" s="41"/>
      <c r="G93" s="41"/>
    </row>
    <row r="94" spans="1:7" ht="12.75">
      <c r="A94" s="41"/>
      <c r="B94" s="62"/>
      <c r="C94" s="61"/>
      <c r="D94" s="62"/>
      <c r="E94" s="61"/>
      <c r="F94" s="41"/>
      <c r="G94" s="41"/>
    </row>
  </sheetData>
  <sheetProtection/>
  <mergeCells count="1">
    <mergeCell ref="B3:E3"/>
  </mergeCells>
  <printOptions/>
  <pageMargins left="0.7480314960629921" right="0.57" top="0.29" bottom="0.43" header="0.22" footer="0.23"/>
  <pageSetup fitToHeight="1" fitToWidth="1" horizontalDpi="600" verticalDpi="600" orientation="portrait" paperSize="9" scale="67" r:id="rId2"/>
  <headerFooter alignWithMargins="0">
    <oddFooter>&amp;L&amp;9&amp;Z&amp;F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Rayner</dc:creator>
  <cp:keywords/>
  <dc:description/>
  <cp:lastModifiedBy>Support</cp:lastModifiedBy>
  <cp:lastPrinted>2014-02-28T16:01:06Z</cp:lastPrinted>
  <dcterms:created xsi:type="dcterms:W3CDTF">2003-12-12T10:15:56Z</dcterms:created>
  <dcterms:modified xsi:type="dcterms:W3CDTF">2015-02-06T11:09:23Z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