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2390" windowHeight="8835" activeTab="1"/>
  </bookViews>
  <sheets>
    <sheet name="Year End Forecast Example" sheetId="1" r:id="rId1"/>
    <sheet name="Year End Forecast " sheetId="2" r:id="rId2"/>
    <sheet name="Indschls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_Order1" hidden="1">255</definedName>
    <definedName name="_Sort" hidden="1">#REF!</definedName>
    <definedName name="ADMIN1">#REF!</definedName>
    <definedName name="advanced">'[1]Teachers April'!#REF!</definedName>
    <definedName name="advanced2">'[1]Teachers Sept'!#REF!</definedName>
    <definedName name="advanced3">'[1]Teachers Jan'!#REF!</definedName>
    <definedName name="APRIL">#REF!</definedName>
    <definedName name="Aprilstatement">#REF!</definedName>
    <definedName name="AUGUST">#REF!</definedName>
    <definedName name="class">'[1]Welf &amp;Sen Apr'!#REF!</definedName>
    <definedName name="class2">'[1]Welf &amp;Sen Sep'!#REF!</definedName>
    <definedName name="class3">'[1]Welf &amp;Sen Jan'!#REF!</definedName>
    <definedName name="clean">'[1]Cleaners'!#REF!</definedName>
    <definedName name="clean2">'[1]Monthly Table'!#REF!</definedName>
    <definedName name="DAT9">'[2]YE 08-09 VAT REC'!$I$2:$I$135</definedName>
    <definedName name="DATA">#REF!</definedName>
    <definedName name="DATA1" localSheetId="2">'[3]970210 @ 31.03.10'!#REF!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 localSheetId="2">'[3]970210 @ 31.03.10'!#REF!</definedName>
    <definedName name="DATA2">#REF!</definedName>
    <definedName name="DATA3" localSheetId="2">'[3]970210 @ 31.03.10'!#REF!</definedName>
    <definedName name="DATA3">#REF!</definedName>
    <definedName name="DATA4" localSheetId="2">'[3]970210 @ 31.03.10'!#REF!</definedName>
    <definedName name="DATA4">#REF!</definedName>
    <definedName name="DATA5" localSheetId="2">'[3]970210 @ 31.03.10'!#REF!</definedName>
    <definedName name="DATA5">#REF!</definedName>
    <definedName name="DATA6" localSheetId="2">'[3]970210 @ 31.03.10'!#REF!</definedName>
    <definedName name="DATA6">#REF!</definedName>
    <definedName name="DATA7" localSheetId="2">'[3]970210 @ 31.03.10'!#REF!</definedName>
    <definedName name="DATA7">#REF!</definedName>
    <definedName name="DATA8" localSheetId="2">'[3]970210 @ 31.03.10'!#REF!</definedName>
    <definedName name="DATA8">#REF!</definedName>
    <definedName name="DATA9" localSheetId="2">'[3]970210 @ 31.03.10'!#REF!</definedName>
    <definedName name="DATA9">#REF!</definedName>
    <definedName name="DATARANGE">'[2]template'!$A$1:$M$28</definedName>
    <definedName name="DECEMBER">#REF!</definedName>
    <definedName name="deputy">'[1]Teachers April'!#REF!</definedName>
    <definedName name="deputy2">'[1]Teachers Sept'!#REF!</definedName>
    <definedName name="deputy3">'[1]Teachers Jan'!#REF!</definedName>
    <definedName name="deputy4">'[1]Monthly Table'!#REF!</definedName>
    <definedName name="depyty2">'[1]Teachers Sept'!#REF!</definedName>
    <definedName name="EXHOURS">#REF!</definedName>
    <definedName name="FEBRUARY">#REF!</definedName>
    <definedName name="JANUARY">#REF!</definedName>
    <definedName name="Januarystatement">#REF!</definedName>
    <definedName name="JULY">#REF!</definedName>
    <definedName name="JUNE">#REF!</definedName>
    <definedName name="L_WGHT">#REF!</definedName>
    <definedName name="library2">'[1]Monthly Table'!#REF!</definedName>
    <definedName name="MARCH">#REF!</definedName>
    <definedName name="MAY">#REF!</definedName>
    <definedName name="mts">'[1]Mealtime Supervisors'!#REF!</definedName>
    <definedName name="NOVEMBER">#REF!</definedName>
    <definedName name="nursery2">'[1]Monthly Table'!#REF!</definedName>
    <definedName name="OCTOBER">#REF!</definedName>
    <definedName name="_xlnm.Print_Area" localSheetId="2">'Indschls'!$C$1:$F$128</definedName>
    <definedName name="_xlnm.Print_Area" localSheetId="1">'Year End Forecast '!$A$1:$S$87</definedName>
    <definedName name="_xlnm.Print_Area" localSheetId="0">'Year End Forecast Example'!$A$1:$S$87</definedName>
    <definedName name="_xlnm.Print_Titles" localSheetId="2">'Indschls'!$1:$3</definedName>
    <definedName name="_xlnm.Print_Titles" localSheetId="1">'Year End Forecast '!$A:$C,'Year End Forecast '!$1:$4</definedName>
    <definedName name="_xlnm.Print_Titles" localSheetId="0">'Year End Forecast Example'!$A:$C,'Year End Forecast Example'!$1:$4</definedName>
    <definedName name="SALARIES">#REF!</definedName>
    <definedName name="senteach">'[1]Teachers April'!#REF!</definedName>
    <definedName name="senteach2">'[1]Teachers Sept'!#REF!</definedName>
    <definedName name="senteach3">'[1]Teachers Jan'!#REF!</definedName>
    <definedName name="SEPTEMBER">#REF!</definedName>
    <definedName name="TEST0">'[3]970210 @ 31.03.10'!#REF!</definedName>
    <definedName name="TEST1">#REF!</definedName>
    <definedName name="TEST2">#REF!</definedName>
    <definedName name="TEST3">#REF!</definedName>
    <definedName name="TESTHKEY" localSheetId="2">'[3]970210 @ 31.03.10'!#REF!</definedName>
    <definedName name="TESTHKEY">#REF!</definedName>
    <definedName name="TESTKEYS" localSheetId="2">'[3]970210 @ 31.03.10'!#REF!</definedName>
    <definedName name="TESTKEYS">#REF!</definedName>
    <definedName name="TESTVKEY" localSheetId="2">'[3]970210 @ 31.03.10'!#REF!</definedName>
    <definedName name="TESTVKEY">#REF!</definedName>
  </definedNames>
  <calcPr fullCalcOnLoad="1"/>
</workbook>
</file>

<file path=xl/sharedStrings.xml><?xml version="1.0" encoding="utf-8"?>
<sst xmlns="http://schemas.openxmlformats.org/spreadsheetml/2006/main" count="1227" uniqueCount="458">
  <si>
    <t>Description</t>
  </si>
  <si>
    <t>Variance against budget</t>
  </si>
  <si>
    <t>Total Revenue Resources Available</t>
  </si>
  <si>
    <t>Expenditure</t>
  </si>
  <si>
    <t>Total Staffing Costs</t>
  </si>
  <si>
    <t>Total Premises Costs</t>
  </si>
  <si>
    <t>Total Supplies &amp; Services</t>
  </si>
  <si>
    <t>Total Revenue Expenditure</t>
  </si>
  <si>
    <t>ICT</t>
  </si>
  <si>
    <t>Total Capital Expenditure</t>
  </si>
  <si>
    <t>Indirect Employee Expenses</t>
  </si>
  <si>
    <t>Staff Related Insurance</t>
  </si>
  <si>
    <t>Development &amp; Training</t>
  </si>
  <si>
    <t>ICT Learning Resources</t>
  </si>
  <si>
    <t>Administrative Supplies</t>
  </si>
  <si>
    <t>Other Insurance Premiums</t>
  </si>
  <si>
    <t>Agency Supply Staff</t>
  </si>
  <si>
    <t>Funds Delegated by LEA</t>
  </si>
  <si>
    <t>Standard fund</t>
  </si>
  <si>
    <t>Other Government Grants</t>
  </si>
  <si>
    <t>Other Grants &amp; Payments</t>
  </si>
  <si>
    <t>Income from Facilities and Services</t>
  </si>
  <si>
    <t>Income From Catering</t>
  </si>
  <si>
    <t>Receipt from Supply Teachers Insurance</t>
  </si>
  <si>
    <t>Receipts from Other Insurance</t>
  </si>
  <si>
    <t>Income From Contributions</t>
  </si>
  <si>
    <t>Donations/Voluntary Funds</t>
  </si>
  <si>
    <t>Administrative/Clerical Staff</t>
  </si>
  <si>
    <t>Premises Staff</t>
  </si>
  <si>
    <t>Catering Staff</t>
  </si>
  <si>
    <t>Teaching Staff</t>
  </si>
  <si>
    <t>Supply Staff (Employed by the School)</t>
  </si>
  <si>
    <t>Education Support Staff</t>
  </si>
  <si>
    <t>Other Staff</t>
  </si>
  <si>
    <t>Supply Teachers Insurance</t>
  </si>
  <si>
    <t>Building Maintenance &amp; Improvement</t>
  </si>
  <si>
    <t>Grounds Maintenance &amp; Improvement</t>
  </si>
  <si>
    <t>Other Occupation Costs</t>
  </si>
  <si>
    <t>Energy</t>
  </si>
  <si>
    <t>Rates</t>
  </si>
  <si>
    <t>Water &amp; Sewerage</t>
  </si>
  <si>
    <t>Contract Cleaning</t>
  </si>
  <si>
    <t>Learning Resources (Not ICT)</t>
  </si>
  <si>
    <t>Special Facilities</t>
  </si>
  <si>
    <t>Catering supplies</t>
  </si>
  <si>
    <t>Exam Fees</t>
  </si>
  <si>
    <t>Loan Interest</t>
  </si>
  <si>
    <t>Direct Revenue Financing</t>
  </si>
  <si>
    <t>Contingency</t>
  </si>
  <si>
    <t>Revenue Projects - Future Years</t>
  </si>
  <si>
    <t>Capital Income</t>
  </si>
  <si>
    <t>Capital Private Income</t>
  </si>
  <si>
    <t>Vehicles, Plant Equipment &amp; Machinery</t>
  </si>
  <si>
    <t>Date Prepared</t>
  </si>
  <si>
    <t>Total to Date</t>
  </si>
  <si>
    <t>Comments</t>
  </si>
  <si>
    <t>Actual to Date</t>
  </si>
  <si>
    <t>Current Budget</t>
  </si>
  <si>
    <t>Commitments to Date</t>
  </si>
  <si>
    <t>%</t>
  </si>
  <si>
    <t xml:space="preserve">% of Budget </t>
  </si>
  <si>
    <t>Capital Resources - Held for Future Years</t>
  </si>
  <si>
    <t>Total Agency &amp; Contracted Serv</t>
  </si>
  <si>
    <t>Capital Resources Available</t>
  </si>
  <si>
    <t>Revenue Resources Available</t>
  </si>
  <si>
    <t>Total Revenue Resources less Expenditure</t>
  </si>
  <si>
    <t>Total Capital Resources</t>
  </si>
  <si>
    <t>Total Capital Resources less Expenditure</t>
  </si>
  <si>
    <t>School</t>
  </si>
  <si>
    <t>Bought in Professional Services - Other</t>
  </si>
  <si>
    <t>Bought in Professional Services - Curriculum</t>
  </si>
  <si>
    <t>Total Holding &amp; Contingency</t>
  </si>
  <si>
    <t xml:space="preserve">New Construction, Conversion &amp; Renovation </t>
  </si>
  <si>
    <t>Authorised Signature</t>
  </si>
  <si>
    <t>Date</t>
  </si>
  <si>
    <t>Periods Remaining</t>
  </si>
  <si>
    <t>Salaries Up to &amp; Incl.</t>
  </si>
  <si>
    <t>Non-Salaries Up to &amp; Incl.</t>
  </si>
  <si>
    <t>E01</t>
  </si>
  <si>
    <t>E02</t>
  </si>
  <si>
    <t>E04</t>
  </si>
  <si>
    <t>E05</t>
  </si>
  <si>
    <t>E06</t>
  </si>
  <si>
    <t>E03</t>
  </si>
  <si>
    <t>E07</t>
  </si>
  <si>
    <t>E08</t>
  </si>
  <si>
    <t>E10</t>
  </si>
  <si>
    <t>E09</t>
  </si>
  <si>
    <t>E11</t>
  </si>
  <si>
    <t>E12</t>
  </si>
  <si>
    <t>E13</t>
  </si>
  <si>
    <t>E18</t>
  </si>
  <si>
    <t>E16</t>
  </si>
  <si>
    <t>E17</t>
  </si>
  <si>
    <t>E15</t>
  </si>
  <si>
    <t>E14</t>
  </si>
  <si>
    <t>E20</t>
  </si>
  <si>
    <t>E19</t>
  </si>
  <si>
    <t>E22</t>
  </si>
  <si>
    <t>E23</t>
  </si>
  <si>
    <t>E24</t>
  </si>
  <si>
    <t>E25</t>
  </si>
  <si>
    <t>E21</t>
  </si>
  <si>
    <t>E29</t>
  </si>
  <si>
    <t>E27</t>
  </si>
  <si>
    <t>E28</t>
  </si>
  <si>
    <t>E26</t>
  </si>
  <si>
    <t>I01</t>
  </si>
  <si>
    <t>I07</t>
  </si>
  <si>
    <t>I08</t>
  </si>
  <si>
    <t>I09</t>
  </si>
  <si>
    <t>I10</t>
  </si>
  <si>
    <t>I11</t>
  </si>
  <si>
    <t>I12</t>
  </si>
  <si>
    <t>I13</t>
  </si>
  <si>
    <t>I06</t>
  </si>
  <si>
    <t>C101</t>
  </si>
  <si>
    <t>C103</t>
  </si>
  <si>
    <t>C104</t>
  </si>
  <si>
    <t>CE01</t>
  </si>
  <si>
    <t>CE02</t>
  </si>
  <si>
    <t>CE03</t>
  </si>
  <si>
    <t>CE04</t>
  </si>
  <si>
    <t>CFR Code</t>
  </si>
  <si>
    <t>(Headteacher)</t>
  </si>
  <si>
    <t>Key</t>
  </si>
  <si>
    <t>Do not enter data in the grey cells</t>
  </si>
  <si>
    <t>Revenue Columns C, D, E, F Reconciling</t>
  </si>
  <si>
    <t>Capital Columns C, D, E, F Reconciling</t>
  </si>
  <si>
    <t>Revenue Columns M &amp; O Reconciling</t>
  </si>
  <si>
    <t>Capital Columns M &amp; O Reconciling</t>
  </si>
  <si>
    <t>E30</t>
  </si>
  <si>
    <t>I14</t>
  </si>
  <si>
    <t>I15</t>
  </si>
  <si>
    <t>I16</t>
  </si>
  <si>
    <t>I17</t>
  </si>
  <si>
    <t>E32</t>
  </si>
  <si>
    <t>Virements April to September</t>
  </si>
  <si>
    <t>Virements October to December</t>
  </si>
  <si>
    <t>** Must agree with the Statement of School/LA Accounts</t>
  </si>
  <si>
    <t>I05</t>
  </si>
  <si>
    <t>E31</t>
  </si>
  <si>
    <r>
      <t xml:space="preserve">      +</t>
    </r>
    <r>
      <rPr>
        <b/>
        <sz val="12"/>
        <rFont val="Arial"/>
        <family val="2"/>
      </rPr>
      <t xml:space="preserve"> Under   </t>
    </r>
    <r>
      <rPr>
        <b/>
        <sz val="18"/>
        <rFont val="Arial"/>
        <family val="2"/>
      </rPr>
      <t xml:space="preserve">- </t>
    </r>
    <r>
      <rPr>
        <b/>
        <sz val="12"/>
        <rFont val="Arial"/>
        <family val="2"/>
      </rPr>
      <t>Overspend</t>
    </r>
  </si>
  <si>
    <t>Year end debtor understated</t>
  </si>
  <si>
    <t xml:space="preserve">Regular letting cancelled for the Autumn and Spring terms </t>
  </si>
  <si>
    <t>The sale of meals is on target to date</t>
  </si>
  <si>
    <t>Low take up for music tuition over estimate when setting the budget</t>
  </si>
  <si>
    <t>Donation not confirmed therefore not included in the projected figures</t>
  </si>
  <si>
    <t>Virement to cover threshold teachers back pay staffing changes</t>
  </si>
  <si>
    <t>Figures taken from staffing estimates</t>
  </si>
  <si>
    <t>Virement to cover new nursery equipment which is in the development plan</t>
  </si>
  <si>
    <t>Estimate for the new ICT suite furniture and resources</t>
  </si>
  <si>
    <t>Estimated catering on target to date</t>
  </si>
  <si>
    <t>Project for the playgroung equipment</t>
  </si>
  <si>
    <t>Low take up for music tuition over estimate when setting the budget and curriculum buy back/consultancy</t>
  </si>
  <si>
    <t>Known maternity leave estimate to cover for supply - Virement to E03 £8,000</t>
  </si>
  <si>
    <t>Overtime not as high due to building work and the lettings have not taken place Vire to E08 £3,800</t>
  </si>
  <si>
    <t>Virements to cover LSA regrading &amp; staffingchanges</t>
  </si>
  <si>
    <t>B Wise</t>
  </si>
  <si>
    <t>Expenditure to be in line with the maintenance plan</t>
  </si>
  <si>
    <t xml:space="preserve">Estimate for rental and copies </t>
  </si>
  <si>
    <t>I02</t>
  </si>
  <si>
    <t>I03</t>
  </si>
  <si>
    <t>Funding for 6th Form Students</t>
  </si>
  <si>
    <t>I04</t>
  </si>
  <si>
    <t>Funding for Minority Ethnic Pupils</t>
  </si>
  <si>
    <t>SEN Funding</t>
  </si>
  <si>
    <t>SSG - Pupil Focussed</t>
  </si>
  <si>
    <t>Pupil Focussed Extended School / Grants</t>
  </si>
  <si>
    <t>Community Focussed Extended School Funding / Grants</t>
  </si>
  <si>
    <t>Community Focussed Extended School Facilities Income</t>
  </si>
  <si>
    <t>Community Focussed Extended School Staff</t>
  </si>
  <si>
    <t>Community Focussed Extended School Costs</t>
  </si>
  <si>
    <t>Acquisition of Land &amp; Buildings</t>
  </si>
  <si>
    <t>Planned</t>
  </si>
  <si>
    <t>Brookhill Nursery</t>
  </si>
  <si>
    <t>Hampden Way Nursery</t>
  </si>
  <si>
    <t>Moss Hall Nursery</t>
  </si>
  <si>
    <t>St Margaret's Nursery</t>
  </si>
  <si>
    <t>Akiva</t>
  </si>
  <si>
    <t>All Saints' CE School (N20)</t>
  </si>
  <si>
    <t>All Saints' CE School (NW2)</t>
  </si>
  <si>
    <t>Annunciation RC Infant School</t>
  </si>
  <si>
    <t>Annunciation RC Junior School</t>
  </si>
  <si>
    <t>Barnfield School</t>
  </si>
  <si>
    <t>Beis Yaakov</t>
  </si>
  <si>
    <t>Bell Lane School</t>
  </si>
  <si>
    <t>Blessed Dominic RC School</t>
  </si>
  <si>
    <t>Broadfields Primary</t>
  </si>
  <si>
    <t>Brookland Infant School</t>
  </si>
  <si>
    <t>Brookland Junior School</t>
  </si>
  <si>
    <t>Brunswick Park School</t>
  </si>
  <si>
    <t>Chalgrove School</t>
  </si>
  <si>
    <t>Childs Hill School</t>
  </si>
  <si>
    <t>Christ Church CE School</t>
  </si>
  <si>
    <t>Church Hill School</t>
  </si>
  <si>
    <t>Claremont Primary</t>
  </si>
  <si>
    <t>Colindale School</t>
  </si>
  <si>
    <t>Coppetts Wood School</t>
  </si>
  <si>
    <t>Courtland School</t>
  </si>
  <si>
    <t>Cromer Road School</t>
  </si>
  <si>
    <t>Danegrove School</t>
  </si>
  <si>
    <t>Deansbrook Infant School</t>
  </si>
  <si>
    <t>Deansbrook Junior School</t>
  </si>
  <si>
    <t>Dollis Infant School</t>
  </si>
  <si>
    <t>Dollis Junior School</t>
  </si>
  <si>
    <t>Edgware Infant School</t>
  </si>
  <si>
    <t>Edgware Junior School</t>
  </si>
  <si>
    <t>Fairway School</t>
  </si>
  <si>
    <t>Foulds School</t>
  </si>
  <si>
    <t>Frith Manor School</t>
  </si>
  <si>
    <t>Garden Suburb Infant School</t>
  </si>
  <si>
    <t>Garden Suburb Junior School</t>
  </si>
  <si>
    <t>Goldbeaters School</t>
  </si>
  <si>
    <t>Grasvenor Avenue Infant School</t>
  </si>
  <si>
    <t>Hasmonean Primary School</t>
  </si>
  <si>
    <t>Hollickwood School</t>
  </si>
  <si>
    <t>Holly Park School</t>
  </si>
  <si>
    <t>Holy Trinity CE School</t>
  </si>
  <si>
    <t>Hyde School</t>
  </si>
  <si>
    <t>Independent Jewish Day School</t>
  </si>
  <si>
    <t>Livingstone School</t>
  </si>
  <si>
    <t xml:space="preserve">Manorside School </t>
  </si>
  <si>
    <t>Martin Primary School</t>
  </si>
  <si>
    <t>Mathilda Marks Kennedy School</t>
  </si>
  <si>
    <t>Menorah Foundation School</t>
  </si>
  <si>
    <t>Menorah Primary School</t>
  </si>
  <si>
    <t>Monken Hadley CE School</t>
  </si>
  <si>
    <t>Monkfrith School</t>
  </si>
  <si>
    <t>Moss Hall Infant School</t>
  </si>
  <si>
    <t>Moss Hall Junior School</t>
  </si>
  <si>
    <t>Northside School</t>
  </si>
  <si>
    <t>Orion School</t>
  </si>
  <si>
    <t>Osidge School</t>
  </si>
  <si>
    <t>Our Lady of Lourdes RC School</t>
  </si>
  <si>
    <t>Pardes House School</t>
  </si>
  <si>
    <t>Parkfield School</t>
  </si>
  <si>
    <t>Queenswell Infant School</t>
  </si>
  <si>
    <t>Queenswell Junior School</t>
  </si>
  <si>
    <t>Rosh Pinah School</t>
  </si>
  <si>
    <t>Sacred Heart RC School</t>
  </si>
  <si>
    <t>St. Agnes' RC School</t>
  </si>
  <si>
    <t>St. Andrew's CE School</t>
  </si>
  <si>
    <t>St. Catherine's RC School</t>
  </si>
  <si>
    <t>St. John's CE School (N11)</t>
  </si>
  <si>
    <t>St. John's CE School (N20)</t>
  </si>
  <si>
    <t>St. Joseph's RC Infant School</t>
  </si>
  <si>
    <t>St. Joseph's RC Junior School</t>
  </si>
  <si>
    <t>St. Mary's &amp; St. Johns Primary</t>
  </si>
  <si>
    <t>St. Mary's CE School (EN4)</t>
  </si>
  <si>
    <t>St. Mary's CE School (N3)</t>
  </si>
  <si>
    <t>St. Paul's CE School (N11)</t>
  </si>
  <si>
    <t>St. Paul's CE School (NW7)</t>
  </si>
  <si>
    <t>St. Theresa's RC School</t>
  </si>
  <si>
    <t>St. Vincent's RC School</t>
  </si>
  <si>
    <t xml:space="preserve">Summerside School </t>
  </si>
  <si>
    <t>Sunnyfields School</t>
  </si>
  <si>
    <t>Trent CE School</t>
  </si>
  <si>
    <t>Tudor School</t>
  </si>
  <si>
    <t>Underhill Infant School</t>
  </si>
  <si>
    <t>Underhill Junior School</t>
  </si>
  <si>
    <t>Wessex Gardens School</t>
  </si>
  <si>
    <t>Whitings Hill School</t>
  </si>
  <si>
    <t>Woodcroft Primary</t>
  </si>
  <si>
    <t>Woodridge School</t>
  </si>
  <si>
    <t>Ashmole School</t>
  </si>
  <si>
    <t>Bishop Douglass RC High</t>
  </si>
  <si>
    <t xml:space="preserve">Christ's College </t>
  </si>
  <si>
    <t>Compton School</t>
  </si>
  <si>
    <t>Copthall School</t>
  </si>
  <si>
    <t>East Barnet School</t>
  </si>
  <si>
    <t>Finchley Catholic High School</t>
  </si>
  <si>
    <t>Friern Barnet School</t>
  </si>
  <si>
    <t>Hasmonean High School</t>
  </si>
  <si>
    <t>Hendon School</t>
  </si>
  <si>
    <t xml:space="preserve">Henrietta Barnett School </t>
  </si>
  <si>
    <t>JCoSS</t>
  </si>
  <si>
    <t>Mill Hill High School</t>
  </si>
  <si>
    <t>Queen Elizabeth's Girls' School</t>
  </si>
  <si>
    <t>Queen Elizabeth's School, Barnet</t>
  </si>
  <si>
    <t>Ravenscroft School</t>
  </si>
  <si>
    <t>St James' Catholic High School</t>
  </si>
  <si>
    <t>St Mary's CE High School</t>
  </si>
  <si>
    <t>St. Michael's Catholic Grammar School</t>
  </si>
  <si>
    <t>Whitefield School</t>
  </si>
  <si>
    <t>Oak Lodge School</t>
  </si>
  <si>
    <t>Northway School</t>
  </si>
  <si>
    <t>Oakleigh School</t>
  </si>
  <si>
    <t>Mapledown School</t>
  </si>
  <si>
    <t>DCSF No.</t>
  </si>
  <si>
    <t>CC</t>
  </si>
  <si>
    <t>Please Choose Your School</t>
  </si>
  <si>
    <t>Revenue</t>
  </si>
  <si>
    <t>Capital</t>
  </si>
  <si>
    <t>Brookhill</t>
  </si>
  <si>
    <t>BROOKHILL NURSERY</t>
  </si>
  <si>
    <t>Hampden Way</t>
  </si>
  <si>
    <t>HAMPDEN WAY NURSERY</t>
  </si>
  <si>
    <t>Moss Hall</t>
  </si>
  <si>
    <t>MOSS HALL NURSERY</t>
  </si>
  <si>
    <t>St Margarets</t>
  </si>
  <si>
    <t>ST MARGARET'S NURSERY</t>
  </si>
  <si>
    <t>AKIVA</t>
  </si>
  <si>
    <t>ALL SAINT'S CE N20</t>
  </si>
  <si>
    <t>Barnet Hill School</t>
  </si>
  <si>
    <t>ALL SAINT'S CE NW2</t>
  </si>
  <si>
    <t>ANNUNCIATION RC INFANT</t>
  </si>
  <si>
    <t>ANNUNCIATION RC JUNIOR</t>
  </si>
  <si>
    <t xml:space="preserve">BARNET HILL </t>
  </si>
  <si>
    <t>BARNFIELD</t>
  </si>
  <si>
    <t>BEIS YAAKOV</t>
  </si>
  <si>
    <t>BELL LANE</t>
  </si>
  <si>
    <t>BLESSED DOMINIC RC</t>
  </si>
  <si>
    <t>Broadfield Primary</t>
  </si>
  <si>
    <t xml:space="preserve">BROADFIELDS </t>
  </si>
  <si>
    <t>BROOKLAND INFANT</t>
  </si>
  <si>
    <t>BROOKLAND JUNIOR</t>
  </si>
  <si>
    <t>BRUNSWICK PARK</t>
  </si>
  <si>
    <t>CHALGROVE</t>
  </si>
  <si>
    <t>CHILDS HILL</t>
  </si>
  <si>
    <t>CHRIST CHURCH CE</t>
  </si>
  <si>
    <t>CHURCH HILL</t>
  </si>
  <si>
    <t>CLAREMONT</t>
  </si>
  <si>
    <t>COLINDALE</t>
  </si>
  <si>
    <t>COPPETTS WOOD</t>
  </si>
  <si>
    <t>COURTLAND</t>
  </si>
  <si>
    <t>CROMER ROAD</t>
  </si>
  <si>
    <t>DANEGROVE</t>
  </si>
  <si>
    <t>DEANSBROOK INFANT</t>
  </si>
  <si>
    <t>DEANSBROOK JUNIOR</t>
  </si>
  <si>
    <t>DOLLIS INFANT</t>
  </si>
  <si>
    <t>DOLLIS JUNIOR</t>
  </si>
  <si>
    <t>EDGWARE INFANT &amp; NURSERY</t>
  </si>
  <si>
    <t>EDGWARE JUNIOR</t>
  </si>
  <si>
    <t>FAIRWAY</t>
  </si>
  <si>
    <t>FOULDS</t>
  </si>
  <si>
    <t>FRITH MANOR</t>
  </si>
  <si>
    <t>GARDEN SUBURB INFANT</t>
  </si>
  <si>
    <t>GARDEN SUBURB JUNIOR</t>
  </si>
  <si>
    <t>GOLDBEATERS</t>
  </si>
  <si>
    <t>GRASVENOR AVENUE INFANT</t>
  </si>
  <si>
    <t>HASMONEAN PRIMARY</t>
  </si>
  <si>
    <t>HOLLICKWOOD</t>
  </si>
  <si>
    <t>HOLLY PARK</t>
  </si>
  <si>
    <t>HOLY TRINITY CE</t>
  </si>
  <si>
    <t>HYDE</t>
  </si>
  <si>
    <t xml:space="preserve">INDEPENDENT JEWISH DAY </t>
  </si>
  <si>
    <t>LIVINGSTONE</t>
  </si>
  <si>
    <t>MANORSIDE</t>
  </si>
  <si>
    <t>Martin Primary</t>
  </si>
  <si>
    <t>MARTIN PRIMARY</t>
  </si>
  <si>
    <t>MATHILDA MARKS KENNEDY</t>
  </si>
  <si>
    <t>MENORAH FOUNDATION</t>
  </si>
  <si>
    <t>MENORAH PRIMARY</t>
  </si>
  <si>
    <t>MONKEN HADLEY CE</t>
  </si>
  <si>
    <t>MONKFRITH</t>
  </si>
  <si>
    <t>MOSS HALL INFANT</t>
  </si>
  <si>
    <t>MOSS HALL JUNIOR</t>
  </si>
  <si>
    <t>NORTHSIDE</t>
  </si>
  <si>
    <t>ORION</t>
  </si>
  <si>
    <t>OSIDGE</t>
  </si>
  <si>
    <t>OUR LADY OF LOURDES RC</t>
  </si>
  <si>
    <t>PARDES HOUSE</t>
  </si>
  <si>
    <t>PARKFIELD</t>
  </si>
  <si>
    <t>QUEENSWELL INFANT &amp; NURSERY</t>
  </si>
  <si>
    <t>QUEENSWELL JUNIOR</t>
  </si>
  <si>
    <t>ROSH PINAH</t>
  </si>
  <si>
    <t>SACRED HEART RC</t>
  </si>
  <si>
    <t>ST AGNES'  RC</t>
  </si>
  <si>
    <t>ST ANDREW'S CE</t>
  </si>
  <si>
    <t>ST CATHERINE'S RC</t>
  </si>
  <si>
    <t>ST JOHN'S CE N11</t>
  </si>
  <si>
    <t>ST JOHN'S CE N20</t>
  </si>
  <si>
    <t>ST JOSEPH'S RC INFANT</t>
  </si>
  <si>
    <t>ST JOSEPH'S RC JUNIOR</t>
  </si>
  <si>
    <t>ST MARY'S &amp; ST JOHN'S CE NW4</t>
  </si>
  <si>
    <t>ST MARY'S CE EN4</t>
  </si>
  <si>
    <t xml:space="preserve">ST MARY'S CE N3 </t>
  </si>
  <si>
    <t>ST PAUL'S CE N11</t>
  </si>
  <si>
    <t>ST PAUL'S CE NW7</t>
  </si>
  <si>
    <t>ST THERESA'S RC</t>
  </si>
  <si>
    <t>ST VINCENT'S RC</t>
  </si>
  <si>
    <t>SUMMERSIDE</t>
  </si>
  <si>
    <t>SUNNYFIELDS</t>
  </si>
  <si>
    <t>TRENT CE</t>
  </si>
  <si>
    <t>TUDOR</t>
  </si>
  <si>
    <t>UNDERHILL INFANT</t>
  </si>
  <si>
    <t>UNDERHILL JUNIOR</t>
  </si>
  <si>
    <t>WESSEX GARDENS</t>
  </si>
  <si>
    <t>WHITINGS HILL</t>
  </si>
  <si>
    <t xml:space="preserve">WOODCROFT </t>
  </si>
  <si>
    <t>WOODRIDGE</t>
  </si>
  <si>
    <t>ASHMOLE</t>
  </si>
  <si>
    <t>BISHOP DOUGLASS RC HIGH</t>
  </si>
  <si>
    <t>CHRIST'S COLLEGE FINCHLEY</t>
  </si>
  <si>
    <t>COMPTON</t>
  </si>
  <si>
    <t>COPTHALL</t>
  </si>
  <si>
    <t>EAST BARNET</t>
  </si>
  <si>
    <t>FINCHLEY CATHOLIC HIGH</t>
  </si>
  <si>
    <t xml:space="preserve">FRIERN BARNET </t>
  </si>
  <si>
    <t>HASMONEAN HIGH</t>
  </si>
  <si>
    <t xml:space="preserve">HENDON </t>
  </si>
  <si>
    <t>HENRIETTA BARNETT</t>
  </si>
  <si>
    <t>MILL HILL HIGH</t>
  </si>
  <si>
    <t>QUEEN ELIZABETH'S GIRLS'</t>
  </si>
  <si>
    <t>QUEEN ELIZABETH'S BOYS</t>
  </si>
  <si>
    <t>RAVENSCROFT</t>
  </si>
  <si>
    <t>ST JAMES' CATHOLIC HIGH</t>
  </si>
  <si>
    <t xml:space="preserve">St Mary's CE High </t>
  </si>
  <si>
    <t>St. Marys High -  Hendon Sites</t>
  </si>
  <si>
    <t>St. Michael's Catholic Gram'r Sch.</t>
  </si>
  <si>
    <t>ST MICHAEL'S CATHOLIC GRAMMAR</t>
  </si>
  <si>
    <t>WHITEFIELD</t>
  </si>
  <si>
    <t>MAPLEDOWN</t>
  </si>
  <si>
    <t>NORTHWAY</t>
  </si>
  <si>
    <t>OAK LODGE</t>
  </si>
  <si>
    <t>OAKLEIGH</t>
  </si>
  <si>
    <t>B06 Extended School Revenue Balance B/Fwd</t>
  </si>
  <si>
    <r>
      <t>**</t>
    </r>
    <r>
      <rPr>
        <b/>
        <sz val="10"/>
        <rFont val="Arial"/>
        <family val="0"/>
      </rPr>
      <t>Original Budget with Actual Balances</t>
    </r>
  </si>
  <si>
    <t>Westmill School</t>
  </si>
  <si>
    <t>Example</t>
  </si>
  <si>
    <t>Query on energy four months still to be billed plus the resolution of the query Vire to E03 - £2,000</t>
  </si>
  <si>
    <t>ICT suite due to be completed February</t>
  </si>
  <si>
    <t>Purchase of mini bus in the Spring term</t>
  </si>
  <si>
    <t>Committment for three months of the contract left to pay</t>
  </si>
  <si>
    <t>One bill outstanding for payment</t>
  </si>
  <si>
    <t>All consultancy services paid in full</t>
  </si>
  <si>
    <t>Virements to reduce contingency see I08 - £7,200, I12 - £2,400, I13 -£3,800, E01 - £8,000 and E03 - £12,600</t>
  </si>
  <si>
    <t>Estimate for staff advertising Vire to E03 £1,000</t>
  </si>
  <si>
    <t>Incl NQT training in the Spring Term Vire to E03 £1,500</t>
  </si>
  <si>
    <t>SEN Clawback - 1 child left July clawback expected in year end adjustments</t>
  </si>
  <si>
    <t>n/a</t>
  </si>
  <si>
    <t>TRUE</t>
  </si>
  <si>
    <t/>
  </si>
  <si>
    <t xml:space="preserve">Do not use decimal places, only whole numbers </t>
  </si>
  <si>
    <t xml:space="preserve">Revenue B/Fwd 2009/2010 Under/Overspend </t>
  </si>
  <si>
    <t>Year End Forecast 2010/11</t>
  </si>
  <si>
    <t xml:space="preserve">Capital B/Fwd 2009/2010 Under/Overspend </t>
  </si>
  <si>
    <t>Projection to 31 March 2011</t>
  </si>
  <si>
    <t>Final Individual School Outturn Balances 2009-10</t>
  </si>
  <si>
    <t>As at 31.03.10</t>
  </si>
  <si>
    <t>Original Budget Share 2009-10</t>
  </si>
  <si>
    <t>7th October 2010</t>
  </si>
  <si>
    <t>September</t>
  </si>
  <si>
    <t>6th October 2010</t>
  </si>
  <si>
    <t>School Details</t>
  </si>
  <si>
    <t>School Number</t>
  </si>
  <si>
    <t>School Name</t>
  </si>
  <si>
    <t>B06</t>
  </si>
  <si>
    <t>Brookhill Nursery School</t>
  </si>
  <si>
    <t>Hampden Way Nursery School</t>
  </si>
  <si>
    <t>Moss Hall Nursery School</t>
  </si>
  <si>
    <t>St Margaret's Nursery School</t>
  </si>
  <si>
    <t>Broadfields Primary School</t>
  </si>
  <si>
    <t>St. Mary's &amp; St. John's (NW4) Primary</t>
  </si>
  <si>
    <t>Woodcroft Primary School</t>
  </si>
  <si>
    <t>BO6</t>
  </si>
  <si>
    <t>CFR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</si>
</sst>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_)"/>
    <numFmt numFmtId="173" formatCode="0_)"/>
    <numFmt numFmtId="174" formatCode="0.0%"/>
    <numFmt numFmtId="175" formatCode="0.0_)"/>
    <numFmt numFmtId="176" formatCode="&quot;£&quot;#,##0.00"/>
    <numFmt numFmtId="177" formatCode="0.0"/>
    <numFmt numFmtId="178" formatCode="0.000"/>
    <numFmt numFmtId="179" formatCode="0.0000"/>
    <numFmt numFmtId="180" formatCode="#,##0.000000000000"/>
    <numFmt numFmtId="181" formatCode="#,##0.0"/>
    <numFmt numFmtId="182" formatCode="#,##0.0_);\(#,##0.0\)"/>
    <numFmt numFmtId="183" formatCode="#,##0.0000000000000"/>
    <numFmt numFmtId="184" formatCode="#,##0.00000000000"/>
    <numFmt numFmtId="185" formatCode="#,##0.0000000000"/>
    <numFmt numFmtId="186" formatCode="#,##0.000000000"/>
    <numFmt numFmtId="187" formatCode="#,##0.00000000"/>
    <numFmt numFmtId="188" formatCode="#,##0.0000000"/>
    <numFmt numFmtId="189" formatCode="#,##0.000000"/>
    <numFmt numFmtId="190" formatCode="#,##0.00000"/>
    <numFmt numFmtId="191" formatCode="#,##0.0000"/>
    <numFmt numFmtId="192" formatCode="#,##0.000"/>
    <numFmt numFmtId="193" formatCode="#,##0.0000000000_);\(#,##0.0000000000\)"/>
    <numFmt numFmtId="194" formatCode="0.000_)"/>
    <numFmt numFmtId="195" formatCode="0.000000"/>
    <numFmt numFmtId="196" formatCode="0.00000"/>
    <numFmt numFmtId="197" formatCode="_-* #,##0.0_-;\-* #,##0.0_-;_-* &quot;-&quot;??_-;_-@_-"/>
    <numFmt numFmtId="198" formatCode="_-* #,##0_-;\-* #,##0_-;_-* &quot;-&quot;??_-;_-@_-"/>
    <numFmt numFmtId="199" formatCode="_-* #,##0.0_-;\-* #,##0.0_-;_-* &quot;-&quot;?_-;_-@_-"/>
    <numFmt numFmtId="200" formatCode="m/d"/>
    <numFmt numFmtId="201" formatCode="#,##0.000;\-#,##0.000"/>
    <numFmt numFmtId="202" formatCode="#,##0.0000;\-#,##0.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-809]dd\ mmmm\ yyyy"/>
    <numFmt numFmtId="208" formatCode="[$-F800]dddd\,\ mmmm\ dd\,\ yyyy"/>
    <numFmt numFmtId="209" formatCode="#,##0.0;\-#,##0.0"/>
    <numFmt numFmtId="210" formatCode="#,##0.0_ ;\-#,##0.0\ "/>
    <numFmt numFmtId="211" formatCode="#,##0.0_ ;\(#,##0.0\)\ "/>
    <numFmt numFmtId="212" formatCode="#,##0.00_ ;\(#,##0.00\)\ "/>
    <numFmt numFmtId="213" formatCode="#,##0._ ;\(#,##0.\)\ "/>
    <numFmt numFmtId="214" formatCode="#,##0_ ;\(#,##0\)\ "/>
    <numFmt numFmtId="215" formatCode="#,##0;\(#,##0\)"/>
    <numFmt numFmtId="216" formatCode="dd/mm/yyyy;@"/>
    <numFmt numFmtId="217" formatCode="#,##0_ ;[Red]\-#,##0\ "/>
    <numFmt numFmtId="218" formatCode="&quot;£&quot;#,##0"/>
    <numFmt numFmtId="219" formatCode="_(&quot;$&quot;* #,##0.00_);_(&quot;$&quot;* \(#,##0.00\);_(&quot;$&quot;* &quot;-&quot;??_);_(@_)"/>
  </numFmts>
  <fonts count="53">
    <font>
      <sz val="12"/>
      <name val="Arial"/>
      <family val="0"/>
    </font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sz val="16"/>
      <name val="Arial"/>
      <family val="0"/>
    </font>
    <font>
      <b/>
      <sz val="18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i/>
      <sz val="22"/>
      <name val="Monotype Corsiva"/>
      <family val="4"/>
    </font>
    <font>
      <b/>
      <i/>
      <sz val="18"/>
      <name val="Monotype Corsiva"/>
      <family val="4"/>
    </font>
    <font>
      <sz val="18"/>
      <name val="Arial"/>
      <family val="0"/>
    </font>
    <font>
      <sz val="12"/>
      <color indexed="8"/>
      <name val="Arial"/>
      <family val="2"/>
    </font>
    <font>
      <sz val="12"/>
      <color indexed="12"/>
      <name val="Arial"/>
      <family val="0"/>
    </font>
    <font>
      <b/>
      <i/>
      <u val="single"/>
      <sz val="24"/>
      <color indexed="10"/>
      <name val="Arial"/>
      <family val="2"/>
    </font>
    <font>
      <sz val="14"/>
      <name val="Arial"/>
      <family val="0"/>
    </font>
    <font>
      <b/>
      <i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1"/>
      <name val="System"/>
      <family val="2"/>
    </font>
    <font>
      <i/>
      <sz val="11"/>
      <color indexed="23"/>
      <name val="Calibri"/>
      <family val="2"/>
    </font>
    <font>
      <sz val="9"/>
      <color indexed="18"/>
      <name val="Arial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8"/>
      <name val="System"/>
      <family val="2"/>
    </font>
    <font>
      <sz val="9"/>
      <color indexed="12"/>
      <name val="Arial"/>
      <family val="2"/>
    </font>
    <font>
      <sz val="11"/>
      <color indexed="52"/>
      <name val="Calibri"/>
      <family val="2"/>
    </font>
    <font>
      <i/>
      <sz val="10"/>
      <color indexed="17"/>
      <name val="System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4"/>
      <name val="System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7"/>
      <name val="System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medium"/>
      <top style="double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>
        <color indexed="8"/>
      </right>
      <top style="thin">
        <color indexed="8"/>
      </top>
      <bottom style="thin"/>
    </border>
    <border>
      <left style="thin"/>
      <right style="double">
        <color indexed="8"/>
      </right>
      <top style="thin"/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/>
      <bottom style="double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double">
        <color indexed="8"/>
      </bottom>
    </border>
    <border>
      <left style="medium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double"/>
      <right>
        <color indexed="63"/>
      </right>
      <top style="double">
        <color indexed="8"/>
      </top>
      <bottom style="medium"/>
    </border>
    <border>
      <left style="double"/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/>
    </border>
    <border>
      <left style="thin"/>
      <right style="double"/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>
      <alignment horizontal="center" vertical="center" wrapText="1"/>
      <protection/>
    </xf>
    <xf numFmtId="0" fontId="4" fillId="0" borderId="3">
      <alignment horizontal="center" vertical="center" wrapText="1"/>
      <protection/>
    </xf>
    <xf numFmtId="0" fontId="36" fillId="0" borderId="0">
      <alignment horizontal="left" wrapText="1"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" fontId="40" fillId="0" borderId="0" applyNumberFormat="0" applyFill="0" applyBorder="0" applyAlignment="0" applyProtection="0"/>
    <xf numFmtId="1" fontId="41" fillId="22" borderId="0" applyNumberFormat="0" applyFill="0" applyBorder="0" applyAlignment="0" applyProtection="0"/>
    <xf numFmtId="0" fontId="4" fillId="0" borderId="0">
      <alignment horizontal="left" vertical="center"/>
      <protection/>
    </xf>
    <xf numFmtId="0" fontId="4" fillId="0" borderId="0">
      <alignment horizontal="center" vertical="center"/>
      <protection/>
    </xf>
    <xf numFmtId="0" fontId="42" fillId="0" borderId="7" applyNumberFormat="0" applyFill="0" applyAlignment="0" applyProtection="0"/>
    <xf numFmtId="10" fontId="43" fillId="0" borderId="8" applyFill="0" applyAlignment="0" applyProtection="0"/>
    <xf numFmtId="0" fontId="4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4" borderId="9" applyNumberFormat="0" applyFont="0" applyAlignment="0" applyProtection="0"/>
    <xf numFmtId="3" fontId="4" fillId="0" borderId="0">
      <alignment horizontal="right"/>
      <protection/>
    </xf>
    <xf numFmtId="0" fontId="45" fillId="20" borderId="10" applyNumberFormat="0" applyAlignment="0" applyProtection="0"/>
    <xf numFmtId="9" fontId="1" fillId="0" borderId="0" applyFont="0" applyFill="0" applyBorder="0" applyAlignment="0" applyProtection="0"/>
    <xf numFmtId="1" fontId="46" fillId="0" borderId="11" applyNumberFormat="0" applyFill="0" applyBorder="0" applyAlignment="0" applyProtection="0"/>
    <xf numFmtId="0" fontId="4" fillId="0" borderId="12" applyBorder="0">
      <alignment horizontal="right"/>
      <protection/>
    </xf>
    <xf numFmtId="219" fontId="1" fillId="0" borderId="0">
      <alignment/>
      <protection/>
    </xf>
    <xf numFmtId="219" fontId="1" fillId="0" borderId="0">
      <alignment/>
      <protection/>
    </xf>
    <xf numFmtId="219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3" fontId="9" fillId="0" borderId="14" xfId="42" applyNumberFormat="1" applyFont="1" applyFill="1" applyBorder="1" applyAlignment="1" applyProtection="1">
      <alignment/>
      <protection locked="0"/>
    </xf>
    <xf numFmtId="3" fontId="9" fillId="0" borderId="15" xfId="42" applyNumberFormat="1" applyFont="1" applyFill="1" applyBorder="1" applyAlignment="1" applyProtection="1">
      <alignment/>
      <protection locked="0"/>
    </xf>
    <xf numFmtId="3" fontId="9" fillId="0" borderId="16" xfId="42" applyNumberFormat="1" applyFont="1" applyFill="1" applyBorder="1" applyAlignment="1" applyProtection="1">
      <alignment/>
      <protection locked="0"/>
    </xf>
    <xf numFmtId="0" fontId="8" fillId="23" borderId="17" xfId="0" applyFont="1" applyFill="1" applyBorder="1" applyAlignment="1" applyProtection="1">
      <alignment horizontal="left"/>
      <protection/>
    </xf>
    <xf numFmtId="0" fontId="0" fillId="23" borderId="18" xfId="0" applyFill="1" applyBorder="1" applyAlignment="1" applyProtection="1">
      <alignment/>
      <protection/>
    </xf>
    <xf numFmtId="3" fontId="0" fillId="0" borderId="19" xfId="0" applyNumberForma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3" fontId="9" fillId="0" borderId="20" xfId="42" applyNumberFormat="1" applyFont="1" applyFill="1" applyBorder="1" applyAlignment="1" applyProtection="1">
      <alignment/>
      <protection locked="0"/>
    </xf>
    <xf numFmtId="3" fontId="9" fillId="0" borderId="20" xfId="42" applyNumberFormat="1" applyFont="1" applyFill="1" applyBorder="1" applyAlignment="1" applyProtection="1">
      <alignment horizontal="center"/>
      <protection locked="0"/>
    </xf>
    <xf numFmtId="3" fontId="9" fillId="0" borderId="17" xfId="42" applyNumberFormat="1" applyFont="1" applyFill="1" applyBorder="1" applyAlignment="1" applyProtection="1">
      <alignment/>
      <protection locked="0"/>
    </xf>
    <xf numFmtId="3" fontId="9" fillId="0" borderId="21" xfId="42" applyNumberFormat="1" applyFont="1" applyFill="1" applyBorder="1" applyAlignment="1" applyProtection="1">
      <alignment/>
      <protection locked="0"/>
    </xf>
    <xf numFmtId="3" fontId="9" fillId="0" borderId="21" xfId="42" applyNumberFormat="1" applyFont="1" applyFill="1" applyBorder="1" applyAlignment="1" applyProtection="1">
      <alignment horizontal="center"/>
      <protection locked="0"/>
    </xf>
    <xf numFmtId="3" fontId="9" fillId="0" borderId="22" xfId="42" applyNumberFormat="1" applyFont="1" applyFill="1" applyBorder="1" applyAlignment="1" applyProtection="1">
      <alignment/>
      <protection locked="0"/>
    </xf>
    <xf numFmtId="3" fontId="9" fillId="0" borderId="23" xfId="42" applyNumberFormat="1" applyFont="1" applyFill="1" applyBorder="1" applyAlignment="1" applyProtection="1">
      <alignment/>
      <protection locked="0"/>
    </xf>
    <xf numFmtId="3" fontId="9" fillId="0" borderId="24" xfId="42" applyNumberFormat="1" applyFont="1" applyFill="1" applyBorder="1" applyAlignment="1" applyProtection="1">
      <alignment/>
      <protection locked="0"/>
    </xf>
    <xf numFmtId="3" fontId="9" fillId="0" borderId="25" xfId="42" applyNumberFormat="1" applyFont="1" applyFill="1" applyBorder="1" applyAlignment="1" applyProtection="1">
      <alignment/>
      <protection locked="0"/>
    </xf>
    <xf numFmtId="3" fontId="9" fillId="0" borderId="16" xfId="42" applyNumberFormat="1" applyFont="1" applyFill="1" applyBorder="1" applyAlignment="1" applyProtection="1">
      <alignment horizontal="center"/>
      <protection locked="0"/>
    </xf>
    <xf numFmtId="3" fontId="10" fillId="23" borderId="26" xfId="42" applyNumberFormat="1" applyFont="1" applyFill="1" applyBorder="1" applyAlignment="1" applyProtection="1">
      <alignment/>
      <protection/>
    </xf>
    <xf numFmtId="3" fontId="10" fillId="23" borderId="26" xfId="0" applyNumberFormat="1" applyFont="1" applyFill="1" applyBorder="1" applyAlignment="1" applyProtection="1">
      <alignment horizontal="right"/>
      <protection/>
    </xf>
    <xf numFmtId="3" fontId="10" fillId="23" borderId="26" xfId="42" applyNumberFormat="1" applyFont="1" applyFill="1" applyBorder="1" applyAlignment="1" applyProtection="1">
      <alignment horizontal="center"/>
      <protection/>
    </xf>
    <xf numFmtId="0" fontId="10" fillId="23" borderId="26" xfId="0" applyFont="1" applyFill="1" applyBorder="1" applyAlignment="1" applyProtection="1">
      <alignment horizontal="right"/>
      <protection/>
    </xf>
    <xf numFmtId="3" fontId="9" fillId="0" borderId="25" xfId="0" applyNumberFormat="1" applyFont="1" applyFill="1" applyBorder="1" applyAlignment="1" applyProtection="1">
      <alignment/>
      <protection locked="0"/>
    </xf>
    <xf numFmtId="3" fontId="9" fillId="0" borderId="27" xfId="0" applyNumberFormat="1" applyFont="1" applyFill="1" applyBorder="1" applyAlignment="1" applyProtection="1">
      <alignment/>
      <protection locked="0"/>
    </xf>
    <xf numFmtId="3" fontId="9" fillId="0" borderId="28" xfId="0" applyNumberFormat="1" applyFont="1" applyFill="1" applyBorder="1" applyAlignment="1" applyProtection="1">
      <alignment/>
      <protection locked="0"/>
    </xf>
    <xf numFmtId="3" fontId="9" fillId="0" borderId="29" xfId="0" applyNumberFormat="1" applyFont="1" applyFill="1" applyBorder="1" applyAlignment="1" applyProtection="1">
      <alignment/>
      <protection locked="0"/>
    </xf>
    <xf numFmtId="3" fontId="9" fillId="0" borderId="20" xfId="0" applyNumberFormat="1" applyFont="1" applyFill="1" applyBorder="1" applyAlignment="1" applyProtection="1">
      <alignment/>
      <protection locked="0"/>
    </xf>
    <xf numFmtId="3" fontId="9" fillId="0" borderId="21" xfId="0" applyNumberFormat="1" applyFont="1" applyFill="1" applyBorder="1" applyAlignment="1" applyProtection="1">
      <alignment/>
      <protection locked="0"/>
    </xf>
    <xf numFmtId="3" fontId="9" fillId="0" borderId="30" xfId="0" applyNumberFormat="1" applyFont="1" applyFill="1" applyBorder="1" applyAlignment="1" applyProtection="1">
      <alignment/>
      <protection locked="0"/>
    </xf>
    <xf numFmtId="3" fontId="14" fillId="25" borderId="31" xfId="42" applyNumberFormat="1" applyFont="1" applyFill="1" applyBorder="1" applyAlignment="1" applyProtection="1">
      <alignment/>
      <protection/>
    </xf>
    <xf numFmtId="9" fontId="10" fillId="23" borderId="32" xfId="0" applyNumberFormat="1" applyFont="1" applyFill="1" applyBorder="1" applyAlignment="1" applyProtection="1">
      <alignment horizontal="right"/>
      <protection/>
    </xf>
    <xf numFmtId="3" fontId="10" fillId="23" borderId="32" xfId="42" applyNumberFormat="1" applyFont="1" applyFill="1" applyBorder="1" applyAlignment="1" applyProtection="1">
      <alignment/>
      <protection/>
    </xf>
    <xf numFmtId="3" fontId="10" fillId="23" borderId="33" xfId="42" applyNumberFormat="1" applyFont="1" applyFill="1" applyBorder="1" applyAlignment="1" applyProtection="1">
      <alignment/>
      <protection/>
    </xf>
    <xf numFmtId="9" fontId="10" fillId="23" borderId="33" xfId="0" applyNumberFormat="1" applyFont="1" applyFill="1" applyBorder="1" applyAlignment="1" applyProtection="1">
      <alignment horizontal="right"/>
      <protection/>
    </xf>
    <xf numFmtId="9" fontId="10" fillId="23" borderId="33" xfId="0" applyNumberFormat="1" applyFont="1" applyFill="1" applyBorder="1" applyAlignment="1" applyProtection="1">
      <alignment horizontal="right"/>
      <protection/>
    </xf>
    <xf numFmtId="3" fontId="9" fillId="23" borderId="32" xfId="42" applyNumberFormat="1" applyFont="1" applyFill="1" applyBorder="1" applyAlignment="1" applyProtection="1">
      <alignment horizontal="center"/>
      <protection/>
    </xf>
    <xf numFmtId="3" fontId="10" fillId="23" borderId="32" xfId="0" applyNumberFormat="1" applyFont="1" applyFill="1" applyBorder="1" applyAlignment="1" applyProtection="1">
      <alignment/>
      <protection/>
    </xf>
    <xf numFmtId="3" fontId="9" fillId="23" borderId="34" xfId="42" applyNumberFormat="1" applyFont="1" applyFill="1" applyBorder="1" applyAlignment="1" applyProtection="1">
      <alignment horizontal="center"/>
      <protection/>
    </xf>
    <xf numFmtId="3" fontId="10" fillId="23" borderId="34" xfId="42" applyNumberFormat="1" applyFont="1" applyFill="1" applyBorder="1" applyAlignment="1" applyProtection="1">
      <alignment horizontal="center"/>
      <protection/>
    </xf>
    <xf numFmtId="0" fontId="0" fillId="23" borderId="35" xfId="0" applyFill="1" applyBorder="1" applyAlignment="1" applyProtection="1">
      <alignment/>
      <protection/>
    </xf>
    <xf numFmtId="0" fontId="11" fillId="23" borderId="32" xfId="0" applyFont="1" applyFill="1" applyBorder="1" applyAlignment="1" applyProtection="1">
      <alignment horizontal="centerContinuous"/>
      <protection/>
    </xf>
    <xf numFmtId="0" fontId="7" fillId="23" borderId="34" xfId="0" applyFont="1" applyFill="1" applyBorder="1" applyAlignment="1" applyProtection="1">
      <alignment horizontal="center"/>
      <protection/>
    </xf>
    <xf numFmtId="0" fontId="7" fillId="23" borderId="34" xfId="0" applyFont="1" applyFill="1" applyBorder="1" applyAlignment="1" applyProtection="1">
      <alignment horizontal="left"/>
      <protection/>
    </xf>
    <xf numFmtId="0" fontId="1" fillId="23" borderId="34" xfId="0" applyFont="1" applyFill="1" applyBorder="1" applyAlignment="1" applyProtection="1">
      <alignment horizontal="left"/>
      <protection/>
    </xf>
    <xf numFmtId="0" fontId="6" fillId="23" borderId="34" xfId="0" applyFont="1" applyFill="1" applyBorder="1" applyAlignment="1" applyProtection="1">
      <alignment horizontal="left"/>
      <protection/>
    </xf>
    <xf numFmtId="0" fontId="6" fillId="23" borderId="36" xfId="0" applyFont="1" applyFill="1" applyBorder="1" applyAlignment="1" applyProtection="1">
      <alignment/>
      <protection/>
    </xf>
    <xf numFmtId="3" fontId="10" fillId="23" borderId="37" xfId="0" applyNumberFormat="1" applyFont="1" applyFill="1" applyBorder="1" applyAlignment="1" applyProtection="1">
      <alignment/>
      <protection/>
    </xf>
    <xf numFmtId="3" fontId="10" fillId="23" borderId="37" xfId="42" applyNumberFormat="1" applyFont="1" applyFill="1" applyBorder="1" applyAlignment="1" applyProtection="1">
      <alignment/>
      <protection/>
    </xf>
    <xf numFmtId="9" fontId="10" fillId="23" borderId="38" xfId="0" applyNumberFormat="1" applyFont="1" applyFill="1" applyBorder="1" applyAlignment="1" applyProtection="1">
      <alignment horizontal="right"/>
      <protection/>
    </xf>
    <xf numFmtId="3" fontId="10" fillId="23" borderId="38" xfId="42" applyNumberFormat="1" applyFont="1" applyFill="1" applyBorder="1" applyAlignment="1" applyProtection="1">
      <alignment horizontal="center"/>
      <protection/>
    </xf>
    <xf numFmtId="3" fontId="10" fillId="23" borderId="39" xfId="42" applyNumberFormat="1" applyFont="1" applyFill="1" applyBorder="1" applyAlignment="1" applyProtection="1">
      <alignment/>
      <protection/>
    </xf>
    <xf numFmtId="9" fontId="10" fillId="23" borderId="40" xfId="0" applyNumberFormat="1" applyFont="1" applyFill="1" applyBorder="1" applyAlignment="1" applyProtection="1">
      <alignment horizontal="right"/>
      <protection/>
    </xf>
    <xf numFmtId="3" fontId="14" fillId="23" borderId="39" xfId="42" applyNumberFormat="1" applyFont="1" applyFill="1" applyBorder="1" applyAlignment="1" applyProtection="1">
      <alignment/>
      <protection/>
    </xf>
    <xf numFmtId="3" fontId="10" fillId="23" borderId="32" xfId="42" applyNumberFormat="1" applyFont="1" applyFill="1" applyBorder="1" applyAlignment="1" applyProtection="1">
      <alignment horizontal="center"/>
      <protection/>
    </xf>
    <xf numFmtId="0" fontId="7" fillId="23" borderId="41" xfId="0" applyFont="1" applyFill="1" applyBorder="1" applyAlignment="1" applyProtection="1">
      <alignment/>
      <protection/>
    </xf>
    <xf numFmtId="0" fontId="7" fillId="23" borderId="34" xfId="0" applyFont="1" applyFill="1" applyBorder="1" applyAlignment="1" applyProtection="1">
      <alignment horizontal="left"/>
      <protection/>
    </xf>
    <xf numFmtId="0" fontId="7" fillId="23" borderId="37" xfId="0" applyFont="1" applyFill="1" applyBorder="1" applyAlignment="1" applyProtection="1">
      <alignment/>
      <protection/>
    </xf>
    <xf numFmtId="215" fontId="10" fillId="23" borderId="37" xfId="0" applyNumberFormat="1" applyFont="1" applyFill="1" applyBorder="1" applyAlignment="1" applyProtection="1">
      <alignment horizontal="right"/>
      <protection/>
    </xf>
    <xf numFmtId="0" fontId="8" fillId="23" borderId="2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 quotePrefix="1">
      <alignment horizontal="center"/>
      <protection/>
    </xf>
    <xf numFmtId="9" fontId="9" fillId="0" borderId="42" xfId="0" applyNumberFormat="1" applyFont="1" applyFill="1" applyBorder="1" applyAlignment="1" applyProtection="1">
      <alignment horizontal="right"/>
      <protection/>
    </xf>
    <xf numFmtId="3" fontId="9" fillId="0" borderId="14" xfId="42" applyNumberFormat="1" applyFont="1" applyFill="1" applyBorder="1" applyAlignment="1" applyProtection="1">
      <alignment/>
      <protection/>
    </xf>
    <xf numFmtId="3" fontId="10" fillId="0" borderId="14" xfId="42" applyNumberFormat="1" applyFont="1" applyFill="1" applyBorder="1" applyAlignment="1" applyProtection="1">
      <alignment/>
      <protection/>
    </xf>
    <xf numFmtId="9" fontId="9" fillId="0" borderId="43" xfId="0" applyNumberFormat="1" applyFont="1" applyFill="1" applyBorder="1" applyAlignment="1" applyProtection="1">
      <alignment horizontal="right"/>
      <protection/>
    </xf>
    <xf numFmtId="3" fontId="9" fillId="0" borderId="41" xfId="42" applyNumberFormat="1" applyFont="1" applyFill="1" applyBorder="1" applyAlignment="1" applyProtection="1">
      <alignment/>
      <protection/>
    </xf>
    <xf numFmtId="1" fontId="9" fillId="0" borderId="44" xfId="0" applyNumberFormat="1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/>
      <protection/>
    </xf>
    <xf numFmtId="3" fontId="9" fillId="0" borderId="27" xfId="42" applyNumberFormat="1" applyFont="1" applyFill="1" applyBorder="1" applyAlignment="1" applyProtection="1">
      <alignment/>
      <protection/>
    </xf>
    <xf numFmtId="3" fontId="9" fillId="0" borderId="25" xfId="42" applyNumberFormat="1" applyFont="1" applyFill="1" applyBorder="1" applyAlignment="1" applyProtection="1">
      <alignment horizontal="center"/>
      <protection locked="0"/>
    </xf>
    <xf numFmtId="9" fontId="9" fillId="0" borderId="45" xfId="0" applyNumberFormat="1" applyFont="1" applyFill="1" applyBorder="1" applyAlignment="1" applyProtection="1">
      <alignment horizontal="right"/>
      <protection/>
    </xf>
    <xf numFmtId="3" fontId="9" fillId="0" borderId="0" xfId="42" applyNumberFormat="1" applyFont="1" applyFill="1" applyBorder="1" applyAlignment="1" applyProtection="1">
      <alignment/>
      <protection/>
    </xf>
    <xf numFmtId="3" fontId="9" fillId="0" borderId="0" xfId="42" applyNumberFormat="1" applyFont="1" applyFill="1" applyBorder="1" applyAlignment="1" applyProtection="1">
      <alignment horizontal="center"/>
      <protection/>
    </xf>
    <xf numFmtId="49" fontId="9" fillId="0" borderId="44" xfId="0" applyNumberFormat="1" applyFont="1" applyFill="1" applyBorder="1" applyAlignment="1" applyProtection="1">
      <alignment horizontal="center"/>
      <protection/>
    </xf>
    <xf numFmtId="0" fontId="12" fillId="0" borderId="15" xfId="67" applyFont="1" applyFill="1" applyBorder="1" applyProtection="1">
      <alignment/>
      <protection/>
    </xf>
    <xf numFmtId="49" fontId="9" fillId="0" borderId="46" xfId="0" applyNumberFormat="1" applyFont="1" applyFill="1" applyBorder="1" applyAlignment="1" applyProtection="1">
      <alignment horizontal="center"/>
      <protection/>
    </xf>
    <xf numFmtId="1" fontId="9" fillId="0" borderId="47" xfId="0" applyNumberFormat="1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/>
      <protection/>
    </xf>
    <xf numFmtId="9" fontId="9" fillId="0" borderId="48" xfId="0" applyNumberFormat="1" applyFont="1" applyFill="1" applyBorder="1" applyAlignment="1" applyProtection="1">
      <alignment horizontal="right"/>
      <protection/>
    </xf>
    <xf numFmtId="1" fontId="9" fillId="0" borderId="49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0" fontId="0" fillId="0" borderId="50" xfId="0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0" fillId="0" borderId="0" xfId="42" applyNumberFormat="1" applyFont="1" applyFill="1" applyBorder="1" applyAlignment="1" applyProtection="1">
      <alignment/>
      <protection/>
    </xf>
    <xf numFmtId="9" fontId="10" fillId="0" borderId="0" xfId="0" applyNumberFormat="1" applyFont="1" applyFill="1" applyBorder="1" applyAlignment="1" applyProtection="1">
      <alignment horizontal="right"/>
      <protection/>
    </xf>
    <xf numFmtId="3" fontId="10" fillId="0" borderId="0" xfId="42" applyNumberFormat="1" applyFont="1" applyFill="1" applyBorder="1" applyAlignment="1" applyProtection="1">
      <alignment horizontal="center"/>
      <protection/>
    </xf>
    <xf numFmtId="3" fontId="10" fillId="0" borderId="27" xfId="0" applyNumberFormat="1" applyFont="1" applyFill="1" applyBorder="1" applyAlignment="1" applyProtection="1">
      <alignment/>
      <protection locked="0"/>
    </xf>
    <xf numFmtId="9" fontId="9" fillId="0" borderId="41" xfId="0" applyNumberFormat="1" applyFont="1" applyFill="1" applyBorder="1" applyAlignment="1" applyProtection="1">
      <alignment horizontal="right"/>
      <protection/>
    </xf>
    <xf numFmtId="3" fontId="9" fillId="0" borderId="51" xfId="0" applyNumberFormat="1" applyFont="1" applyFill="1" applyBorder="1" applyAlignment="1" applyProtection="1">
      <alignment/>
      <protection locked="0"/>
    </xf>
    <xf numFmtId="3" fontId="9" fillId="0" borderId="52" xfId="0" applyNumberFormat="1" applyFont="1" applyFill="1" applyBorder="1" applyAlignment="1" applyProtection="1">
      <alignment/>
      <protection locked="0"/>
    </xf>
    <xf numFmtId="3" fontId="9" fillId="0" borderId="24" xfId="0" applyNumberFormat="1" applyFont="1" applyFill="1" applyBorder="1" applyAlignment="1" applyProtection="1">
      <alignment/>
      <protection locked="0"/>
    </xf>
    <xf numFmtId="3" fontId="9" fillId="0" borderId="24" xfId="42" applyNumberFormat="1" applyFont="1" applyFill="1" applyBorder="1" applyAlignment="1" applyProtection="1">
      <alignment horizontal="center"/>
      <protection locked="0"/>
    </xf>
    <xf numFmtId="9" fontId="9" fillId="0" borderId="53" xfId="0" applyNumberFormat="1" applyFont="1" applyFill="1" applyBorder="1" applyAlignment="1" applyProtection="1">
      <alignment horizontal="right"/>
      <protection/>
    </xf>
    <xf numFmtId="9" fontId="9" fillId="0" borderId="54" xfId="0" applyNumberFormat="1" applyFont="1" applyFill="1" applyBorder="1" applyAlignment="1" applyProtection="1">
      <alignment horizontal="right"/>
      <protection/>
    </xf>
    <xf numFmtId="9" fontId="9" fillId="0" borderId="55" xfId="0" applyNumberFormat="1" applyFont="1" applyFill="1" applyBorder="1" applyAlignment="1" applyProtection="1">
      <alignment horizontal="right"/>
      <protection/>
    </xf>
    <xf numFmtId="3" fontId="9" fillId="0" borderId="56" xfId="42" applyNumberFormat="1" applyFont="1" applyFill="1" applyBorder="1" applyAlignment="1" applyProtection="1">
      <alignment/>
      <protection locked="0"/>
    </xf>
    <xf numFmtId="3" fontId="9" fillId="0" borderId="57" xfId="42" applyNumberFormat="1" applyFont="1" applyFill="1" applyBorder="1" applyAlignment="1" applyProtection="1">
      <alignment/>
      <protection locked="0"/>
    </xf>
    <xf numFmtId="3" fontId="9" fillId="0" borderId="56" xfId="42" applyNumberFormat="1" applyFont="1" applyFill="1" applyBorder="1" applyAlignment="1" applyProtection="1">
      <alignment horizontal="center"/>
      <protection locked="0"/>
    </xf>
    <xf numFmtId="9" fontId="9" fillId="0" borderId="58" xfId="0" applyNumberFormat="1" applyFont="1" applyFill="1" applyBorder="1" applyAlignment="1" applyProtection="1">
      <alignment horizontal="right"/>
      <protection/>
    </xf>
    <xf numFmtId="9" fontId="9" fillId="0" borderId="0" xfId="0" applyNumberFormat="1" applyFont="1" applyFill="1" applyBorder="1" applyAlignment="1" applyProtection="1">
      <alignment horizontal="right"/>
      <protection/>
    </xf>
    <xf numFmtId="3" fontId="10" fillId="23" borderId="34" xfId="0" applyNumberFormat="1" applyFont="1" applyFill="1" applyBorder="1" applyAlignment="1" applyProtection="1">
      <alignment/>
      <protection/>
    </xf>
    <xf numFmtId="3" fontId="9" fillId="20" borderId="14" xfId="42" applyNumberFormat="1" applyFont="1" applyFill="1" applyBorder="1" applyAlignment="1" applyProtection="1">
      <alignment/>
      <protection/>
    </xf>
    <xf numFmtId="3" fontId="9" fillId="20" borderId="25" xfId="42" applyNumberFormat="1" applyFont="1" applyFill="1" applyBorder="1" applyAlignment="1" applyProtection="1">
      <alignment horizontal="center"/>
      <protection/>
    </xf>
    <xf numFmtId="0" fontId="7" fillId="23" borderId="59" xfId="0" applyFont="1" applyFill="1" applyBorder="1" applyAlignment="1" applyProtection="1">
      <alignment horizontal="center" vertical="center" wrapText="1"/>
      <protection/>
    </xf>
    <xf numFmtId="0" fontId="7" fillId="23" borderId="60" xfId="0" applyFont="1" applyFill="1" applyBorder="1" applyAlignment="1" applyProtection="1">
      <alignment horizontal="center" vertical="center" wrapText="1"/>
      <protection/>
    </xf>
    <xf numFmtId="0" fontId="7" fillId="23" borderId="61" xfId="0" applyFont="1" applyFill="1" applyBorder="1" applyAlignment="1" applyProtection="1">
      <alignment horizontal="center" vertical="center" wrapText="1"/>
      <protection/>
    </xf>
    <xf numFmtId="0" fontId="7" fillId="23" borderId="0" xfId="0" applyFont="1" applyFill="1" applyBorder="1" applyAlignment="1" applyProtection="1">
      <alignment horizontal="center" vertical="center" wrapText="1"/>
      <protection/>
    </xf>
    <xf numFmtId="3" fontId="10" fillId="0" borderId="27" xfId="42" applyNumberFormat="1" applyFont="1" applyFill="1" applyBorder="1" applyAlignment="1" applyProtection="1">
      <alignment/>
      <protection/>
    </xf>
    <xf numFmtId="3" fontId="9" fillId="20" borderId="27" xfId="42" applyNumberFormat="1" applyFont="1" applyFill="1" applyBorder="1" applyAlignment="1" applyProtection="1">
      <alignment/>
      <protection/>
    </xf>
    <xf numFmtId="9" fontId="9" fillId="20" borderId="42" xfId="0" applyNumberFormat="1" applyFont="1" applyFill="1" applyBorder="1" applyAlignment="1" applyProtection="1">
      <alignment horizontal="right"/>
      <protection/>
    </xf>
    <xf numFmtId="9" fontId="9" fillId="20" borderId="43" xfId="0" applyNumberFormat="1" applyFont="1" applyFill="1" applyBorder="1" applyAlignment="1" applyProtection="1">
      <alignment horizontal="right"/>
      <protection/>
    </xf>
    <xf numFmtId="9" fontId="9" fillId="20" borderId="62" xfId="0" applyNumberFormat="1" applyFont="1" applyFill="1" applyBorder="1" applyAlignment="1" applyProtection="1">
      <alignment horizontal="right"/>
      <protection/>
    </xf>
    <xf numFmtId="3" fontId="9" fillId="23" borderId="0" xfId="42" applyNumberFormat="1" applyFont="1" applyFill="1" applyBorder="1" applyAlignment="1" applyProtection="1">
      <alignment/>
      <protection/>
    </xf>
    <xf numFmtId="3" fontId="9" fillId="23" borderId="0" xfId="42" applyNumberFormat="1" applyFont="1" applyFill="1" applyBorder="1" applyAlignment="1" applyProtection="1">
      <alignment horizontal="center"/>
      <protection/>
    </xf>
    <xf numFmtId="3" fontId="10" fillId="23" borderId="26" xfId="0" applyNumberFormat="1" applyFont="1" applyFill="1" applyBorder="1" applyAlignment="1" applyProtection="1">
      <alignment/>
      <protection/>
    </xf>
    <xf numFmtId="3" fontId="14" fillId="0" borderId="26" xfId="42" applyNumberFormat="1" applyFont="1" applyFill="1" applyBorder="1" applyAlignment="1" applyProtection="1">
      <alignment/>
      <protection/>
    </xf>
    <xf numFmtId="3" fontId="14" fillId="0" borderId="63" xfId="42" applyNumberFormat="1" applyFont="1" applyFill="1" applyBorder="1" applyAlignment="1" applyProtection="1">
      <alignment/>
      <protection/>
    </xf>
    <xf numFmtId="3" fontId="10" fillId="23" borderId="64" xfId="0" applyNumberFormat="1" applyFont="1" applyFill="1" applyBorder="1" applyAlignment="1" applyProtection="1">
      <alignment horizontal="center"/>
      <protection/>
    </xf>
    <xf numFmtId="3" fontId="10" fillId="23" borderId="65" xfId="42" applyNumberFormat="1" applyFont="1" applyFill="1" applyBorder="1" applyAlignment="1" applyProtection="1">
      <alignment horizontal="center"/>
      <protection/>
    </xf>
    <xf numFmtId="0" fontId="0" fillId="23" borderId="66" xfId="0" applyFill="1" applyBorder="1" applyAlignment="1" applyProtection="1">
      <alignment/>
      <protection locked="0"/>
    </xf>
    <xf numFmtId="3" fontId="9" fillId="0" borderId="67" xfId="42" applyNumberFormat="1" applyFont="1" applyFill="1" applyBorder="1" applyAlignment="1" applyProtection="1">
      <alignment/>
      <protection/>
    </xf>
    <xf numFmtId="9" fontId="9" fillId="0" borderId="67" xfId="0" applyNumberFormat="1" applyFont="1" applyFill="1" applyBorder="1" applyAlignment="1" applyProtection="1">
      <alignment horizontal="right"/>
      <protection/>
    </xf>
    <xf numFmtId="3" fontId="9" fillId="23" borderId="68" xfId="42" applyNumberFormat="1" applyFont="1" applyFill="1" applyBorder="1" applyAlignment="1" applyProtection="1">
      <alignment/>
      <protection/>
    </xf>
    <xf numFmtId="9" fontId="9" fillId="23" borderId="69" xfId="0" applyNumberFormat="1" applyFont="1" applyFill="1" applyBorder="1" applyAlignment="1" applyProtection="1">
      <alignment horizontal="right"/>
      <protection/>
    </xf>
    <xf numFmtId="9" fontId="9" fillId="23" borderId="0" xfId="0" applyNumberFormat="1" applyFont="1" applyFill="1" applyBorder="1" applyAlignment="1" applyProtection="1">
      <alignment/>
      <protection/>
    </xf>
    <xf numFmtId="0" fontId="0" fillId="23" borderId="70" xfId="0" applyFill="1" applyBorder="1" applyAlignment="1" applyProtection="1">
      <alignment/>
      <protection locked="0"/>
    </xf>
    <xf numFmtId="0" fontId="7" fillId="23" borderId="71" xfId="0" applyFont="1" applyFill="1" applyBorder="1" applyAlignment="1" applyProtection="1">
      <alignment horizontal="center" vertical="center" wrapText="1"/>
      <protection/>
    </xf>
    <xf numFmtId="3" fontId="7" fillId="23" borderId="71" xfId="0" applyNumberFormat="1" applyFont="1" applyFill="1" applyBorder="1" applyAlignment="1" applyProtection="1">
      <alignment horizontal="center" vertical="center" wrapText="1"/>
      <protection/>
    </xf>
    <xf numFmtId="3" fontId="10" fillId="23" borderId="34" xfId="42" applyNumberFormat="1" applyFont="1" applyFill="1" applyBorder="1" applyAlignment="1" applyProtection="1">
      <alignment/>
      <protection/>
    </xf>
    <xf numFmtId="3" fontId="10" fillId="23" borderId="72" xfId="42" applyNumberFormat="1" applyFont="1" applyFill="1" applyBorder="1" applyAlignment="1" applyProtection="1">
      <alignment/>
      <protection/>
    </xf>
    <xf numFmtId="1" fontId="9" fillId="0" borderId="46" xfId="0" applyNumberFormat="1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3" fontId="9" fillId="0" borderId="55" xfId="42" applyNumberFormat="1" applyFont="1" applyFill="1" applyBorder="1" applyAlignment="1" applyProtection="1">
      <alignment/>
      <protection/>
    </xf>
    <xf numFmtId="1" fontId="9" fillId="0" borderId="73" xfId="0" applyNumberFormat="1" applyFont="1" applyFill="1" applyBorder="1" applyAlignment="1" applyProtection="1">
      <alignment horizontal="center"/>
      <protection/>
    </xf>
    <xf numFmtId="0" fontId="9" fillId="0" borderId="58" xfId="0" applyFont="1" applyFill="1" applyBorder="1" applyAlignment="1" applyProtection="1">
      <alignment/>
      <protection/>
    </xf>
    <xf numFmtId="3" fontId="9" fillId="0" borderId="58" xfId="42" applyNumberFormat="1" applyFont="1" applyFill="1" applyBorder="1" applyAlignment="1" applyProtection="1">
      <alignment/>
      <protection locked="0"/>
    </xf>
    <xf numFmtId="3" fontId="9" fillId="0" borderId="58" xfId="42" applyNumberFormat="1" applyFont="1" applyFill="1" applyBorder="1" applyAlignment="1" applyProtection="1">
      <alignment/>
      <protection/>
    </xf>
    <xf numFmtId="0" fontId="12" fillId="0" borderId="58" xfId="0" applyFont="1" applyFill="1" applyBorder="1" applyAlignment="1" applyProtection="1">
      <alignment/>
      <protection/>
    </xf>
    <xf numFmtId="1" fontId="9" fillId="0" borderId="74" xfId="0" applyNumberFormat="1" applyFont="1" applyFill="1" applyBorder="1" applyAlignment="1" applyProtection="1">
      <alignment horizontal="center"/>
      <protection/>
    </xf>
    <xf numFmtId="3" fontId="9" fillId="0" borderId="75" xfId="42" applyNumberFormat="1" applyFont="1" applyFill="1" applyBorder="1" applyAlignment="1" applyProtection="1">
      <alignment/>
      <protection locked="0"/>
    </xf>
    <xf numFmtId="3" fontId="9" fillId="0" borderId="76" xfId="42" applyNumberFormat="1" applyFont="1" applyFill="1" applyBorder="1" applyAlignment="1" applyProtection="1">
      <alignment/>
      <protection/>
    </xf>
    <xf numFmtId="3" fontId="9" fillId="0" borderId="77" xfId="0" applyNumberFormat="1" applyFont="1" applyFill="1" applyBorder="1" applyAlignment="1" applyProtection="1">
      <alignment/>
      <protection locked="0"/>
    </xf>
    <xf numFmtId="3" fontId="9" fillId="0" borderId="77" xfId="42" applyNumberFormat="1" applyFont="1" applyFill="1" applyBorder="1" applyAlignment="1" applyProtection="1">
      <alignment/>
      <protection locked="0"/>
    </xf>
    <xf numFmtId="3" fontId="9" fillId="0" borderId="78" xfId="42" applyNumberFormat="1" applyFont="1" applyFill="1" applyBorder="1" applyAlignment="1" applyProtection="1">
      <alignment/>
      <protection locked="0"/>
    </xf>
    <xf numFmtId="9" fontId="9" fillId="0" borderId="77" xfId="0" applyNumberFormat="1" applyFont="1" applyFill="1" applyBorder="1" applyAlignment="1" applyProtection="1">
      <alignment horizontal="right"/>
      <protection/>
    </xf>
    <xf numFmtId="9" fontId="9" fillId="0" borderId="79" xfId="0" applyNumberFormat="1" applyFont="1" applyFill="1" applyBorder="1" applyAlignment="1" applyProtection="1">
      <alignment horizontal="right"/>
      <protection/>
    </xf>
    <xf numFmtId="3" fontId="9" fillId="0" borderId="77" xfId="42" applyNumberFormat="1" applyFont="1" applyFill="1" applyBorder="1" applyAlignment="1" applyProtection="1">
      <alignment horizontal="center"/>
      <protection locked="0"/>
    </xf>
    <xf numFmtId="3" fontId="9" fillId="0" borderId="80" xfId="42" applyNumberFormat="1" applyFont="1" applyFill="1" applyBorder="1" applyAlignment="1" applyProtection="1">
      <alignment horizontal="center"/>
      <protection locked="0"/>
    </xf>
    <xf numFmtId="9" fontId="9" fillId="0" borderId="81" xfId="0" applyNumberFormat="1" applyFont="1" applyFill="1" applyBorder="1" applyAlignment="1" applyProtection="1">
      <alignment horizontal="right"/>
      <protection/>
    </xf>
    <xf numFmtId="3" fontId="9" fillId="0" borderId="24" xfId="42" applyNumberFormat="1" applyFont="1" applyFill="1" applyBorder="1" applyAlignment="1" applyProtection="1">
      <alignment/>
      <protection/>
    </xf>
    <xf numFmtId="3" fontId="9" fillId="0" borderId="77" xfId="42" applyNumberFormat="1" applyFont="1" applyFill="1" applyBorder="1" applyAlignment="1" applyProtection="1">
      <alignment/>
      <protection/>
    </xf>
    <xf numFmtId="3" fontId="9" fillId="0" borderId="80" xfId="42" applyNumberFormat="1" applyFont="1" applyFill="1" applyBorder="1" applyAlignment="1" applyProtection="1">
      <alignment/>
      <protection/>
    </xf>
    <xf numFmtId="3" fontId="9" fillId="0" borderId="82" xfId="0" applyNumberFormat="1" applyFont="1" applyFill="1" applyBorder="1" applyAlignment="1" applyProtection="1">
      <alignment/>
      <protection locked="0"/>
    </xf>
    <xf numFmtId="3" fontId="9" fillId="0" borderId="83" xfId="0" applyNumberFormat="1" applyFont="1" applyFill="1" applyBorder="1" applyAlignment="1" applyProtection="1">
      <alignment/>
      <protection locked="0"/>
    </xf>
    <xf numFmtId="3" fontId="9" fillId="0" borderId="84" xfId="0" applyNumberFormat="1" applyFont="1" applyFill="1" applyBorder="1" applyAlignment="1" applyProtection="1">
      <alignment/>
      <protection locked="0"/>
    </xf>
    <xf numFmtId="3" fontId="9" fillId="0" borderId="82" xfId="42" applyNumberFormat="1" applyFont="1" applyFill="1" applyBorder="1" applyAlignment="1" applyProtection="1">
      <alignment/>
      <protection/>
    </xf>
    <xf numFmtId="3" fontId="9" fillId="0" borderId="83" xfId="42" applyNumberFormat="1" applyFont="1" applyFill="1" applyBorder="1" applyAlignment="1" applyProtection="1">
      <alignment/>
      <protection/>
    </xf>
    <xf numFmtId="3" fontId="9" fillId="0" borderId="84" xfId="42" applyNumberFormat="1" applyFont="1" applyFill="1" applyBorder="1" applyAlignment="1" applyProtection="1">
      <alignment/>
      <protection/>
    </xf>
    <xf numFmtId="9" fontId="9" fillId="0" borderId="85" xfId="0" applyNumberFormat="1" applyFont="1" applyFill="1" applyBorder="1" applyAlignment="1" applyProtection="1">
      <alignment horizontal="right"/>
      <protection/>
    </xf>
    <xf numFmtId="9" fontId="9" fillId="0" borderId="86" xfId="0" applyNumberFormat="1" applyFont="1" applyFill="1" applyBorder="1" applyAlignment="1" applyProtection="1">
      <alignment horizontal="right"/>
      <protection/>
    </xf>
    <xf numFmtId="9" fontId="9" fillId="0" borderId="87" xfId="0" applyNumberFormat="1" applyFont="1" applyFill="1" applyBorder="1" applyAlignment="1" applyProtection="1">
      <alignment horizontal="right"/>
      <protection/>
    </xf>
    <xf numFmtId="0" fontId="9" fillId="0" borderId="88" xfId="0" applyFont="1" applyFill="1" applyBorder="1" applyAlignment="1" applyProtection="1">
      <alignment/>
      <protection/>
    </xf>
    <xf numFmtId="3" fontId="9" fillId="0" borderId="89" xfId="42" applyNumberFormat="1" applyFont="1" applyFill="1" applyBorder="1" applyAlignment="1" applyProtection="1">
      <alignment/>
      <protection locked="0"/>
    </xf>
    <xf numFmtId="3" fontId="9" fillId="0" borderId="88" xfId="42" applyNumberFormat="1" applyFont="1" applyFill="1" applyBorder="1" applyAlignment="1" applyProtection="1">
      <alignment/>
      <protection locked="0"/>
    </xf>
    <xf numFmtId="3" fontId="9" fillId="0" borderId="89" xfId="42" applyNumberFormat="1" applyFont="1" applyFill="1" applyBorder="1" applyAlignment="1" applyProtection="1">
      <alignment/>
      <protection/>
    </xf>
    <xf numFmtId="0" fontId="9" fillId="0" borderId="76" xfId="0" applyFont="1" applyFill="1" applyBorder="1" applyAlignment="1" applyProtection="1">
      <alignment/>
      <protection/>
    </xf>
    <xf numFmtId="3" fontId="9" fillId="0" borderId="90" xfId="42" applyNumberFormat="1" applyFont="1" applyFill="1" applyBorder="1" applyAlignment="1" applyProtection="1">
      <alignment/>
      <protection locked="0"/>
    </xf>
    <xf numFmtId="3" fontId="9" fillId="0" borderId="16" xfId="42" applyNumberFormat="1" applyFont="1" applyFill="1" applyBorder="1" applyAlignment="1" applyProtection="1">
      <alignment/>
      <protection/>
    </xf>
    <xf numFmtId="3" fontId="9" fillId="0" borderId="91" xfId="42" applyNumberFormat="1" applyFont="1" applyFill="1" applyBorder="1" applyAlignment="1" applyProtection="1">
      <alignment/>
      <protection/>
    </xf>
    <xf numFmtId="9" fontId="9" fillId="0" borderId="35" xfId="0" applyNumberFormat="1" applyFont="1" applyFill="1" applyBorder="1" applyAlignment="1" applyProtection="1">
      <alignment horizontal="right"/>
      <protection/>
    </xf>
    <xf numFmtId="9" fontId="9" fillId="0" borderId="91" xfId="0" applyNumberFormat="1" applyFont="1" applyFill="1" applyBorder="1" applyAlignment="1" applyProtection="1">
      <alignment horizontal="right"/>
      <protection/>
    </xf>
    <xf numFmtId="3" fontId="9" fillId="0" borderId="92" xfId="42" applyNumberFormat="1" applyFont="1" applyFill="1" applyBorder="1" applyAlignment="1" applyProtection="1">
      <alignment horizontal="center"/>
      <protection locked="0"/>
    </xf>
    <xf numFmtId="9" fontId="9" fillId="0" borderId="51" xfId="0" applyNumberFormat="1" applyFont="1" applyFill="1" applyBorder="1" applyAlignment="1" applyProtection="1">
      <alignment horizontal="right"/>
      <protection/>
    </xf>
    <xf numFmtId="3" fontId="9" fillId="0" borderId="92" xfId="42" applyNumberFormat="1" applyFont="1" applyFill="1" applyBorder="1" applyAlignment="1" applyProtection="1">
      <alignment/>
      <protection locked="0"/>
    </xf>
    <xf numFmtId="3" fontId="9" fillId="0" borderId="79" xfId="42" applyNumberFormat="1" applyFont="1" applyFill="1" applyBorder="1" applyAlignment="1" applyProtection="1">
      <alignment/>
      <protection locked="0"/>
    </xf>
    <xf numFmtId="3" fontId="9" fillId="0" borderId="93" xfId="42" applyNumberFormat="1" applyFont="1" applyFill="1" applyBorder="1" applyAlignment="1" applyProtection="1">
      <alignment/>
      <protection/>
    </xf>
    <xf numFmtId="3" fontId="9" fillId="0" borderId="94" xfId="42" applyNumberFormat="1" applyFont="1" applyFill="1" applyBorder="1" applyAlignment="1" applyProtection="1">
      <alignment/>
      <protection/>
    </xf>
    <xf numFmtId="9" fontId="9" fillId="0" borderId="95" xfId="0" applyNumberFormat="1" applyFont="1" applyFill="1" applyBorder="1" applyAlignment="1" applyProtection="1">
      <alignment horizontal="right"/>
      <protection/>
    </xf>
    <xf numFmtId="9" fontId="9" fillId="0" borderId="96" xfId="0" applyNumberFormat="1" applyFont="1" applyFill="1" applyBorder="1" applyAlignment="1" applyProtection="1">
      <alignment horizontal="right"/>
      <protection/>
    </xf>
    <xf numFmtId="1" fontId="9" fillId="0" borderId="97" xfId="0" applyNumberFormat="1" applyFont="1" applyFill="1" applyBorder="1" applyAlignment="1" applyProtection="1">
      <alignment horizontal="center"/>
      <protection/>
    </xf>
    <xf numFmtId="49" fontId="9" fillId="0" borderId="97" xfId="0" applyNumberFormat="1" applyFont="1" applyFill="1" applyBorder="1" applyAlignment="1" applyProtection="1">
      <alignment horizontal="center"/>
      <protection/>
    </xf>
    <xf numFmtId="1" fontId="9" fillId="0" borderId="98" xfId="0" applyNumberFormat="1" applyFont="1" applyFill="1" applyBorder="1" applyAlignment="1" applyProtection="1">
      <alignment horizontal="center"/>
      <protection/>
    </xf>
    <xf numFmtId="1" fontId="9" fillId="0" borderId="99" xfId="0" applyNumberFormat="1" applyFont="1" applyFill="1" applyBorder="1" applyAlignment="1" applyProtection="1">
      <alignment horizontal="center"/>
      <protection/>
    </xf>
    <xf numFmtId="1" fontId="9" fillId="0" borderId="100" xfId="0" applyNumberFormat="1" applyFont="1" applyFill="1" applyBorder="1" applyAlignment="1" applyProtection="1">
      <alignment horizontal="center"/>
      <protection/>
    </xf>
    <xf numFmtId="3" fontId="9" fillId="0" borderId="15" xfId="42" applyNumberFormat="1" applyFont="1" applyFill="1" applyBorder="1" applyAlignment="1" applyProtection="1">
      <alignment/>
      <protection/>
    </xf>
    <xf numFmtId="3" fontId="9" fillId="0" borderId="101" xfId="42" applyNumberFormat="1" applyFont="1" applyFill="1" applyBorder="1" applyAlignment="1" applyProtection="1">
      <alignment/>
      <protection/>
    </xf>
    <xf numFmtId="3" fontId="9" fillId="0" borderId="102" xfId="42" applyNumberFormat="1" applyFont="1" applyFill="1" applyBorder="1" applyAlignment="1" applyProtection="1">
      <alignment/>
      <protection/>
    </xf>
    <xf numFmtId="3" fontId="9" fillId="0" borderId="103" xfId="42" applyNumberFormat="1" applyFont="1" applyFill="1" applyBorder="1" applyAlignment="1" applyProtection="1">
      <alignment/>
      <protection/>
    </xf>
    <xf numFmtId="3" fontId="9" fillId="0" borderId="104" xfId="42" applyNumberFormat="1" applyFont="1" applyFill="1" applyBorder="1" applyAlignment="1" applyProtection="1">
      <alignment/>
      <protection/>
    </xf>
    <xf numFmtId="3" fontId="10" fillId="23" borderId="40" xfId="42" applyNumberFormat="1" applyFont="1" applyFill="1" applyBorder="1" applyAlignment="1" applyProtection="1">
      <alignment/>
      <protection/>
    </xf>
    <xf numFmtId="3" fontId="14" fillId="25" borderId="39" xfId="42" applyNumberFormat="1" applyFont="1" applyFill="1" applyBorder="1" applyAlignment="1" applyProtection="1">
      <alignment/>
      <protection/>
    </xf>
    <xf numFmtId="3" fontId="9" fillId="0" borderId="40" xfId="42" applyNumberFormat="1" applyFont="1" applyFill="1" applyBorder="1" applyAlignment="1" applyProtection="1">
      <alignment/>
      <protection/>
    </xf>
    <xf numFmtId="0" fontId="6" fillId="23" borderId="105" xfId="0" applyFont="1" applyFill="1" applyBorder="1" applyAlignment="1" applyProtection="1">
      <alignment/>
      <protection/>
    </xf>
    <xf numFmtId="0" fontId="6" fillId="23" borderId="106" xfId="0" applyFont="1" applyFill="1" applyBorder="1" applyAlignment="1" applyProtection="1">
      <alignment horizontal="left"/>
      <protection/>
    </xf>
    <xf numFmtId="0" fontId="6" fillId="23" borderId="107" xfId="0" applyFont="1" applyFill="1" applyBorder="1" applyAlignment="1" applyProtection="1">
      <alignment/>
      <protection/>
    </xf>
    <xf numFmtId="0" fontId="8" fillId="23" borderId="108" xfId="0" applyFont="1" applyFill="1" applyBorder="1" applyAlignment="1" applyProtection="1">
      <alignment horizontal="left"/>
      <protection/>
    </xf>
    <xf numFmtId="0" fontId="6" fillId="23" borderId="109" xfId="0" applyFont="1" applyFill="1" applyBorder="1" applyAlignment="1" applyProtection="1">
      <alignment/>
      <protection/>
    </xf>
    <xf numFmtId="0" fontId="7" fillId="23" borderId="106" xfId="0" applyFont="1" applyFill="1" applyBorder="1" applyAlignment="1" applyProtection="1">
      <alignment horizontal="left"/>
      <protection/>
    </xf>
    <xf numFmtId="0" fontId="6" fillId="23" borderId="110" xfId="0" applyFont="1" applyFill="1" applyBorder="1" applyAlignment="1" applyProtection="1">
      <alignment/>
      <protection/>
    </xf>
    <xf numFmtId="0" fontId="8" fillId="23" borderId="111" xfId="0" applyFont="1" applyFill="1" applyBorder="1" applyAlignment="1" applyProtection="1">
      <alignment horizontal="left"/>
      <protection/>
    </xf>
    <xf numFmtId="0" fontId="0" fillId="23" borderId="3" xfId="0" applyFill="1" applyBorder="1" applyAlignment="1" applyProtection="1">
      <alignment/>
      <protection locked="0"/>
    </xf>
    <xf numFmtId="0" fontId="0" fillId="0" borderId="112" xfId="0" applyFill="1" applyBorder="1" applyAlignment="1" applyProtection="1">
      <alignment/>
      <protection locked="0"/>
    </xf>
    <xf numFmtId="0" fontId="0" fillId="0" borderId="71" xfId="0" applyFill="1" applyBorder="1" applyAlignment="1" applyProtection="1">
      <alignment/>
      <protection locked="0"/>
    </xf>
    <xf numFmtId="0" fontId="18" fillId="23" borderId="60" xfId="0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216" fontId="1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23" borderId="70" xfId="0" applyFill="1" applyBorder="1" applyAlignment="1" applyProtection="1">
      <alignment/>
      <protection/>
    </xf>
    <xf numFmtId="3" fontId="9" fillId="20" borderId="25" xfId="0" applyNumberFormat="1" applyFont="1" applyFill="1" applyBorder="1" applyAlignment="1" applyProtection="1">
      <alignment/>
      <protection/>
    </xf>
    <xf numFmtId="3" fontId="9" fillId="20" borderId="16" xfId="0" applyNumberFormat="1" applyFont="1" applyFill="1" applyBorder="1" applyAlignment="1" applyProtection="1">
      <alignment/>
      <protection/>
    </xf>
    <xf numFmtId="3" fontId="9" fillId="0" borderId="51" xfId="42" applyNumberFormat="1" applyFont="1" applyFill="1" applyBorder="1" applyAlignment="1" applyProtection="1">
      <alignment/>
      <protection/>
    </xf>
    <xf numFmtId="3" fontId="9" fillId="0" borderId="85" xfId="42" applyNumberFormat="1" applyFont="1" applyFill="1" applyBorder="1" applyAlignment="1" applyProtection="1">
      <alignment/>
      <protection/>
    </xf>
    <xf numFmtId="3" fontId="9" fillId="0" borderId="86" xfId="42" applyNumberFormat="1" applyFont="1" applyFill="1" applyBorder="1" applyAlignment="1" applyProtection="1">
      <alignment/>
      <protection/>
    </xf>
    <xf numFmtId="0" fontId="12" fillId="0" borderId="58" xfId="67" applyFont="1" applyBorder="1" applyProtection="1">
      <alignment/>
      <protection/>
    </xf>
    <xf numFmtId="3" fontId="9" fillId="0" borderId="113" xfId="42" applyNumberFormat="1" applyFont="1" applyFill="1" applyBorder="1" applyAlignment="1" applyProtection="1">
      <alignment/>
      <protection/>
    </xf>
    <xf numFmtId="3" fontId="9" fillId="0" borderId="95" xfId="42" applyNumberFormat="1" applyFont="1" applyFill="1" applyBorder="1" applyAlignment="1" applyProtection="1">
      <alignment/>
      <protection/>
    </xf>
    <xf numFmtId="3" fontId="9" fillId="0" borderId="96" xfId="42" applyNumberFormat="1" applyFont="1" applyFill="1" applyBorder="1" applyAlignment="1" applyProtection="1">
      <alignment/>
      <protection/>
    </xf>
    <xf numFmtId="3" fontId="9" fillId="20" borderId="20" xfId="42" applyNumberFormat="1" applyFont="1" applyFill="1" applyBorder="1" applyAlignment="1" applyProtection="1">
      <alignment/>
      <protection/>
    </xf>
    <xf numFmtId="3" fontId="9" fillId="20" borderId="21" xfId="42" applyNumberFormat="1" applyFont="1" applyFill="1" applyBorder="1" applyAlignment="1" applyProtection="1">
      <alignment/>
      <protection/>
    </xf>
    <xf numFmtId="0" fontId="0" fillId="0" borderId="112" xfId="0" applyFill="1" applyBorder="1" applyAlignment="1" applyProtection="1">
      <alignment/>
      <protection/>
    </xf>
    <xf numFmtId="3" fontId="8" fillId="25" borderId="39" xfId="0" applyNumberFormat="1" applyFont="1" applyFill="1" applyBorder="1" applyAlignment="1" applyProtection="1" quotePrefix="1">
      <alignment/>
      <protection/>
    </xf>
    <xf numFmtId="3" fontId="9" fillId="23" borderId="65" xfId="42" applyNumberFormat="1" applyFont="1" applyFill="1" applyBorder="1" applyAlignment="1" applyProtection="1">
      <alignment/>
      <protection/>
    </xf>
    <xf numFmtId="3" fontId="9" fillId="20" borderId="16" xfId="42" applyNumberFormat="1" applyFont="1" applyFill="1" applyBorder="1" applyAlignment="1" applyProtection="1">
      <alignment horizontal="center"/>
      <protection/>
    </xf>
    <xf numFmtId="0" fontId="0" fillId="0" borderId="114" xfId="0" applyFill="1" applyBorder="1" applyAlignment="1" applyProtection="1">
      <alignment/>
      <protection/>
    </xf>
    <xf numFmtId="0" fontId="0" fillId="0" borderId="99" xfId="0" applyFill="1" applyBorder="1" applyAlignment="1" applyProtection="1">
      <alignment/>
      <protection/>
    </xf>
    <xf numFmtId="3" fontId="9" fillId="20" borderId="21" xfId="42" applyNumberFormat="1" applyFont="1" applyFill="1" applyBorder="1" applyAlignment="1" applyProtection="1">
      <alignment horizontal="center"/>
      <protection/>
    </xf>
    <xf numFmtId="3" fontId="9" fillId="20" borderId="24" xfId="42" applyNumberFormat="1" applyFont="1" applyFill="1" applyBorder="1" applyAlignment="1" applyProtection="1">
      <alignment/>
      <protection/>
    </xf>
    <xf numFmtId="198" fontId="0" fillId="0" borderId="0" xfId="42" applyNumberFormat="1" applyFill="1" applyAlignment="1" applyProtection="1">
      <alignment/>
      <protection/>
    </xf>
    <xf numFmtId="3" fontId="0" fillId="0" borderId="0" xfId="42" applyNumberForma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3" fontId="0" fillId="0" borderId="26" xfId="42" applyNumberFormat="1" applyFill="1" applyBorder="1" applyAlignment="1" applyProtection="1">
      <alignment/>
      <protection/>
    </xf>
    <xf numFmtId="3" fontId="0" fillId="0" borderId="0" xfId="42" applyNumberForma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0" borderId="112" xfId="0" applyFont="1" applyFill="1" applyBorder="1" applyAlignment="1" applyProtection="1">
      <alignment horizontal="left" vertical="center"/>
      <protection/>
    </xf>
    <xf numFmtId="0" fontId="0" fillId="20" borderId="3" xfId="0" applyFill="1" applyBorder="1" applyAlignment="1" applyProtection="1">
      <alignment/>
      <protection/>
    </xf>
    <xf numFmtId="0" fontId="0" fillId="20" borderId="77" xfId="0" applyFill="1" applyBorder="1" applyAlignment="1" applyProtection="1">
      <alignment/>
      <protection/>
    </xf>
    <xf numFmtId="0" fontId="0" fillId="0" borderId="115" xfId="0" applyFill="1" applyBorder="1" applyAlignment="1" applyProtection="1">
      <alignment/>
      <protection/>
    </xf>
    <xf numFmtId="0" fontId="0" fillId="0" borderId="116" xfId="0" applyFill="1" applyBorder="1" applyAlignment="1" applyProtection="1">
      <alignment horizontal="center"/>
      <protection/>
    </xf>
    <xf numFmtId="0" fontId="0" fillId="0" borderId="116" xfId="0" applyFill="1" applyBorder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" fontId="9" fillId="20" borderId="35" xfId="0" applyNumberFormat="1" applyFont="1" applyFill="1" applyBorder="1" applyAlignment="1" applyProtection="1">
      <alignment/>
      <protection/>
    </xf>
    <xf numFmtId="3" fontId="9" fillId="0" borderId="117" xfId="42" applyNumberFormat="1" applyFont="1" applyFill="1" applyBorder="1" applyAlignment="1" applyProtection="1">
      <alignment/>
      <protection/>
    </xf>
    <xf numFmtId="49" fontId="9" fillId="20" borderId="118" xfId="0" applyNumberFormat="1" applyFont="1" applyFill="1" applyBorder="1" applyAlignment="1" applyProtection="1">
      <alignment horizontal="center"/>
      <protection/>
    </xf>
    <xf numFmtId="49" fontId="9" fillId="20" borderId="99" xfId="0" applyNumberFormat="1" applyFont="1" applyFill="1" applyBorder="1" applyAlignment="1" applyProtection="1">
      <alignment horizontal="center"/>
      <protection/>
    </xf>
    <xf numFmtId="3" fontId="9" fillId="0" borderId="119" xfId="42" applyNumberFormat="1" applyFont="1" applyFill="1" applyBorder="1" applyAlignment="1" applyProtection="1">
      <alignment/>
      <protection locked="0"/>
    </xf>
    <xf numFmtId="3" fontId="9" fillId="0" borderId="92" xfId="0" applyNumberFormat="1" applyFont="1" applyFill="1" applyBorder="1" applyAlignment="1" applyProtection="1">
      <alignment/>
      <protection locked="0"/>
    </xf>
    <xf numFmtId="3" fontId="9" fillId="0" borderId="79" xfId="0" applyNumberFormat="1" applyFont="1" applyFill="1" applyBorder="1" applyAlignment="1" applyProtection="1">
      <alignment/>
      <protection locked="0"/>
    </xf>
    <xf numFmtId="3" fontId="9" fillId="0" borderId="120" xfId="0" applyNumberFormat="1" applyFont="1" applyFill="1" applyBorder="1" applyAlignment="1" applyProtection="1">
      <alignment/>
      <protection locked="0"/>
    </xf>
    <xf numFmtId="3" fontId="9" fillId="0" borderId="121" xfId="0" applyNumberFormat="1" applyFont="1" applyFill="1" applyBorder="1" applyAlignment="1" applyProtection="1">
      <alignment/>
      <protection locked="0"/>
    </xf>
    <xf numFmtId="3" fontId="9" fillId="20" borderId="16" xfId="42" applyNumberFormat="1" applyFont="1" applyFill="1" applyBorder="1" applyAlignment="1" applyProtection="1">
      <alignment/>
      <protection/>
    </xf>
    <xf numFmtId="3" fontId="9" fillId="0" borderId="27" xfId="42" applyNumberFormat="1" applyFont="1" applyFill="1" applyBorder="1" applyAlignment="1" applyProtection="1">
      <alignment/>
      <protection/>
    </xf>
    <xf numFmtId="9" fontId="9" fillId="0" borderId="42" xfId="72" applyFont="1" applyFill="1" applyBorder="1" applyAlignment="1" applyProtection="1">
      <alignment horizontal="right"/>
      <protection/>
    </xf>
    <xf numFmtId="0" fontId="0" fillId="23" borderId="39" xfId="0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23" borderId="31" xfId="0" applyNumberFormat="1" applyFont="1" applyFill="1" applyBorder="1" applyAlignment="1" applyProtection="1">
      <alignment/>
      <protection locked="0"/>
    </xf>
    <xf numFmtId="3" fontId="0" fillId="0" borderId="122" xfId="42" applyNumberFormat="1" applyFill="1" applyBorder="1" applyAlignment="1" applyProtection="1">
      <alignment/>
      <protection locked="0"/>
    </xf>
    <xf numFmtId="0" fontId="0" fillId="0" borderId="122" xfId="0" applyFill="1" applyBorder="1" applyAlignment="1" applyProtection="1">
      <alignment/>
      <protection locked="0"/>
    </xf>
    <xf numFmtId="0" fontId="7" fillId="23" borderId="123" xfId="0" applyFont="1" applyFill="1" applyBorder="1" applyAlignment="1" applyProtection="1">
      <alignment horizontal="center" vertical="center" wrapText="1"/>
      <protection/>
    </xf>
    <xf numFmtId="3" fontId="7" fillId="23" borderId="123" xfId="0" applyNumberFormat="1" applyFont="1" applyFill="1" applyBorder="1" applyAlignment="1" applyProtection="1">
      <alignment horizontal="center" vertical="center" wrapText="1"/>
      <protection/>
    </xf>
    <xf numFmtId="0" fontId="19" fillId="0" borderId="122" xfId="0" applyFont="1" applyFill="1" applyBorder="1" applyAlignment="1" applyProtection="1">
      <alignment/>
      <protection locked="0"/>
    </xf>
    <xf numFmtId="1" fontId="0" fillId="23" borderId="70" xfId="0" applyNumberFormat="1" applyFill="1" applyBorder="1" applyAlignment="1" applyProtection="1">
      <alignment/>
      <protection/>
    </xf>
    <xf numFmtId="214" fontId="9" fillId="0" borderId="27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/>
    </xf>
    <xf numFmtId="3" fontId="0" fillId="0" borderId="0" xfId="42" applyNumberFormat="1" applyAlignment="1" applyProtection="1">
      <alignment horizontal="right"/>
      <protection/>
    </xf>
    <xf numFmtId="0" fontId="0" fillId="0" borderId="58" xfId="0" applyBorder="1" applyAlignment="1">
      <alignment/>
    </xf>
    <xf numFmtId="0" fontId="8" fillId="0" borderId="58" xfId="0" applyFont="1" applyFill="1" applyBorder="1" applyAlignment="1">
      <alignment/>
    </xf>
    <xf numFmtId="0" fontId="0" fillId="0" borderId="58" xfId="0" applyBorder="1" applyAlignment="1" applyProtection="1">
      <alignment/>
      <protection/>
    </xf>
    <xf numFmtId="0" fontId="0" fillId="0" borderId="58" xfId="0" applyFont="1" applyBorder="1" applyAlignment="1">
      <alignment/>
    </xf>
    <xf numFmtId="0" fontId="22" fillId="0" borderId="58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88" xfId="0" applyBorder="1" applyAlignment="1">
      <alignment/>
    </xf>
    <xf numFmtId="0" fontId="8" fillId="0" borderId="88" xfId="0" applyFont="1" applyFill="1" applyBorder="1" applyAlignment="1">
      <alignment/>
    </xf>
    <xf numFmtId="0" fontId="0" fillId="0" borderId="124" xfId="0" applyBorder="1" applyAlignment="1">
      <alignment/>
    </xf>
    <xf numFmtId="0" fontId="8" fillId="0" borderId="124" xfId="0" applyFont="1" applyFill="1" applyBorder="1" applyAlignment="1">
      <alignment/>
    </xf>
    <xf numFmtId="0" fontId="0" fillId="0" borderId="88" xfId="0" applyFont="1" applyBorder="1" applyAlignment="1">
      <alignment horizontal="left"/>
    </xf>
    <xf numFmtId="0" fontId="0" fillId="0" borderId="124" xfId="0" applyBorder="1" applyAlignment="1" applyProtection="1">
      <alignment/>
      <protection/>
    </xf>
    <xf numFmtId="0" fontId="0" fillId="0" borderId="125" xfId="0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214" fontId="10" fillId="0" borderId="27" xfId="0" applyNumberFormat="1" applyFont="1" applyFill="1" applyBorder="1" applyAlignment="1" applyProtection="1">
      <alignment/>
      <protection/>
    </xf>
    <xf numFmtId="0" fontId="8" fillId="10" borderId="125" xfId="0" applyFont="1" applyFill="1" applyBorder="1" applyAlignment="1" applyProtection="1">
      <alignment horizontal="center"/>
      <protection locked="0"/>
    </xf>
    <xf numFmtId="3" fontId="23" fillId="0" borderId="126" xfId="0" applyNumberFormat="1" applyFont="1" applyBorder="1" applyAlignment="1" applyProtection="1">
      <alignment/>
      <protection/>
    </xf>
    <xf numFmtId="0" fontId="0" fillId="0" borderId="127" xfId="0" applyFill="1" applyBorder="1" applyAlignment="1" applyProtection="1">
      <alignment/>
      <protection/>
    </xf>
    <xf numFmtId="3" fontId="0" fillId="0" borderId="128" xfId="0" applyNumberFormat="1" applyFill="1" applyBorder="1" applyAlignment="1" applyProtection="1">
      <alignment/>
      <protection/>
    </xf>
    <xf numFmtId="3" fontId="23" fillId="0" borderId="111" xfId="0" applyNumberFormat="1" applyFont="1" applyBorder="1" applyAlignment="1" applyProtection="1">
      <alignment/>
      <protection/>
    </xf>
    <xf numFmtId="3" fontId="0" fillId="0" borderId="129" xfId="0" applyNumberFormat="1" applyFill="1" applyBorder="1" applyAlignment="1" applyProtection="1">
      <alignment/>
      <protection/>
    </xf>
    <xf numFmtId="3" fontId="23" fillId="0" borderId="130" xfId="0" applyNumberFormat="1" applyFont="1" applyBorder="1" applyAlignment="1" applyProtection="1">
      <alignment/>
      <protection/>
    </xf>
    <xf numFmtId="0" fontId="0" fillId="0" borderId="131" xfId="0" applyFill="1" applyBorder="1" applyAlignment="1" applyProtection="1">
      <alignment/>
      <protection/>
    </xf>
    <xf numFmtId="3" fontId="0" fillId="0" borderId="132" xfId="0" applyNumberFormat="1" applyFill="1" applyBorder="1" applyAlignment="1" applyProtection="1">
      <alignment/>
      <protection/>
    </xf>
    <xf numFmtId="0" fontId="6" fillId="23" borderId="35" xfId="0" applyFont="1" applyFill="1" applyBorder="1" applyAlignment="1" applyProtection="1">
      <alignment/>
      <protection/>
    </xf>
    <xf numFmtId="3" fontId="0" fillId="0" borderId="0" xfId="42" applyNumberFormat="1" applyAlignment="1" applyProtection="1">
      <alignment horizontal="right"/>
      <protection/>
    </xf>
    <xf numFmtId="0" fontId="8" fillId="10" borderId="125" xfId="0" applyFont="1" applyFill="1" applyBorder="1" applyAlignment="1" applyProtection="1">
      <alignment horizontal="center"/>
      <protection/>
    </xf>
    <xf numFmtId="3" fontId="0" fillId="0" borderId="19" xfId="0" applyNumberFormat="1" applyFill="1" applyBorder="1" applyAlignment="1" applyProtection="1">
      <alignment wrapText="1"/>
      <protection locked="0"/>
    </xf>
    <xf numFmtId="9" fontId="9" fillId="0" borderId="25" xfId="0" applyNumberFormat="1" applyFont="1" applyFill="1" applyBorder="1" applyAlignment="1" applyProtection="1">
      <alignment horizontal="right"/>
      <protection/>
    </xf>
    <xf numFmtId="3" fontId="9" fillId="0" borderId="25" xfId="42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1" fillId="0" borderId="0" xfId="68" applyFont="1">
      <alignment/>
      <protection/>
    </xf>
    <xf numFmtId="198" fontId="1" fillId="0" borderId="0" xfId="42" applyNumberFormat="1" applyFont="1" applyAlignment="1">
      <alignment/>
    </xf>
    <xf numFmtId="0" fontId="1" fillId="0" borderId="58" xfId="68" applyFont="1" applyBorder="1" applyAlignment="1">
      <alignment vertical="center"/>
      <protection/>
    </xf>
    <xf numFmtId="3" fontId="1" fillId="0" borderId="58" xfId="68" applyNumberFormat="1" applyFont="1" applyBorder="1" applyAlignment="1">
      <alignment horizontal="center" vertical="center" wrapText="1"/>
      <protection/>
    </xf>
    <xf numFmtId="0" fontId="1" fillId="0" borderId="133" xfId="68" applyFont="1" applyBorder="1" applyAlignment="1">
      <alignment horizontal="center" vertical="center"/>
      <protection/>
    </xf>
    <xf numFmtId="198" fontId="1" fillId="0" borderId="0" xfId="42" applyNumberFormat="1" applyFont="1" applyAlignment="1">
      <alignment wrapText="1"/>
    </xf>
    <xf numFmtId="0" fontId="1" fillId="0" borderId="0" xfId="68" applyFont="1" applyAlignment="1">
      <alignment wrapText="1"/>
      <protection/>
    </xf>
    <xf numFmtId="0" fontId="1" fillId="0" borderId="0" xfId="68" applyFont="1" applyAlignment="1">
      <alignment horizontal="center"/>
      <protection/>
    </xf>
    <xf numFmtId="0" fontId="1" fillId="0" borderId="0" xfId="68" applyFont="1" applyFill="1" applyBorder="1">
      <alignment/>
      <protection/>
    </xf>
    <xf numFmtId="0" fontId="1" fillId="0" borderId="134" xfId="68" applyFont="1" applyBorder="1">
      <alignment/>
      <protection/>
    </xf>
    <xf numFmtId="3" fontId="1" fillId="0" borderId="135" xfId="68" applyNumberFormat="1" applyFont="1" applyBorder="1">
      <alignment/>
      <protection/>
    </xf>
    <xf numFmtId="217" fontId="1" fillId="0" borderId="136" xfId="68" applyNumberFormat="1" applyFont="1" applyFill="1" applyBorder="1">
      <alignment/>
      <protection/>
    </xf>
    <xf numFmtId="3" fontId="1" fillId="0" borderId="135" xfId="68" applyNumberFormat="1" applyFont="1" applyFill="1" applyBorder="1">
      <alignment/>
      <protection/>
    </xf>
    <xf numFmtId="0" fontId="1" fillId="0" borderId="137" xfId="68" applyFont="1" applyBorder="1">
      <alignment/>
      <protection/>
    </xf>
    <xf numFmtId="3" fontId="1" fillId="0" borderId="58" xfId="68" applyNumberFormat="1" applyFont="1" applyBorder="1">
      <alignment/>
      <protection/>
    </xf>
    <xf numFmtId="3" fontId="1" fillId="0" borderId="58" xfId="42" applyNumberFormat="1" applyFont="1" applyFill="1" applyBorder="1" applyAlignment="1">
      <alignment/>
    </xf>
    <xf numFmtId="3" fontId="1" fillId="0" borderId="58" xfId="68" applyNumberFormat="1" applyFont="1" applyFill="1" applyBorder="1">
      <alignment/>
      <protection/>
    </xf>
    <xf numFmtId="0" fontId="1" fillId="0" borderId="138" xfId="68" applyFont="1" applyBorder="1">
      <alignment/>
      <protection/>
    </xf>
    <xf numFmtId="3" fontId="1" fillId="0" borderId="139" xfId="68" applyNumberFormat="1" applyFont="1" applyBorder="1">
      <alignment/>
      <protection/>
    </xf>
    <xf numFmtId="3" fontId="1" fillId="0" borderId="139" xfId="42" applyNumberFormat="1" applyFont="1" applyFill="1" applyBorder="1" applyAlignment="1">
      <alignment/>
    </xf>
    <xf numFmtId="3" fontId="1" fillId="0" borderId="139" xfId="68" applyNumberFormat="1" applyFont="1" applyFill="1" applyBorder="1">
      <alignment/>
      <protection/>
    </xf>
    <xf numFmtId="0" fontId="1" fillId="8" borderId="0" xfId="68" applyFont="1" applyFill="1" applyBorder="1">
      <alignment/>
      <protection/>
    </xf>
    <xf numFmtId="198" fontId="1" fillId="8" borderId="0" xfId="42" applyNumberFormat="1" applyFont="1" applyFill="1" applyBorder="1" applyAlignment="1">
      <alignment/>
    </xf>
    <xf numFmtId="217" fontId="1" fillId="0" borderId="0" xfId="68" applyNumberFormat="1" applyFont="1" applyFill="1" applyBorder="1">
      <alignment/>
      <protection/>
    </xf>
    <xf numFmtId="198" fontId="1" fillId="0" borderId="0" xfId="42" applyNumberFormat="1" applyFont="1" applyBorder="1" applyAlignment="1">
      <alignment/>
    </xf>
    <xf numFmtId="3" fontId="1" fillId="0" borderId="0" xfId="68" applyNumberFormat="1" applyFont="1" applyFill="1" applyBorder="1">
      <alignment/>
      <protection/>
    </xf>
    <xf numFmtId="198" fontId="1" fillId="0" borderId="0" xfId="42" applyNumberFormat="1" applyFont="1" applyFill="1" applyBorder="1" applyAlignment="1">
      <alignment/>
    </xf>
    <xf numFmtId="198" fontId="1" fillId="0" borderId="0" xfId="68" applyNumberFormat="1" applyFont="1">
      <alignment/>
      <protection/>
    </xf>
    <xf numFmtId="3" fontId="1" fillId="0" borderId="0" xfId="68" applyNumberFormat="1" applyFont="1">
      <alignment/>
      <protection/>
    </xf>
    <xf numFmtId="3" fontId="1" fillId="0" borderId="0" xfId="68" applyNumberFormat="1" applyFont="1" applyFill="1">
      <alignment/>
      <protection/>
    </xf>
    <xf numFmtId="0" fontId="1" fillId="0" borderId="140" xfId="68" applyFont="1" applyFill="1" applyBorder="1">
      <alignment/>
      <protection/>
    </xf>
    <xf numFmtId="217" fontId="1" fillId="0" borderId="141" xfId="68" applyNumberFormat="1" applyFont="1" applyFill="1" applyBorder="1">
      <alignment/>
      <protection/>
    </xf>
    <xf numFmtId="198" fontId="1" fillId="0" borderId="0" xfId="42" applyNumberFormat="1" applyFont="1" applyFill="1" applyAlignment="1">
      <alignment/>
    </xf>
    <xf numFmtId="198" fontId="1" fillId="0" borderId="0" xfId="42" applyNumberFormat="1" applyFont="1" applyFill="1" applyBorder="1" applyAlignment="1" applyProtection="1">
      <alignment vertical="center" wrapText="1"/>
      <protection/>
    </xf>
    <xf numFmtId="217" fontId="1" fillId="0" borderId="133" xfId="68" applyNumberFormat="1" applyFont="1" applyFill="1" applyBorder="1">
      <alignment/>
      <protection/>
    </xf>
    <xf numFmtId="0" fontId="1" fillId="0" borderId="0" xfId="68" applyFont="1" applyFill="1" applyAlignment="1">
      <alignment horizontal="center"/>
      <protection/>
    </xf>
    <xf numFmtId="3" fontId="1" fillId="0" borderId="133" xfId="68" applyNumberFormat="1" applyFont="1" applyFill="1" applyBorder="1">
      <alignment/>
      <protection/>
    </xf>
    <xf numFmtId="198" fontId="1" fillId="25" borderId="0" xfId="42" applyNumberFormat="1" applyFont="1" applyFill="1" applyAlignment="1">
      <alignment/>
    </xf>
    <xf numFmtId="0" fontId="1" fillId="23" borderId="0" xfId="68" applyFont="1" applyFill="1">
      <alignment/>
      <protection/>
    </xf>
    <xf numFmtId="198" fontId="1" fillId="23" borderId="0" xfId="42" applyNumberFormat="1" applyFont="1" applyFill="1" applyAlignment="1">
      <alignment/>
    </xf>
    <xf numFmtId="0" fontId="1" fillId="0" borderId="0" xfId="68" applyFont="1" applyFill="1">
      <alignment/>
      <protection/>
    </xf>
    <xf numFmtId="0" fontId="1" fillId="0" borderId="129" xfId="68" applyFont="1" applyFill="1" applyBorder="1">
      <alignment/>
      <protection/>
    </xf>
    <xf numFmtId="217" fontId="1" fillId="0" borderId="142" xfId="68" applyNumberFormat="1" applyFont="1" applyFill="1" applyBorder="1">
      <alignment/>
      <protection/>
    </xf>
    <xf numFmtId="0" fontId="1" fillId="0" borderId="0" xfId="68" applyFont="1" applyBorder="1">
      <alignment/>
      <protection/>
    </xf>
    <xf numFmtId="3" fontId="1" fillId="0" borderId="0" xfId="68" applyNumberFormat="1" applyFont="1" applyBorder="1">
      <alignment/>
      <protection/>
    </xf>
    <xf numFmtId="217" fontId="1" fillId="0" borderId="58" xfId="68" applyNumberFormat="1" applyFont="1" applyFill="1" applyBorder="1">
      <alignment/>
      <protection/>
    </xf>
    <xf numFmtId="173" fontId="1" fillId="0" borderId="0" xfId="68" applyNumberFormat="1" applyFont="1" applyFill="1" applyBorder="1" applyProtection="1">
      <alignment/>
      <protection/>
    </xf>
    <xf numFmtId="173" fontId="1" fillId="0" borderId="0" xfId="68" applyNumberFormat="1" applyFont="1">
      <alignment/>
      <protection/>
    </xf>
    <xf numFmtId="173" fontId="1" fillId="23" borderId="0" xfId="68" applyNumberFormat="1" applyFont="1" applyFill="1" applyBorder="1" applyProtection="1">
      <alignment/>
      <protection/>
    </xf>
    <xf numFmtId="0" fontId="1" fillId="0" borderId="137" xfId="68" applyFont="1" applyFill="1" applyBorder="1">
      <alignment/>
      <protection/>
    </xf>
    <xf numFmtId="217" fontId="1" fillId="0" borderId="139" xfId="68" applyNumberFormat="1" applyFont="1" applyFill="1" applyBorder="1">
      <alignment/>
      <protection/>
    </xf>
    <xf numFmtId="217" fontId="1" fillId="0" borderId="0" xfId="68" applyNumberFormat="1" applyFont="1">
      <alignment/>
      <protection/>
    </xf>
    <xf numFmtId="198" fontId="7" fillId="0" borderId="71" xfId="42" applyNumberFormat="1" applyFont="1" applyBorder="1" applyAlignment="1">
      <alignment/>
    </xf>
    <xf numFmtId="0" fontId="1" fillId="0" borderId="0" xfId="68" applyFont="1" applyFill="1" applyBorder="1" applyProtection="1">
      <alignment/>
      <protection/>
    </xf>
    <xf numFmtId="3" fontId="7" fillId="0" borderId="0" xfId="68" applyNumberFormat="1" applyFont="1" applyFill="1">
      <alignment/>
      <protection/>
    </xf>
    <xf numFmtId="3" fontId="7" fillId="0" borderId="0" xfId="68" applyNumberFormat="1" applyFont="1" applyFill="1">
      <alignment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1" fillId="0" borderId="140" xfId="68" applyFont="1" applyBorder="1">
      <alignment/>
      <protection/>
    </xf>
    <xf numFmtId="217" fontId="1" fillId="0" borderId="135" xfId="68" applyNumberFormat="1" applyFont="1" applyFill="1" applyBorder="1">
      <alignment/>
      <protection/>
    </xf>
    <xf numFmtId="217" fontId="7" fillId="0" borderId="58" xfId="42" applyNumberFormat="1" applyFont="1" applyFill="1" applyBorder="1" applyAlignment="1">
      <alignment/>
    </xf>
    <xf numFmtId="0" fontId="1" fillId="0" borderId="133" xfId="68" applyFont="1" applyFill="1" applyBorder="1">
      <alignment/>
      <protection/>
    </xf>
    <xf numFmtId="0" fontId="1" fillId="0" borderId="0" xfId="66" applyFill="1" applyAlignment="1">
      <alignment/>
      <protection/>
    </xf>
    <xf numFmtId="0" fontId="1" fillId="0" borderId="0" xfId="66">
      <alignment/>
      <protection/>
    </xf>
    <xf numFmtId="0" fontId="1" fillId="0" borderId="0" xfId="66" applyAlignment="1">
      <alignment horizontal="center"/>
      <protection/>
    </xf>
    <xf numFmtId="0" fontId="51" fillId="20" borderId="143" xfId="66" applyFont="1" applyFill="1" applyBorder="1" applyAlignment="1">
      <alignment horizontal="center" vertical="center" wrapText="1"/>
      <protection/>
    </xf>
    <xf numFmtId="0" fontId="51" fillId="20" borderId="144" xfId="66" applyFont="1" applyFill="1" applyBorder="1" applyAlignment="1">
      <alignment horizontal="center" vertical="center" wrapText="1"/>
      <protection/>
    </xf>
    <xf numFmtId="0" fontId="51" fillId="20" borderId="145" xfId="66" applyFont="1" applyFill="1" applyBorder="1" applyAlignment="1">
      <alignment horizontal="center" vertical="center" wrapText="1"/>
      <protection/>
    </xf>
    <xf numFmtId="0" fontId="1" fillId="0" borderId="9" xfId="66" applyNumberFormat="1" applyBorder="1" applyAlignment="1">
      <alignment/>
      <protection/>
    </xf>
    <xf numFmtId="1" fontId="1" fillId="0" borderId="9" xfId="66" applyNumberFormat="1" applyBorder="1" applyAlignment="1">
      <alignment/>
      <protection/>
    </xf>
    <xf numFmtId="0" fontId="51" fillId="20" borderId="146" xfId="66" applyFont="1" applyFill="1" applyBorder="1" applyAlignment="1">
      <alignment horizontal="center" vertical="center" wrapText="1"/>
      <protection/>
    </xf>
    <xf numFmtId="0" fontId="51" fillId="20" borderId="147" xfId="66" applyFont="1" applyFill="1" applyBorder="1" applyAlignment="1">
      <alignment horizontal="center" vertical="center" wrapText="1"/>
      <protection/>
    </xf>
    <xf numFmtId="0" fontId="1" fillId="0" borderId="0" xfId="66" applyFont="1" applyFill="1" applyAlignment="1">
      <alignment/>
      <protection/>
    </xf>
    <xf numFmtId="0" fontId="7" fillId="0" borderId="0" xfId="68" applyFont="1" applyAlignment="1">
      <alignment horizontal="center"/>
      <protection/>
    </xf>
    <xf numFmtId="216" fontId="15" fillId="0" borderId="12" xfId="0" applyNumberFormat="1" applyFont="1" applyFill="1" applyBorder="1" applyAlignment="1" applyProtection="1">
      <alignment horizontal="center"/>
      <protection locked="0"/>
    </xf>
    <xf numFmtId="216" fontId="25" fillId="0" borderId="12" xfId="0" applyNumberFormat="1" applyFont="1" applyFill="1" applyBorder="1" applyAlignment="1" applyProtection="1">
      <alignment horizontal="center"/>
      <protection locked="0"/>
    </xf>
    <xf numFmtId="0" fontId="6" fillId="3" borderId="112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6" fillId="3" borderId="7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15" fontId="15" fillId="0" borderId="0" xfId="0" applyNumberFormat="1" applyFont="1" applyFill="1" applyBorder="1" applyAlignment="1" applyProtection="1">
      <alignment horizontal="center"/>
      <protection locked="0"/>
    </xf>
    <xf numFmtId="15" fontId="15" fillId="0" borderId="12" xfId="0" applyNumberFormat="1" applyFont="1" applyFill="1" applyBorder="1" applyAlignment="1" applyProtection="1">
      <alignment horizontal="center"/>
      <protection locked="0"/>
    </xf>
    <xf numFmtId="3" fontId="24" fillId="0" borderId="148" xfId="0" applyNumberFormat="1" applyFont="1" applyFill="1" applyBorder="1" applyAlignment="1" applyProtection="1">
      <alignment horizontal="center" vertical="top" wrapText="1"/>
      <protection/>
    </xf>
    <xf numFmtId="3" fontId="24" fillId="0" borderId="149" xfId="0" applyNumberFormat="1" applyFont="1" applyFill="1" applyBorder="1" applyAlignment="1" applyProtection="1">
      <alignment horizontal="center" vertical="top" wrapText="1"/>
      <protection/>
    </xf>
    <xf numFmtId="3" fontId="24" fillId="0" borderId="150" xfId="0" applyNumberFormat="1" applyFont="1" applyFill="1" applyBorder="1" applyAlignment="1" applyProtection="1">
      <alignment horizontal="center" vertical="top" wrapText="1"/>
      <protection/>
    </xf>
    <xf numFmtId="3" fontId="24" fillId="0" borderId="151" xfId="0" applyNumberFormat="1" applyFont="1" applyFill="1" applyBorder="1" applyAlignment="1" applyProtection="1">
      <alignment horizontal="center" vertical="top" wrapText="1"/>
      <protection/>
    </xf>
    <xf numFmtId="3" fontId="24" fillId="0" borderId="152" xfId="0" applyNumberFormat="1" applyFont="1" applyFill="1" applyBorder="1" applyAlignment="1" applyProtection="1">
      <alignment horizontal="center" vertical="top" wrapText="1"/>
      <protection/>
    </xf>
    <xf numFmtId="3" fontId="24" fillId="0" borderId="153" xfId="0" applyNumberFormat="1" applyFont="1" applyFill="1" applyBorder="1" applyAlignment="1" applyProtection="1">
      <alignment horizontal="center" vertical="top" wrapText="1"/>
      <protection/>
    </xf>
    <xf numFmtId="14" fontId="20" fillId="0" borderId="63" xfId="0" applyNumberFormat="1" applyFont="1" applyFill="1" applyBorder="1" applyAlignment="1" applyProtection="1">
      <alignment horizontal="center" vertical="center" wrapText="1"/>
      <protection locked="0"/>
    </xf>
    <xf numFmtId="14" fontId="21" fillId="0" borderId="63" xfId="0" applyNumberFormat="1" applyFont="1" applyBorder="1" applyAlignment="1">
      <alignment horizontal="center" vertical="center" wrapText="1"/>
    </xf>
    <xf numFmtId="216" fontId="15" fillId="0" borderId="125" xfId="0" applyNumberFormat="1" applyFont="1" applyFill="1" applyBorder="1" applyAlignment="1" applyProtection="1">
      <alignment horizontal="center"/>
      <protection locked="0"/>
    </xf>
    <xf numFmtId="216" fontId="15" fillId="0" borderId="6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15" fontId="5" fillId="0" borderId="125" xfId="0" applyNumberFormat="1" applyFont="1" applyFill="1" applyBorder="1" applyAlignment="1" applyProtection="1">
      <alignment horizontal="center"/>
      <protection locked="0"/>
    </xf>
    <xf numFmtId="3" fontId="26" fillId="0" borderId="148" xfId="0" applyNumberFormat="1" applyFont="1" applyFill="1" applyBorder="1" applyAlignment="1" applyProtection="1">
      <alignment horizontal="center" vertical="top" wrapText="1"/>
      <protection/>
    </xf>
    <xf numFmtId="0" fontId="5" fillId="0" borderId="14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54" xfId="0" applyFont="1" applyBorder="1" applyAlignment="1">
      <alignment horizontal="center" vertical="top" wrapText="1"/>
    </xf>
    <xf numFmtId="0" fontId="5" fillId="0" borderId="151" xfId="0" applyFont="1" applyBorder="1" applyAlignment="1">
      <alignment horizontal="center" vertical="top" wrapText="1"/>
    </xf>
    <xf numFmtId="0" fontId="5" fillId="0" borderId="152" xfId="0" applyFont="1" applyBorder="1" applyAlignment="1">
      <alignment horizontal="center" vertical="top" wrapText="1"/>
    </xf>
    <xf numFmtId="0" fontId="5" fillId="0" borderId="153" xfId="0" applyFont="1" applyBorder="1" applyAlignment="1">
      <alignment horizontal="center" vertical="top" wrapText="1"/>
    </xf>
    <xf numFmtId="3" fontId="8" fillId="0" borderId="0" xfId="68" applyNumberFormat="1" applyFont="1" applyAlignment="1">
      <alignment horizontal="center" vertical="center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stimated" xfId="46"/>
    <cellStyle name="Explanatory Text" xfId="47"/>
    <cellStyle name="external input" xfId="48"/>
    <cellStyle name="Followed Hyperlink" xfId="49"/>
    <cellStyle name="Good" xfId="50"/>
    <cellStyle name="Header" xfId="51"/>
    <cellStyle name="HeaderGrant" xfId="52"/>
    <cellStyle name="HeaderLEA" xfId="53"/>
    <cellStyle name="Heading 1" xfId="54"/>
    <cellStyle name="Heading 2" xfId="55"/>
    <cellStyle name="Heading 3" xfId="56"/>
    <cellStyle name="Heading 4" xfId="57"/>
    <cellStyle name="Hyperlink" xfId="58"/>
    <cellStyle name="Imported" xfId="59"/>
    <cellStyle name="input" xfId="60"/>
    <cellStyle name="LEAName" xfId="61"/>
    <cellStyle name="LEANumber" xfId="62"/>
    <cellStyle name="Linked Cell" xfId="63"/>
    <cellStyle name="log projection" xfId="64"/>
    <cellStyle name="Neutral" xfId="65"/>
    <cellStyle name="Normal_CFR XML Generator" xfId="66"/>
    <cellStyle name="Normal_DP11 2002 03" xfId="67"/>
    <cellStyle name="Normal_Final Individual School Outturn Balances 09-10" xfId="68"/>
    <cellStyle name="Note" xfId="69"/>
    <cellStyle name="Number" xfId="70"/>
    <cellStyle name="Output" xfId="71"/>
    <cellStyle name="Percent" xfId="72"/>
    <cellStyle name="provisional PN158/97" xfId="73"/>
    <cellStyle name="sub" xfId="74"/>
    <cellStyle name="table imported" xfId="75"/>
    <cellStyle name="table sum" xfId="76"/>
    <cellStyle name="table values" xfId="77"/>
    <cellStyle name="Title" xfId="78"/>
    <cellStyle name="Total" xfId="79"/>
    <cellStyle name="u5shares" xfId="80"/>
    <cellStyle name="Variable assumptions" xfId="81"/>
    <cellStyle name="Warning Text" xfId="8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161925</xdr:rowOff>
    </xdr:from>
    <xdr:to>
      <xdr:col>0</xdr:col>
      <xdr:colOff>419100</xdr:colOff>
      <xdr:row>1</xdr:row>
      <xdr:rowOff>161925</xdr:rowOff>
    </xdr:to>
    <xdr:sp>
      <xdr:nvSpPr>
        <xdr:cNvPr id="1" name="Line 3"/>
        <xdr:cNvSpPr>
          <a:spLocks/>
        </xdr:cNvSpPr>
      </xdr:nvSpPr>
      <xdr:spPr>
        <a:xfrm>
          <a:off x="114300" y="4381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161925</xdr:rowOff>
    </xdr:from>
    <xdr:to>
      <xdr:col>0</xdr:col>
      <xdr:colOff>419100</xdr:colOff>
      <xdr:row>1</xdr:row>
      <xdr:rowOff>161925</xdr:rowOff>
    </xdr:to>
    <xdr:sp>
      <xdr:nvSpPr>
        <xdr:cNvPr id="1" name="Line 5"/>
        <xdr:cNvSpPr>
          <a:spLocks/>
        </xdr:cNvSpPr>
      </xdr:nvSpPr>
      <xdr:spPr>
        <a:xfrm>
          <a:off x="114300" y="4381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chools\BISHOP%20DOUGLASS\B%20Douglas%20Salaries%202004%202005%20Revised%2031%20oct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s%20accountancy\CASH%20BOOK%20RECONCILIATIONS\2008-09\Cash%20Book%20Rec\Cash%20Book%20Reconciliations%202008-09%20DCF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s%20accountancy\Outturn;%20Closure%20of%20Accounts\Outturn%2009-10\Outturn\Final%20Individual%20School%20Outturn%20Balances%2009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s%20accountancy\CFR\Data%20re%2009-10%20return\CFR%20XML%20Gener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ool Details"/>
      <sheetName val="Summary "/>
      <sheetName val="05-06 Summary"/>
      <sheetName val="Tables"/>
      <sheetName val="POSTING SHEET"/>
      <sheetName val="Monthly Table"/>
      <sheetName val="Clerical April"/>
      <sheetName val="Clerical Sept"/>
      <sheetName val="Caretakers"/>
      <sheetName val="Teachers April"/>
      <sheetName val="Teachers Sept"/>
      <sheetName val="Teachers Jan"/>
      <sheetName val="Cleaners"/>
      <sheetName val="Catering"/>
      <sheetName val="Instructors"/>
      <sheetName val="Librarians"/>
      <sheetName val="Nursery Nurse"/>
      <sheetName val="Welf &amp;Sen Apr"/>
      <sheetName val="Welf &amp;Sen Sep"/>
      <sheetName val="Welf &amp;Sen Jan"/>
      <sheetName val="Tech - April"/>
      <sheetName val="Tech - Sept"/>
      <sheetName val="Mealtime Supervisors"/>
      <sheetName val="DP11 Worksheet"/>
      <sheetName val="3 year plan"/>
      <sheetName val="DP11 COMPARATIVE"/>
      <sheetName val="Salary Statement"/>
      <sheetName val="DP11"/>
      <sheetName val="Projection 6 Oct"/>
      <sheetName val="Projection 31 October"/>
      <sheetName val="ANALYSIS"/>
      <sheetName val="WORKINGS"/>
      <sheetName val="Structure Summary"/>
      <sheetName val="Admin Staff"/>
      <sheetName val="Structure Prem Staff"/>
      <sheetName val="Structure Tch Staff April"/>
      <sheetName val="Structure Tch Staff Sept"/>
      <sheetName val="Structure LSA"/>
      <sheetName val="Structure Tech"/>
      <sheetName val="Rec bud fcast after sup split"/>
      <sheetName val="Rec bud  fcast bfore sup split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E 08-09 VAT REC"/>
      <sheetName val="template"/>
      <sheetName val="Mar09"/>
      <sheetName val="Feb09"/>
      <sheetName val="Jan09"/>
      <sheetName val="Dec08"/>
      <sheetName val="Nov08"/>
      <sheetName val="Oct08"/>
      <sheetName val="Sept08"/>
      <sheetName val="Aug08"/>
      <sheetName val="July08"/>
      <sheetName val="June08"/>
      <sheetName val="May08"/>
      <sheetName val="April08"/>
    </sheetNames>
    <sheetDataSet>
      <sheetData sheetId="1">
        <row r="1">
          <cell r="A1" t="str">
            <v>DCSF No.</v>
          </cell>
          <cell r="B1">
            <v>2032</v>
          </cell>
        </row>
        <row r="2">
          <cell r="B2">
            <v>2032</v>
          </cell>
        </row>
        <row r="3">
          <cell r="A3" t="str">
            <v>Holly Park School</v>
          </cell>
          <cell r="D3" t="str">
            <v> </v>
          </cell>
          <cell r="E3" t="str">
            <v>CASH BOOK RECONCILIATION 2008-09</v>
          </cell>
        </row>
        <row r="4">
          <cell r="B4" t="str">
            <v>April</v>
          </cell>
          <cell r="C4" t="str">
            <v>May</v>
          </cell>
          <cell r="D4" t="str">
            <v>June</v>
          </cell>
          <cell r="E4" t="str">
            <v>July</v>
          </cell>
          <cell r="F4" t="str">
            <v>August</v>
          </cell>
          <cell r="G4" t="str">
            <v>September</v>
          </cell>
          <cell r="H4" t="str">
            <v>October</v>
          </cell>
          <cell r="I4" t="str">
            <v>November</v>
          </cell>
          <cell r="J4" t="str">
            <v>December</v>
          </cell>
          <cell r="K4" t="str">
            <v>January</v>
          </cell>
          <cell r="L4" t="str">
            <v>February</v>
          </cell>
          <cell r="M4" t="str">
            <v>March</v>
          </cell>
        </row>
        <row r="5">
          <cell r="A5" t="str">
            <v>Cash at Bank B/fwd 01.04.08   (A)</v>
          </cell>
          <cell r="B5">
            <v>25405.05</v>
          </cell>
          <cell r="C5">
            <v>25405.05</v>
          </cell>
          <cell r="D5">
            <v>25405.05</v>
          </cell>
          <cell r="E5">
            <v>25405.05</v>
          </cell>
          <cell r="F5">
            <v>25405.05</v>
          </cell>
          <cell r="G5">
            <v>25405.05</v>
          </cell>
          <cell r="H5">
            <v>25405.05</v>
          </cell>
          <cell r="I5">
            <v>25405.05</v>
          </cell>
          <cell r="J5">
            <v>25405.05</v>
          </cell>
          <cell r="K5">
            <v>25405.05</v>
          </cell>
          <cell r="L5">
            <v>25405.05</v>
          </cell>
          <cell r="M5">
            <v>25405.05</v>
          </cell>
        </row>
        <row r="7">
          <cell r="A7" t="str">
            <v>Outturn Payment (Repayment)  (B)</v>
          </cell>
          <cell r="D7">
            <v>5274</v>
          </cell>
          <cell r="E7">
            <v>5274</v>
          </cell>
          <cell r="F7">
            <v>5274</v>
          </cell>
          <cell r="G7">
            <v>5274</v>
          </cell>
          <cell r="H7">
            <v>5274</v>
          </cell>
          <cell r="I7">
            <v>5274</v>
          </cell>
          <cell r="J7">
            <v>5274</v>
          </cell>
          <cell r="K7">
            <v>5274</v>
          </cell>
          <cell r="L7">
            <v>5274</v>
          </cell>
          <cell r="M7">
            <v>5274</v>
          </cell>
        </row>
        <row r="9">
          <cell r="A9" t="str">
            <v>Total B/fwd Balances </v>
          </cell>
          <cell r="B9">
            <v>25405.05</v>
          </cell>
          <cell r="C9">
            <v>25405.05</v>
          </cell>
          <cell r="D9">
            <v>30679.05</v>
          </cell>
          <cell r="E9">
            <v>30679.05</v>
          </cell>
          <cell r="F9">
            <v>30679.05</v>
          </cell>
          <cell r="G9">
            <v>30679.05</v>
          </cell>
          <cell r="H9">
            <v>30679.05</v>
          </cell>
          <cell r="I9">
            <v>30679.05</v>
          </cell>
          <cell r="J9">
            <v>30679.05</v>
          </cell>
          <cell r="K9">
            <v>30679.05</v>
          </cell>
          <cell r="L9">
            <v>30679.05</v>
          </cell>
          <cell r="M9">
            <v>30679.05</v>
          </cell>
        </row>
        <row r="11">
          <cell r="A11" t="str">
            <v>VAT Claim balance B/Fwd</v>
          </cell>
          <cell r="C11">
            <v>0</v>
          </cell>
          <cell r="D11">
            <v>6570.61</v>
          </cell>
          <cell r="E11">
            <v>9746.61</v>
          </cell>
          <cell r="F11">
            <v>9746.61</v>
          </cell>
          <cell r="G11">
            <v>18134.239999999998</v>
          </cell>
          <cell r="H11">
            <v>23301.149999999998</v>
          </cell>
          <cell r="I11">
            <v>30008.539999999997</v>
          </cell>
          <cell r="J11">
            <v>32120.839999999997</v>
          </cell>
          <cell r="K11">
            <v>39600.159999999996</v>
          </cell>
          <cell r="L11">
            <v>40454.78</v>
          </cell>
          <cell r="M11">
            <v>40454.78</v>
          </cell>
        </row>
        <row r="12">
          <cell r="A12" t="str">
            <v>Monthly VAT Claim</v>
          </cell>
          <cell r="B12">
            <v>0</v>
          </cell>
          <cell r="C12">
            <v>6570.61</v>
          </cell>
          <cell r="D12">
            <v>3176</v>
          </cell>
          <cell r="E12">
            <v>0</v>
          </cell>
          <cell r="F12">
            <v>8387.63</v>
          </cell>
          <cell r="G12">
            <v>5166.91</v>
          </cell>
          <cell r="H12">
            <v>6707.39</v>
          </cell>
          <cell r="I12">
            <v>2112.3</v>
          </cell>
          <cell r="J12">
            <v>7479.32</v>
          </cell>
          <cell r="K12">
            <v>854.62</v>
          </cell>
          <cell r="L12">
            <v>0</v>
          </cell>
          <cell r="M12">
            <v>0</v>
          </cell>
        </row>
        <row r="13">
          <cell r="A13" t="str">
            <v>Adjusting VAT Claim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A15" t="str">
            <v>Cumulative VAT Claims (C)</v>
          </cell>
          <cell r="B15">
            <v>0</v>
          </cell>
          <cell r="C15">
            <v>6570.61</v>
          </cell>
          <cell r="D15">
            <v>9746.61</v>
          </cell>
          <cell r="E15">
            <v>9746.61</v>
          </cell>
          <cell r="F15">
            <v>18134.239999999998</v>
          </cell>
          <cell r="G15">
            <v>23301.149999999998</v>
          </cell>
          <cell r="H15">
            <v>30008.539999999997</v>
          </cell>
          <cell r="I15">
            <v>32120.839999999997</v>
          </cell>
          <cell r="J15">
            <v>39600.159999999996</v>
          </cell>
          <cell r="K15">
            <v>40454.78</v>
          </cell>
          <cell r="L15">
            <v>40454.78</v>
          </cell>
          <cell r="M15">
            <v>40454.78</v>
          </cell>
        </row>
        <row r="17">
          <cell r="A17" t="str">
            <v>Posting Summary Totals B/Fwd</v>
          </cell>
          <cell r="C17">
            <v>0</v>
          </cell>
          <cell r="D17">
            <v>-144158.61</v>
          </cell>
          <cell r="E17">
            <v>-106947.12999999998</v>
          </cell>
          <cell r="F17">
            <v>-106947.12999999998</v>
          </cell>
          <cell r="G17">
            <v>-62988.00999999997</v>
          </cell>
          <cell r="H17">
            <v>-30319.869999999974</v>
          </cell>
          <cell r="I17">
            <v>-45458.59999999998</v>
          </cell>
          <cell r="J17">
            <v>-25360.279999999977</v>
          </cell>
          <cell r="K17">
            <v>16447.120000000024</v>
          </cell>
          <cell r="L17">
            <v>-5575.359999999975</v>
          </cell>
          <cell r="M17">
            <v>-5575.359999999975</v>
          </cell>
        </row>
        <row r="18">
          <cell r="A18" t="str">
            <v>Monthly Posting Summary</v>
          </cell>
          <cell r="B18">
            <v>0</v>
          </cell>
          <cell r="C18">
            <v>-144158.61</v>
          </cell>
          <cell r="D18">
            <v>37211.48</v>
          </cell>
          <cell r="E18">
            <v>0</v>
          </cell>
          <cell r="F18">
            <v>43959.12</v>
          </cell>
          <cell r="G18">
            <v>32668.14</v>
          </cell>
          <cell r="H18">
            <v>-15138.73</v>
          </cell>
          <cell r="I18">
            <v>20098.32</v>
          </cell>
          <cell r="J18">
            <v>41807.4</v>
          </cell>
          <cell r="K18">
            <v>-22022.48</v>
          </cell>
          <cell r="L18">
            <v>0</v>
          </cell>
          <cell r="M18">
            <v>0</v>
          </cell>
        </row>
        <row r="19">
          <cell r="A19" t="str">
            <v>Adjusting Posting Summary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1">
          <cell r="A21" t="str">
            <v>Cumulative Posting Summaries (D)</v>
          </cell>
          <cell r="B21">
            <v>0</v>
          </cell>
          <cell r="C21">
            <v>-144158.61</v>
          </cell>
          <cell r="D21">
            <v>-106947.12999999998</v>
          </cell>
          <cell r="E21">
            <v>-106947.12999999998</v>
          </cell>
          <cell r="F21">
            <v>-62988.00999999997</v>
          </cell>
          <cell r="G21">
            <v>-30319.869999999974</v>
          </cell>
          <cell r="H21">
            <v>-45458.59999999998</v>
          </cell>
          <cell r="I21">
            <v>-25360.279999999977</v>
          </cell>
          <cell r="J21">
            <v>16447.120000000024</v>
          </cell>
          <cell r="K21">
            <v>-5575.359999999975</v>
          </cell>
          <cell r="L21">
            <v>-5575.359999999975</v>
          </cell>
          <cell r="M21">
            <v>-5575.359999999975</v>
          </cell>
        </row>
        <row r="23">
          <cell r="A23" t="str">
            <v>A+B+C-D</v>
          </cell>
          <cell r="B23">
            <v>25405.05</v>
          </cell>
          <cell r="C23">
            <v>176134.27</v>
          </cell>
          <cell r="D23">
            <v>147372.78999999998</v>
          </cell>
          <cell r="E23">
            <v>147372.78999999998</v>
          </cell>
          <cell r="F23">
            <v>111801.29999999996</v>
          </cell>
          <cell r="G23">
            <v>84300.06999999998</v>
          </cell>
          <cell r="H23">
            <v>106146.18999999997</v>
          </cell>
          <cell r="I23">
            <v>88160.16999999998</v>
          </cell>
          <cell r="J23">
            <v>53832.08999999997</v>
          </cell>
          <cell r="K23">
            <v>76709.18999999997</v>
          </cell>
          <cell r="L23">
            <v>76709.18999999997</v>
          </cell>
          <cell r="M23">
            <v>76709.18999999997</v>
          </cell>
        </row>
        <row r="25">
          <cell r="A25" t="str">
            <v>Adjusted Bank Balance</v>
          </cell>
          <cell r="B25">
            <v>0</v>
          </cell>
          <cell r="C25">
            <v>176134.27</v>
          </cell>
          <cell r="D25">
            <v>147372.79</v>
          </cell>
          <cell r="E25">
            <v>0</v>
          </cell>
          <cell r="F25">
            <v>111801.3</v>
          </cell>
          <cell r="G25">
            <v>84300.07</v>
          </cell>
          <cell r="H25">
            <v>106146.19</v>
          </cell>
          <cell r="I25">
            <v>88160.17</v>
          </cell>
          <cell r="J25">
            <v>53832.09</v>
          </cell>
          <cell r="K25">
            <v>76709.19</v>
          </cell>
          <cell r="L25">
            <v>0</v>
          </cell>
          <cell r="M25">
            <v>0</v>
          </cell>
        </row>
        <row r="27">
          <cell r="A27" t="str">
            <v>Variance / Discrepancy</v>
          </cell>
          <cell r="B27">
            <v>25405.05</v>
          </cell>
          <cell r="C27">
            <v>0</v>
          </cell>
          <cell r="D27">
            <v>0</v>
          </cell>
          <cell r="E27">
            <v>147372.78999999998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76709.18999999997</v>
          </cell>
          <cell r="M27">
            <v>76709.18999999997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2009-10"/>
      <sheetName val="Indschls"/>
      <sheetName val="970210 @ 31.03.10"/>
      <sheetName val="09-10 Data"/>
      <sheetName val="Loans 09-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FR Data"/>
    </sheetNames>
    <definedNames>
      <definedName name="Generate_XM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Z657"/>
  <sheetViews>
    <sheetView showGridLines="0" zoomScale="75" zoomScaleNormal="75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6" sqref="C6"/>
    </sheetView>
  </sheetViews>
  <sheetFormatPr defaultColWidth="8.88671875" defaultRowHeight="15"/>
  <cols>
    <col min="1" max="1" width="5.6640625" style="218" customWidth="1"/>
    <col min="2" max="2" width="41.6640625" style="218" customWidth="1"/>
    <col min="3" max="3" width="10.5546875" style="219" customWidth="1"/>
    <col min="4" max="4" width="10.3359375" style="219" customWidth="1"/>
    <col min="5" max="5" width="10.5546875" style="219" customWidth="1"/>
    <col min="6" max="6" width="9.4453125" style="218" customWidth="1"/>
    <col min="7" max="7" width="9.99609375" style="218" customWidth="1"/>
    <col min="8" max="8" width="8.99609375" style="218" customWidth="1"/>
    <col min="9" max="9" width="8.6640625" style="218" customWidth="1"/>
    <col min="10" max="10" width="6.88671875" style="218" customWidth="1"/>
    <col min="11" max="11" width="10.21484375" style="263" customWidth="1"/>
    <col min="12" max="12" width="8.99609375" style="218" customWidth="1"/>
    <col min="13" max="13" width="9.5546875" style="218" customWidth="1"/>
    <col min="14" max="14" width="6.4453125" style="218" customWidth="1"/>
    <col min="15" max="15" width="10.4453125" style="218" customWidth="1"/>
    <col min="16" max="18" width="9.3359375" style="218" hidden="1" customWidth="1"/>
    <col min="19" max="19" width="72.3359375" style="218" customWidth="1"/>
    <col min="20" max="23" width="8.88671875" style="218" customWidth="1"/>
    <col min="24" max="24" width="33.3359375" style="218" bestFit="1" customWidth="1"/>
    <col min="25" max="16384" width="8.88671875" style="218" customWidth="1"/>
  </cols>
  <sheetData>
    <row r="1" spans="1:20" ht="21.75" customHeight="1" thickBot="1">
      <c r="A1" s="401" t="s">
        <v>436</v>
      </c>
      <c r="B1" s="401"/>
      <c r="C1" s="215"/>
      <c r="D1" s="216"/>
      <c r="E1" s="216"/>
      <c r="F1" s="215" t="s">
        <v>53</v>
      </c>
      <c r="G1" s="59"/>
      <c r="H1" s="402" t="s">
        <v>442</v>
      </c>
      <c r="I1" s="402"/>
      <c r="J1" s="403"/>
      <c r="K1" s="60" t="s">
        <v>76</v>
      </c>
      <c r="L1" s="67"/>
      <c r="M1" s="62"/>
      <c r="N1" s="394" t="s">
        <v>443</v>
      </c>
      <c r="O1" s="394"/>
      <c r="P1" s="217"/>
      <c r="Q1" s="217"/>
      <c r="R1" s="217"/>
      <c r="S1" s="62"/>
      <c r="T1" s="67"/>
    </row>
    <row r="2" spans="1:20" ht="21.75" customHeight="1" thickBot="1">
      <c r="A2" s="301"/>
      <c r="B2" s="315" t="s">
        <v>419</v>
      </c>
      <c r="C2" s="61"/>
      <c r="D2" s="404" t="s">
        <v>420</v>
      </c>
      <c r="E2" s="405"/>
      <c r="F2" s="405"/>
      <c r="G2" s="405"/>
      <c r="H2" s="405"/>
      <c r="I2" s="406"/>
      <c r="J2" s="59"/>
      <c r="K2" s="60" t="s">
        <v>77</v>
      </c>
      <c r="L2" s="59"/>
      <c r="M2" s="62"/>
      <c r="N2" s="395" t="s">
        <v>444</v>
      </c>
      <c r="O2" s="395"/>
      <c r="P2" s="217"/>
      <c r="Q2" s="217"/>
      <c r="R2" s="217"/>
      <c r="S2" s="62"/>
      <c r="T2" s="67"/>
    </row>
    <row r="3" spans="1:20" ht="19.5" customHeight="1" thickBot="1">
      <c r="A3" s="63"/>
      <c r="B3" s="302">
        <v>10000</v>
      </c>
      <c r="C3" s="64"/>
      <c r="D3" s="407"/>
      <c r="E3" s="408"/>
      <c r="F3" s="408"/>
      <c r="G3" s="408"/>
      <c r="H3" s="408"/>
      <c r="I3" s="409"/>
      <c r="J3" s="65"/>
      <c r="K3" s="63"/>
      <c r="L3" s="66"/>
      <c r="M3" s="67"/>
      <c r="N3" s="67"/>
      <c r="O3" s="67"/>
      <c r="P3" s="67"/>
      <c r="Q3" s="67"/>
      <c r="R3" s="67"/>
      <c r="S3" s="68"/>
      <c r="T3" s="67"/>
    </row>
    <row r="4" spans="1:20" ht="57.75" customHeight="1">
      <c r="A4" s="114" t="s">
        <v>123</v>
      </c>
      <c r="B4" s="115" t="s">
        <v>0</v>
      </c>
      <c r="C4" s="214" t="s">
        <v>418</v>
      </c>
      <c r="D4" s="282" t="s">
        <v>137</v>
      </c>
      <c r="E4" s="282" t="s">
        <v>138</v>
      </c>
      <c r="F4" s="281" t="s">
        <v>57</v>
      </c>
      <c r="G4" s="281" t="s">
        <v>56</v>
      </c>
      <c r="H4" s="281" t="s">
        <v>58</v>
      </c>
      <c r="I4" s="281" t="s">
        <v>54</v>
      </c>
      <c r="J4" s="115" t="s">
        <v>59</v>
      </c>
      <c r="K4" s="115" t="s">
        <v>75</v>
      </c>
      <c r="L4" s="115" t="s">
        <v>174</v>
      </c>
      <c r="M4" s="115" t="s">
        <v>438</v>
      </c>
      <c r="N4" s="115" t="s">
        <v>60</v>
      </c>
      <c r="O4" s="115" t="s">
        <v>1</v>
      </c>
      <c r="P4" s="115" t="s">
        <v>57</v>
      </c>
      <c r="Q4" s="115" t="s">
        <v>438</v>
      </c>
      <c r="R4" s="115" t="s">
        <v>1</v>
      </c>
      <c r="S4" s="116" t="s">
        <v>55</v>
      </c>
      <c r="T4" s="67"/>
    </row>
    <row r="5" spans="1:20" ht="19.5" customHeight="1">
      <c r="A5" s="210" t="s">
        <v>64</v>
      </c>
      <c r="B5" s="117"/>
      <c r="C5" s="137"/>
      <c r="D5" s="138"/>
      <c r="E5" s="138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220"/>
      <c r="T5" s="67"/>
    </row>
    <row r="6" spans="1:20" ht="15.75">
      <c r="A6" s="209" t="s">
        <v>435</v>
      </c>
      <c r="B6" s="39"/>
      <c r="C6" s="303">
        <v>40039</v>
      </c>
      <c r="D6" s="221"/>
      <c r="E6" s="222"/>
      <c r="F6" s="76">
        <v>40039</v>
      </c>
      <c r="G6" s="113"/>
      <c r="H6" s="112"/>
      <c r="I6" s="118">
        <v>40039</v>
      </c>
      <c r="J6" s="69">
        <v>1</v>
      </c>
      <c r="K6" s="113"/>
      <c r="L6" s="112"/>
      <c r="M6" s="71">
        <v>40039</v>
      </c>
      <c r="N6" s="72">
        <v>1</v>
      </c>
      <c r="O6" s="70">
        <v>0</v>
      </c>
      <c r="P6" s="223">
        <v>40039</v>
      </c>
      <c r="Q6" s="71">
        <v>40039</v>
      </c>
      <c r="R6" s="73">
        <v>0</v>
      </c>
      <c r="S6" s="7"/>
      <c r="T6" s="67"/>
    </row>
    <row r="7" spans="1:20" ht="15.75">
      <c r="A7" s="313" t="s">
        <v>417</v>
      </c>
      <c r="B7" s="39"/>
      <c r="C7" s="303">
        <v>0</v>
      </c>
      <c r="D7" s="222"/>
      <c r="E7" s="222"/>
      <c r="F7" s="76">
        <v>0</v>
      </c>
      <c r="G7" s="235"/>
      <c r="H7" s="112"/>
      <c r="I7" s="118">
        <v>0</v>
      </c>
      <c r="J7" s="69" t="s">
        <v>431</v>
      </c>
      <c r="K7" s="235"/>
      <c r="L7" s="112"/>
      <c r="M7" s="71">
        <v>0</v>
      </c>
      <c r="N7" s="72" t="s">
        <v>431</v>
      </c>
      <c r="O7" s="70">
        <v>0</v>
      </c>
      <c r="P7" s="223">
        <v>0</v>
      </c>
      <c r="Q7" s="71">
        <v>0</v>
      </c>
      <c r="R7" s="73">
        <v>0</v>
      </c>
      <c r="S7" s="7"/>
      <c r="T7" s="67"/>
    </row>
    <row r="8" spans="1:20" ht="15">
      <c r="A8" s="74" t="s">
        <v>107</v>
      </c>
      <c r="B8" s="75" t="s">
        <v>17</v>
      </c>
      <c r="C8" s="23">
        <v>846797</v>
      </c>
      <c r="D8" s="17"/>
      <c r="E8" s="1"/>
      <c r="F8" s="76">
        <v>846797</v>
      </c>
      <c r="G8" s="3">
        <v>846797</v>
      </c>
      <c r="H8" s="1"/>
      <c r="I8" s="76">
        <v>846797</v>
      </c>
      <c r="J8" s="69">
        <v>1</v>
      </c>
      <c r="K8" s="17"/>
      <c r="L8" s="1"/>
      <c r="M8" s="70">
        <v>846797</v>
      </c>
      <c r="N8" s="72">
        <v>1</v>
      </c>
      <c r="O8" s="70">
        <v>0</v>
      </c>
      <c r="P8" s="223">
        <v>846797</v>
      </c>
      <c r="Q8" s="70">
        <v>846797</v>
      </c>
      <c r="R8" s="73">
        <v>0</v>
      </c>
      <c r="S8" s="7"/>
      <c r="T8" s="67"/>
    </row>
    <row r="9" spans="1:20" ht="15">
      <c r="A9" s="74" t="s">
        <v>161</v>
      </c>
      <c r="B9" s="75" t="s">
        <v>163</v>
      </c>
      <c r="C9" s="23">
        <v>0</v>
      </c>
      <c r="D9" s="17"/>
      <c r="E9" s="1"/>
      <c r="F9" s="76">
        <v>0</v>
      </c>
      <c r="G9" s="3"/>
      <c r="H9" s="1"/>
      <c r="I9" s="76">
        <v>0</v>
      </c>
      <c r="J9" s="69" t="s">
        <v>431</v>
      </c>
      <c r="K9" s="17"/>
      <c r="L9" s="1"/>
      <c r="M9" s="70">
        <v>0</v>
      </c>
      <c r="N9" s="72" t="s">
        <v>431</v>
      </c>
      <c r="O9" s="70">
        <v>0</v>
      </c>
      <c r="P9" s="223">
        <v>0</v>
      </c>
      <c r="Q9" s="70">
        <v>0</v>
      </c>
      <c r="R9" s="73">
        <v>0</v>
      </c>
      <c r="S9" s="7"/>
      <c r="T9" s="67"/>
    </row>
    <row r="10" spans="1:20" ht="15">
      <c r="A10" s="74" t="s">
        <v>162</v>
      </c>
      <c r="B10" s="75" t="s">
        <v>166</v>
      </c>
      <c r="C10" s="23">
        <v>96250</v>
      </c>
      <c r="D10" s="22">
        <v>-12500</v>
      </c>
      <c r="E10" s="1"/>
      <c r="F10" s="76">
        <v>83750</v>
      </c>
      <c r="G10" s="3">
        <v>96250</v>
      </c>
      <c r="H10" s="1"/>
      <c r="I10" s="76">
        <v>96250</v>
      </c>
      <c r="J10" s="69">
        <v>1.1492537313432836</v>
      </c>
      <c r="K10" s="17">
        <v>1</v>
      </c>
      <c r="L10" s="1">
        <v>-12500</v>
      </c>
      <c r="M10" s="70">
        <v>83750</v>
      </c>
      <c r="N10" s="72">
        <v>1</v>
      </c>
      <c r="O10" s="70">
        <v>0</v>
      </c>
      <c r="P10" s="223">
        <v>83750</v>
      </c>
      <c r="Q10" s="70">
        <v>83750</v>
      </c>
      <c r="R10" s="73">
        <v>0</v>
      </c>
      <c r="S10" s="7" t="s">
        <v>430</v>
      </c>
      <c r="T10" s="67"/>
    </row>
    <row r="11" spans="1:20" ht="15">
      <c r="A11" s="74" t="s">
        <v>164</v>
      </c>
      <c r="B11" s="75" t="s">
        <v>165</v>
      </c>
      <c r="C11" s="23">
        <v>0</v>
      </c>
      <c r="D11" s="22">
        <v>5625</v>
      </c>
      <c r="E11" s="1"/>
      <c r="F11" s="76">
        <v>5625</v>
      </c>
      <c r="G11" s="3">
        <v>5625</v>
      </c>
      <c r="H11" s="1"/>
      <c r="I11" s="76">
        <v>5625</v>
      </c>
      <c r="J11" s="69">
        <v>1</v>
      </c>
      <c r="K11" s="17"/>
      <c r="L11" s="1"/>
      <c r="M11" s="70">
        <v>5625</v>
      </c>
      <c r="N11" s="317">
        <v>1</v>
      </c>
      <c r="O11" s="70">
        <v>0</v>
      </c>
      <c r="P11" s="223">
        <v>5625</v>
      </c>
      <c r="Q11" s="318">
        <v>5625</v>
      </c>
      <c r="R11" s="73">
        <v>0</v>
      </c>
      <c r="S11" s="7"/>
      <c r="T11" s="67"/>
    </row>
    <row r="12" spans="1:20" ht="15">
      <c r="A12" s="74" t="s">
        <v>140</v>
      </c>
      <c r="B12" s="75" t="s">
        <v>18</v>
      </c>
      <c r="C12" s="23">
        <v>59983</v>
      </c>
      <c r="D12" s="22">
        <v>-5625</v>
      </c>
      <c r="E12" s="1"/>
      <c r="F12" s="76">
        <v>54358</v>
      </c>
      <c r="G12" s="3">
        <v>39362</v>
      </c>
      <c r="H12" s="1"/>
      <c r="I12" s="76">
        <v>39362</v>
      </c>
      <c r="J12" s="69">
        <v>0.7241252437543692</v>
      </c>
      <c r="K12" s="77">
        <v>1</v>
      </c>
      <c r="L12" s="1">
        <v>14996</v>
      </c>
      <c r="M12" s="70">
        <v>54358</v>
      </c>
      <c r="N12" s="317">
        <v>1</v>
      </c>
      <c r="O12" s="70">
        <v>0</v>
      </c>
      <c r="P12" s="223">
        <v>54358</v>
      </c>
      <c r="Q12" s="318">
        <v>54358</v>
      </c>
      <c r="R12" s="73">
        <v>0</v>
      </c>
      <c r="S12" s="7"/>
      <c r="T12" s="67"/>
    </row>
    <row r="13" spans="1:20" ht="15">
      <c r="A13" s="74" t="s">
        <v>115</v>
      </c>
      <c r="B13" s="75" t="s">
        <v>19</v>
      </c>
      <c r="C13" s="23">
        <v>0</v>
      </c>
      <c r="D13" s="17"/>
      <c r="E13" s="1"/>
      <c r="F13" s="76">
        <v>0</v>
      </c>
      <c r="G13" s="16"/>
      <c r="H13" s="1"/>
      <c r="I13" s="76">
        <v>0</v>
      </c>
      <c r="J13" s="69" t="s">
        <v>431</v>
      </c>
      <c r="K13" s="77"/>
      <c r="L13" s="1"/>
      <c r="M13" s="70">
        <v>0</v>
      </c>
      <c r="N13" s="72" t="s">
        <v>431</v>
      </c>
      <c r="O13" s="70">
        <v>0</v>
      </c>
      <c r="P13" s="223">
        <v>0</v>
      </c>
      <c r="Q13" s="70">
        <v>0</v>
      </c>
      <c r="R13" s="73">
        <v>0</v>
      </c>
      <c r="S13" s="7"/>
      <c r="T13" s="67"/>
    </row>
    <row r="14" spans="1:20" ht="15">
      <c r="A14" s="74" t="s">
        <v>108</v>
      </c>
      <c r="B14" s="75" t="s">
        <v>20</v>
      </c>
      <c r="C14" s="23">
        <v>0</v>
      </c>
      <c r="D14" s="17"/>
      <c r="E14" s="1"/>
      <c r="F14" s="76">
        <v>0</v>
      </c>
      <c r="G14" s="16">
        <v>-19</v>
      </c>
      <c r="H14" s="1"/>
      <c r="I14" s="76">
        <v>-19</v>
      </c>
      <c r="J14" s="69" t="s">
        <v>431</v>
      </c>
      <c r="K14" s="77"/>
      <c r="L14" s="1"/>
      <c r="M14" s="70">
        <v>-19</v>
      </c>
      <c r="N14" s="72" t="s">
        <v>431</v>
      </c>
      <c r="O14" s="70">
        <v>-19</v>
      </c>
      <c r="P14" s="223">
        <v>0</v>
      </c>
      <c r="Q14" s="70">
        <v>-19</v>
      </c>
      <c r="R14" s="73">
        <v>-19</v>
      </c>
      <c r="S14" s="7" t="s">
        <v>143</v>
      </c>
      <c r="T14" s="67"/>
    </row>
    <row r="15" spans="1:20" ht="15">
      <c r="A15" s="74" t="s">
        <v>109</v>
      </c>
      <c r="B15" s="75" t="s">
        <v>21</v>
      </c>
      <c r="C15" s="23">
        <v>23000</v>
      </c>
      <c r="D15" s="22">
        <v>-7200</v>
      </c>
      <c r="E15" s="1"/>
      <c r="F15" s="76">
        <v>15800</v>
      </c>
      <c r="G15" s="16">
        <v>11850</v>
      </c>
      <c r="H15" s="1"/>
      <c r="I15" s="76">
        <v>11850</v>
      </c>
      <c r="J15" s="69">
        <v>0.75</v>
      </c>
      <c r="K15" s="77">
        <v>1</v>
      </c>
      <c r="L15" s="1">
        <v>3950</v>
      </c>
      <c r="M15" s="70">
        <v>15800</v>
      </c>
      <c r="N15" s="72">
        <v>1</v>
      </c>
      <c r="O15" s="70">
        <v>0</v>
      </c>
      <c r="P15" s="223">
        <v>15800</v>
      </c>
      <c r="Q15" s="70">
        <v>15800</v>
      </c>
      <c r="R15" s="73">
        <v>0</v>
      </c>
      <c r="S15" s="7" t="s">
        <v>144</v>
      </c>
      <c r="T15" s="67"/>
    </row>
    <row r="16" spans="1:20" ht="15">
      <c r="A16" s="74" t="s">
        <v>110</v>
      </c>
      <c r="B16" s="75" t="s">
        <v>22</v>
      </c>
      <c r="C16" s="23">
        <v>50000</v>
      </c>
      <c r="D16" s="22"/>
      <c r="E16" s="1"/>
      <c r="F16" s="76">
        <v>50000</v>
      </c>
      <c r="G16" s="16">
        <v>42000</v>
      </c>
      <c r="H16" s="1"/>
      <c r="I16" s="76">
        <v>42000</v>
      </c>
      <c r="J16" s="69">
        <v>0.84</v>
      </c>
      <c r="K16" s="77">
        <v>1</v>
      </c>
      <c r="L16" s="1">
        <v>8000</v>
      </c>
      <c r="M16" s="70">
        <v>50000</v>
      </c>
      <c r="N16" s="72">
        <v>1</v>
      </c>
      <c r="O16" s="70">
        <v>0</v>
      </c>
      <c r="P16" s="223">
        <v>50000</v>
      </c>
      <c r="Q16" s="70">
        <v>50000</v>
      </c>
      <c r="R16" s="73">
        <v>0</v>
      </c>
      <c r="S16" s="7" t="s">
        <v>145</v>
      </c>
      <c r="T16" s="67"/>
    </row>
    <row r="17" spans="1:20" ht="15">
      <c r="A17" s="74" t="s">
        <v>111</v>
      </c>
      <c r="B17" s="75" t="s">
        <v>23</v>
      </c>
      <c r="C17" s="23">
        <v>0</v>
      </c>
      <c r="D17" s="22"/>
      <c r="E17" s="1"/>
      <c r="F17" s="76">
        <v>0</v>
      </c>
      <c r="G17" s="16"/>
      <c r="H17" s="1"/>
      <c r="I17" s="76">
        <v>0</v>
      </c>
      <c r="J17" s="69" t="s">
        <v>431</v>
      </c>
      <c r="K17" s="77"/>
      <c r="L17" s="1"/>
      <c r="M17" s="76">
        <v>0</v>
      </c>
      <c r="N17" s="180" t="s">
        <v>431</v>
      </c>
      <c r="O17" s="70">
        <v>0</v>
      </c>
      <c r="P17" s="223">
        <v>0</v>
      </c>
      <c r="Q17" s="70">
        <v>0</v>
      </c>
      <c r="R17" s="73">
        <v>0</v>
      </c>
      <c r="S17" s="7"/>
      <c r="T17" s="67"/>
    </row>
    <row r="18" spans="1:20" ht="15">
      <c r="A18" s="74" t="s">
        <v>112</v>
      </c>
      <c r="B18" s="75" t="s">
        <v>24</v>
      </c>
      <c r="C18" s="23">
        <v>0</v>
      </c>
      <c r="D18" s="22"/>
      <c r="E18" s="1"/>
      <c r="F18" s="76">
        <v>0</v>
      </c>
      <c r="G18" s="16"/>
      <c r="H18" s="1"/>
      <c r="I18" s="76">
        <v>0</v>
      </c>
      <c r="J18" s="69" t="s">
        <v>431</v>
      </c>
      <c r="K18" s="77"/>
      <c r="L18" s="1"/>
      <c r="M18" s="76">
        <v>0</v>
      </c>
      <c r="N18" s="180" t="s">
        <v>431</v>
      </c>
      <c r="O18" s="70">
        <v>0</v>
      </c>
      <c r="P18" s="223">
        <v>0</v>
      </c>
      <c r="Q18" s="70">
        <v>0</v>
      </c>
      <c r="R18" s="73">
        <v>0</v>
      </c>
      <c r="S18" s="7"/>
      <c r="T18" s="67"/>
    </row>
    <row r="19" spans="1:20" ht="15">
      <c r="A19" s="141" t="s">
        <v>113</v>
      </c>
      <c r="B19" s="142" t="s">
        <v>25</v>
      </c>
      <c r="C19" s="163">
        <v>8000</v>
      </c>
      <c r="D19" s="101">
        <v>-2400</v>
      </c>
      <c r="E19" s="1"/>
      <c r="F19" s="166">
        <v>5600</v>
      </c>
      <c r="G19" s="15">
        <v>5000</v>
      </c>
      <c r="H19" s="2"/>
      <c r="I19" s="166">
        <v>5000</v>
      </c>
      <c r="J19" s="169">
        <v>0.8928571428571429</v>
      </c>
      <c r="K19" s="102">
        <v>1</v>
      </c>
      <c r="L19" s="2">
        <v>600</v>
      </c>
      <c r="M19" s="76">
        <v>5600</v>
      </c>
      <c r="N19" s="159">
        <v>1</v>
      </c>
      <c r="O19" s="195">
        <v>0</v>
      </c>
      <c r="P19" s="224">
        <v>5600</v>
      </c>
      <c r="Q19" s="160">
        <v>5600</v>
      </c>
      <c r="R19" s="143">
        <v>0</v>
      </c>
      <c r="S19" s="91" t="s">
        <v>146</v>
      </c>
      <c r="T19" s="67"/>
    </row>
    <row r="20" spans="1:20" ht="15">
      <c r="A20" s="144" t="s">
        <v>114</v>
      </c>
      <c r="B20" s="145" t="s">
        <v>26</v>
      </c>
      <c r="C20" s="164">
        <v>6000</v>
      </c>
      <c r="D20" s="152">
        <v>-3800</v>
      </c>
      <c r="E20" s="1"/>
      <c r="F20" s="167">
        <v>2200</v>
      </c>
      <c r="G20" s="153">
        <v>2256</v>
      </c>
      <c r="H20" s="146"/>
      <c r="I20" s="167">
        <v>2256</v>
      </c>
      <c r="J20" s="170">
        <v>1.0254545454545454</v>
      </c>
      <c r="K20" s="157"/>
      <c r="L20" s="146"/>
      <c r="M20" s="76">
        <v>2256</v>
      </c>
      <c r="N20" s="155">
        <v>1.0254545454545454</v>
      </c>
      <c r="O20" s="196">
        <v>56</v>
      </c>
      <c r="P20" s="225">
        <v>2200</v>
      </c>
      <c r="Q20" s="161">
        <v>2256</v>
      </c>
      <c r="R20" s="147">
        <v>56</v>
      </c>
      <c r="S20" s="7" t="s">
        <v>147</v>
      </c>
      <c r="T20" s="67"/>
    </row>
    <row r="21" spans="1:20" ht="15">
      <c r="A21" s="144" t="s">
        <v>132</v>
      </c>
      <c r="B21" s="148" t="s">
        <v>167</v>
      </c>
      <c r="C21" s="164">
        <v>0</v>
      </c>
      <c r="D21" s="152"/>
      <c r="E21" s="1"/>
      <c r="F21" s="167">
        <v>0</v>
      </c>
      <c r="G21" s="153">
        <v>0</v>
      </c>
      <c r="H21" s="146"/>
      <c r="I21" s="167">
        <v>0</v>
      </c>
      <c r="J21" s="170" t="s">
        <v>431</v>
      </c>
      <c r="K21" s="157"/>
      <c r="L21" s="146"/>
      <c r="M21" s="76">
        <v>0</v>
      </c>
      <c r="N21" s="155" t="s">
        <v>431</v>
      </c>
      <c r="O21" s="196">
        <v>0</v>
      </c>
      <c r="P21" s="225">
        <v>0</v>
      </c>
      <c r="Q21" s="161">
        <v>0</v>
      </c>
      <c r="R21" s="147">
        <v>0</v>
      </c>
      <c r="S21" s="7"/>
      <c r="T21" s="67"/>
    </row>
    <row r="22" spans="1:20" ht="15">
      <c r="A22" s="144" t="s">
        <v>133</v>
      </c>
      <c r="B22" s="226" t="s">
        <v>168</v>
      </c>
      <c r="C22" s="164">
        <v>0</v>
      </c>
      <c r="D22" s="152"/>
      <c r="E22" s="1"/>
      <c r="F22" s="167">
        <v>0</v>
      </c>
      <c r="G22" s="153">
        <v>0</v>
      </c>
      <c r="H22" s="146"/>
      <c r="I22" s="167">
        <v>0</v>
      </c>
      <c r="J22" s="170" t="s">
        <v>431</v>
      </c>
      <c r="K22" s="157"/>
      <c r="L22" s="146"/>
      <c r="M22" s="76">
        <v>0</v>
      </c>
      <c r="N22" s="155" t="s">
        <v>431</v>
      </c>
      <c r="O22" s="196">
        <v>0</v>
      </c>
      <c r="P22" s="225">
        <v>0</v>
      </c>
      <c r="Q22" s="161">
        <v>0</v>
      </c>
      <c r="R22" s="147">
        <v>0</v>
      </c>
      <c r="S22" s="7"/>
      <c r="T22" s="67"/>
    </row>
    <row r="23" spans="1:20" ht="15">
      <c r="A23" s="144" t="s">
        <v>134</v>
      </c>
      <c r="B23" s="226" t="s">
        <v>169</v>
      </c>
      <c r="C23" s="164">
        <v>0</v>
      </c>
      <c r="D23" s="17"/>
      <c r="E23" s="1"/>
      <c r="F23" s="167">
        <v>0</v>
      </c>
      <c r="G23" s="153">
        <v>0</v>
      </c>
      <c r="H23" s="146"/>
      <c r="I23" s="167">
        <v>0</v>
      </c>
      <c r="J23" s="170" t="s">
        <v>431</v>
      </c>
      <c r="K23" s="157"/>
      <c r="L23" s="146"/>
      <c r="M23" s="76">
        <v>0</v>
      </c>
      <c r="N23" s="155" t="s">
        <v>431</v>
      </c>
      <c r="O23" s="196">
        <v>0</v>
      </c>
      <c r="P23" s="225">
        <v>0</v>
      </c>
      <c r="Q23" s="161">
        <v>0</v>
      </c>
      <c r="R23" s="147">
        <v>0</v>
      </c>
      <c r="S23" s="7"/>
      <c r="T23" s="67"/>
    </row>
    <row r="24" spans="1:20" ht="15.75" thickBot="1">
      <c r="A24" s="149" t="s">
        <v>135</v>
      </c>
      <c r="B24" s="226" t="s">
        <v>170</v>
      </c>
      <c r="C24" s="165">
        <v>0</v>
      </c>
      <c r="D24" s="17"/>
      <c r="E24" s="1"/>
      <c r="F24" s="168">
        <v>0</v>
      </c>
      <c r="G24" s="154"/>
      <c r="H24" s="150"/>
      <c r="I24" s="168">
        <v>0</v>
      </c>
      <c r="J24" s="171" t="s">
        <v>431</v>
      </c>
      <c r="K24" s="158"/>
      <c r="L24" s="150"/>
      <c r="M24" s="265">
        <v>0</v>
      </c>
      <c r="N24" s="156" t="s">
        <v>431</v>
      </c>
      <c r="O24" s="197">
        <v>0</v>
      </c>
      <c r="P24" s="227">
        <v>0</v>
      </c>
      <c r="Q24" s="162">
        <v>0</v>
      </c>
      <c r="R24" s="151">
        <v>0</v>
      </c>
      <c r="S24" s="7"/>
      <c r="T24" s="67"/>
    </row>
    <row r="25" spans="1:20" ht="17.25" thickBot="1" thickTop="1">
      <c r="A25" s="208" t="s">
        <v>2</v>
      </c>
      <c r="B25" s="40"/>
      <c r="C25" s="111">
        <v>1130069</v>
      </c>
      <c r="D25" s="111">
        <v>-25900</v>
      </c>
      <c r="E25" s="111">
        <v>0</v>
      </c>
      <c r="F25" s="111">
        <v>1104169</v>
      </c>
      <c r="G25" s="111">
        <v>1049121</v>
      </c>
      <c r="H25" s="111">
        <v>0</v>
      </c>
      <c r="I25" s="111">
        <v>1089160</v>
      </c>
      <c r="J25" s="30">
        <v>0.9864069721211155</v>
      </c>
      <c r="K25" s="53"/>
      <c r="L25" s="31"/>
      <c r="M25" s="111">
        <v>1104206</v>
      </c>
      <c r="N25" s="33">
        <v>1.00003350936315</v>
      </c>
      <c r="O25" s="111">
        <v>37</v>
      </c>
      <c r="P25" s="111">
        <v>1104169</v>
      </c>
      <c r="Q25" s="111">
        <v>1104206</v>
      </c>
      <c r="R25" s="111">
        <v>37</v>
      </c>
      <c r="S25" s="284"/>
      <c r="T25" s="67"/>
    </row>
    <row r="26" spans="1:20" ht="18.75" thickTop="1">
      <c r="A26" s="58" t="s">
        <v>3</v>
      </c>
      <c r="B26" s="4"/>
      <c r="C26" s="133"/>
      <c r="D26" s="123"/>
      <c r="E26" s="123"/>
      <c r="F26" s="123"/>
      <c r="G26" s="123"/>
      <c r="H26" s="123"/>
      <c r="I26" s="123"/>
      <c r="J26" s="134"/>
      <c r="K26" s="124"/>
      <c r="L26" s="123"/>
      <c r="M26" s="123"/>
      <c r="N26" s="135"/>
      <c r="O26" s="123"/>
      <c r="P26" s="123"/>
      <c r="Q26" s="123"/>
      <c r="R26" s="123"/>
      <c r="S26" s="211"/>
      <c r="T26" s="67"/>
    </row>
    <row r="27" spans="1:20" ht="15">
      <c r="A27" s="81" t="s">
        <v>78</v>
      </c>
      <c r="B27" s="82" t="s">
        <v>30</v>
      </c>
      <c r="C27" s="23">
        <v>546322</v>
      </c>
      <c r="D27" s="22">
        <v>8000</v>
      </c>
      <c r="E27" s="1"/>
      <c r="F27" s="76">
        <v>554322</v>
      </c>
      <c r="G27" s="22">
        <v>403554</v>
      </c>
      <c r="H27" s="1"/>
      <c r="I27" s="76">
        <v>403554</v>
      </c>
      <c r="J27" s="69">
        <v>0.728013681578577</v>
      </c>
      <c r="K27" s="17">
        <v>3</v>
      </c>
      <c r="L27" s="1">
        <v>44874</v>
      </c>
      <c r="M27" s="70">
        <v>538176</v>
      </c>
      <c r="N27" s="72">
        <v>0.9708725253552989</v>
      </c>
      <c r="O27" s="70">
        <v>16146</v>
      </c>
      <c r="P27" s="223">
        <v>554322</v>
      </c>
      <c r="Q27" s="70">
        <v>538176</v>
      </c>
      <c r="R27" s="73">
        <v>16146</v>
      </c>
      <c r="S27" s="6" t="s">
        <v>148</v>
      </c>
      <c r="T27" s="67"/>
    </row>
    <row r="28" spans="1:20" ht="15">
      <c r="A28" s="81" t="s">
        <v>79</v>
      </c>
      <c r="B28" s="82" t="s">
        <v>31</v>
      </c>
      <c r="C28" s="23">
        <v>14196</v>
      </c>
      <c r="D28" s="22">
        <v>-8000</v>
      </c>
      <c r="E28" s="1"/>
      <c r="F28" s="76">
        <v>6196</v>
      </c>
      <c r="G28" s="22">
        <v>4650</v>
      </c>
      <c r="H28" s="1"/>
      <c r="I28" s="76">
        <v>4650</v>
      </c>
      <c r="J28" s="69">
        <v>0.750484183344093</v>
      </c>
      <c r="K28" s="17">
        <v>1</v>
      </c>
      <c r="L28" s="1">
        <v>1500</v>
      </c>
      <c r="M28" s="70">
        <v>6150</v>
      </c>
      <c r="N28" s="72">
        <v>0.9925758553905746</v>
      </c>
      <c r="O28" s="70">
        <v>46</v>
      </c>
      <c r="P28" s="223">
        <v>6196</v>
      </c>
      <c r="Q28" s="70">
        <v>6150</v>
      </c>
      <c r="R28" s="73">
        <v>46</v>
      </c>
      <c r="S28" s="7" t="s">
        <v>155</v>
      </c>
      <c r="T28" s="67"/>
    </row>
    <row r="29" spans="1:20" ht="15">
      <c r="A29" s="81" t="s">
        <v>83</v>
      </c>
      <c r="B29" s="82" t="s">
        <v>32</v>
      </c>
      <c r="C29" s="23">
        <v>226398</v>
      </c>
      <c r="D29" s="22">
        <v>17800</v>
      </c>
      <c r="E29" s="1"/>
      <c r="F29" s="76">
        <v>244198</v>
      </c>
      <c r="G29" s="22">
        <v>128989</v>
      </c>
      <c r="H29" s="1"/>
      <c r="I29" s="76">
        <v>128989</v>
      </c>
      <c r="J29" s="69">
        <v>0.5282148092940974</v>
      </c>
      <c r="K29" s="17">
        <v>3</v>
      </c>
      <c r="L29" s="1">
        <v>14985</v>
      </c>
      <c r="M29" s="70">
        <v>173944</v>
      </c>
      <c r="N29" s="72">
        <v>0.7123072261034079</v>
      </c>
      <c r="O29" s="70">
        <v>70254</v>
      </c>
      <c r="P29" s="223">
        <v>244198</v>
      </c>
      <c r="Q29" s="70">
        <v>173944</v>
      </c>
      <c r="R29" s="73">
        <v>70254</v>
      </c>
      <c r="S29" s="6" t="s">
        <v>157</v>
      </c>
      <c r="T29" s="67"/>
    </row>
    <row r="30" spans="1:20" ht="30">
      <c r="A30" s="81" t="s">
        <v>80</v>
      </c>
      <c r="B30" s="82" t="s">
        <v>28</v>
      </c>
      <c r="C30" s="23">
        <v>26537</v>
      </c>
      <c r="D30" s="22">
        <v>-3800</v>
      </c>
      <c r="E30" s="1"/>
      <c r="F30" s="76">
        <v>22737</v>
      </c>
      <c r="G30" s="22">
        <v>17280</v>
      </c>
      <c r="H30" s="1"/>
      <c r="I30" s="76">
        <v>17280</v>
      </c>
      <c r="J30" s="69">
        <v>0.7599947222588732</v>
      </c>
      <c r="K30" s="17">
        <v>3</v>
      </c>
      <c r="L30" s="1">
        <v>1976</v>
      </c>
      <c r="M30" s="70">
        <v>23208</v>
      </c>
      <c r="N30" s="72">
        <v>1.020715133922681</v>
      </c>
      <c r="O30" s="70">
        <v>-471</v>
      </c>
      <c r="P30" s="223">
        <v>22737</v>
      </c>
      <c r="Q30" s="70">
        <v>23208</v>
      </c>
      <c r="R30" s="73">
        <v>-471</v>
      </c>
      <c r="S30" s="316" t="s">
        <v>156</v>
      </c>
      <c r="T30" s="67"/>
    </row>
    <row r="31" spans="1:20" ht="15">
      <c r="A31" s="81" t="s">
        <v>81</v>
      </c>
      <c r="B31" s="82" t="s">
        <v>27</v>
      </c>
      <c r="C31" s="23">
        <v>40006</v>
      </c>
      <c r="D31" s="22"/>
      <c r="E31" s="1"/>
      <c r="F31" s="76">
        <v>40006</v>
      </c>
      <c r="G31" s="22">
        <v>30004</v>
      </c>
      <c r="H31" s="1"/>
      <c r="I31" s="76">
        <v>30004</v>
      </c>
      <c r="J31" s="69">
        <v>0.7499875018747187</v>
      </c>
      <c r="K31" s="17">
        <v>3</v>
      </c>
      <c r="L31" s="1">
        <v>3334</v>
      </c>
      <c r="M31" s="70">
        <v>40006</v>
      </c>
      <c r="N31" s="72">
        <v>1</v>
      </c>
      <c r="O31" s="70">
        <v>0</v>
      </c>
      <c r="P31" s="223">
        <v>40006</v>
      </c>
      <c r="Q31" s="70">
        <v>40006</v>
      </c>
      <c r="R31" s="73">
        <v>0</v>
      </c>
      <c r="S31" s="6" t="s">
        <v>149</v>
      </c>
      <c r="T31" s="67"/>
    </row>
    <row r="32" spans="1:20" ht="15">
      <c r="A32" s="81" t="s">
        <v>82</v>
      </c>
      <c r="B32" s="82" t="s">
        <v>29</v>
      </c>
      <c r="C32" s="23">
        <v>0</v>
      </c>
      <c r="D32" s="22"/>
      <c r="E32" s="1"/>
      <c r="F32" s="76">
        <v>0</v>
      </c>
      <c r="G32" s="22"/>
      <c r="H32" s="1"/>
      <c r="I32" s="76">
        <v>0</v>
      </c>
      <c r="J32" s="69" t="s">
        <v>431</v>
      </c>
      <c r="K32" s="17"/>
      <c r="L32" s="1"/>
      <c r="M32" s="70">
        <v>0</v>
      </c>
      <c r="N32" s="72" t="s">
        <v>431</v>
      </c>
      <c r="O32" s="70">
        <v>0</v>
      </c>
      <c r="P32" s="223">
        <v>0</v>
      </c>
      <c r="Q32" s="70">
        <v>0</v>
      </c>
      <c r="R32" s="73">
        <v>0</v>
      </c>
      <c r="S32" s="7"/>
      <c r="T32" s="67"/>
    </row>
    <row r="33" spans="1:20" ht="15">
      <c r="A33" s="81" t="s">
        <v>84</v>
      </c>
      <c r="B33" s="82" t="s">
        <v>33</v>
      </c>
      <c r="C33" s="23">
        <v>30623</v>
      </c>
      <c r="D33" s="22">
        <v>-4000</v>
      </c>
      <c r="E33" s="1"/>
      <c r="F33" s="76">
        <v>26623</v>
      </c>
      <c r="G33" s="22">
        <v>19960</v>
      </c>
      <c r="H33" s="1"/>
      <c r="I33" s="76">
        <v>19960</v>
      </c>
      <c r="J33" s="69">
        <v>0.7497276790744845</v>
      </c>
      <c r="K33" s="17">
        <v>3</v>
      </c>
      <c r="L33" s="1">
        <v>2110</v>
      </c>
      <c r="M33" s="70">
        <v>26290</v>
      </c>
      <c r="N33" s="72">
        <v>0.9874920181797694</v>
      </c>
      <c r="O33" s="70">
        <v>333</v>
      </c>
      <c r="P33" s="223">
        <v>26623</v>
      </c>
      <c r="Q33" s="70">
        <v>26290</v>
      </c>
      <c r="R33" s="73">
        <v>333</v>
      </c>
      <c r="S33" s="6" t="s">
        <v>149</v>
      </c>
      <c r="T33" s="67"/>
    </row>
    <row r="34" spans="1:20" ht="15">
      <c r="A34" s="81" t="s">
        <v>141</v>
      </c>
      <c r="B34" s="82" t="s">
        <v>171</v>
      </c>
      <c r="C34" s="23">
        <v>0</v>
      </c>
      <c r="D34" s="22"/>
      <c r="E34" s="1"/>
      <c r="F34" s="76">
        <v>0</v>
      </c>
      <c r="G34" s="22"/>
      <c r="H34" s="1"/>
      <c r="I34" s="76">
        <v>0</v>
      </c>
      <c r="J34" s="69" t="s">
        <v>431</v>
      </c>
      <c r="K34" s="17"/>
      <c r="L34" s="1"/>
      <c r="M34" s="70">
        <v>0</v>
      </c>
      <c r="N34" s="72" t="s">
        <v>431</v>
      </c>
      <c r="O34" s="70">
        <v>0</v>
      </c>
      <c r="P34" s="223">
        <v>0</v>
      </c>
      <c r="Q34" s="70">
        <v>0</v>
      </c>
      <c r="R34" s="73">
        <v>0</v>
      </c>
      <c r="S34" s="6"/>
      <c r="T34" s="67"/>
    </row>
    <row r="35" spans="1:20" ht="15">
      <c r="A35" s="81" t="s">
        <v>85</v>
      </c>
      <c r="B35" s="82" t="s">
        <v>10</v>
      </c>
      <c r="C35" s="23">
        <v>3500</v>
      </c>
      <c r="D35" s="22">
        <v>-1000</v>
      </c>
      <c r="E35" s="1"/>
      <c r="F35" s="76">
        <v>2500</v>
      </c>
      <c r="G35" s="22">
        <v>1289</v>
      </c>
      <c r="H35" s="1"/>
      <c r="I35" s="76">
        <v>1289</v>
      </c>
      <c r="J35" s="69">
        <v>0.5156</v>
      </c>
      <c r="K35" s="17">
        <v>1</v>
      </c>
      <c r="L35" s="1">
        <v>1106</v>
      </c>
      <c r="M35" s="70">
        <v>2395</v>
      </c>
      <c r="N35" s="72">
        <v>0.958</v>
      </c>
      <c r="O35" s="70">
        <v>105</v>
      </c>
      <c r="P35" s="223">
        <v>2500</v>
      </c>
      <c r="Q35" s="70">
        <v>2395</v>
      </c>
      <c r="R35" s="73">
        <v>105</v>
      </c>
      <c r="S35" s="7" t="s">
        <v>428</v>
      </c>
      <c r="T35" s="67"/>
    </row>
    <row r="36" spans="1:20" ht="15">
      <c r="A36" s="81" t="s">
        <v>87</v>
      </c>
      <c r="B36" s="82" t="s">
        <v>12</v>
      </c>
      <c r="C36" s="23">
        <v>5752</v>
      </c>
      <c r="D36" s="22">
        <v>-1500</v>
      </c>
      <c r="E36" s="1"/>
      <c r="F36" s="76">
        <v>4252</v>
      </c>
      <c r="G36" s="22">
        <v>4212</v>
      </c>
      <c r="H36" s="1"/>
      <c r="I36" s="76">
        <v>4212</v>
      </c>
      <c r="J36" s="69">
        <v>0.9905926622765757</v>
      </c>
      <c r="K36" s="17"/>
      <c r="L36" s="1"/>
      <c r="M36" s="70">
        <v>4212</v>
      </c>
      <c r="N36" s="72">
        <v>0.9905926622765757</v>
      </c>
      <c r="O36" s="70">
        <v>40</v>
      </c>
      <c r="P36" s="223">
        <v>4252</v>
      </c>
      <c r="Q36" s="70">
        <v>4212</v>
      </c>
      <c r="R36" s="73">
        <v>40</v>
      </c>
      <c r="S36" s="7" t="s">
        <v>429</v>
      </c>
      <c r="T36" s="67"/>
    </row>
    <row r="37" spans="1:20" ht="15">
      <c r="A37" s="81" t="s">
        <v>86</v>
      </c>
      <c r="B37" s="82" t="s">
        <v>34</v>
      </c>
      <c r="C37" s="23">
        <v>5186</v>
      </c>
      <c r="D37" s="22"/>
      <c r="E37" s="1"/>
      <c r="F37" s="76">
        <v>5186</v>
      </c>
      <c r="G37" s="22">
        <v>5487</v>
      </c>
      <c r="H37" s="1"/>
      <c r="I37" s="76">
        <v>5487</v>
      </c>
      <c r="J37" s="69">
        <v>1.0580408792903973</v>
      </c>
      <c r="K37" s="17"/>
      <c r="L37" s="1"/>
      <c r="M37" s="70">
        <v>5487</v>
      </c>
      <c r="N37" s="72">
        <v>1.0580408792903973</v>
      </c>
      <c r="O37" s="70">
        <v>-301</v>
      </c>
      <c r="P37" s="223">
        <v>5186</v>
      </c>
      <c r="Q37" s="70">
        <v>5487</v>
      </c>
      <c r="R37" s="73">
        <v>-301</v>
      </c>
      <c r="S37" s="6"/>
      <c r="T37" s="67"/>
    </row>
    <row r="38" spans="1:20" ht="15.75" thickBot="1">
      <c r="A38" s="83" t="s">
        <v>88</v>
      </c>
      <c r="B38" s="82" t="s">
        <v>11</v>
      </c>
      <c r="C38" s="23">
        <v>1153</v>
      </c>
      <c r="D38" s="24"/>
      <c r="E38" s="1"/>
      <c r="F38" s="76">
        <v>1153</v>
      </c>
      <c r="G38" s="24"/>
      <c r="H38" s="1"/>
      <c r="I38" s="76">
        <v>0</v>
      </c>
      <c r="J38" s="275">
        <v>0</v>
      </c>
      <c r="K38" s="17">
        <v>1</v>
      </c>
      <c r="L38" s="2">
        <v>1153</v>
      </c>
      <c r="M38" s="70">
        <v>1153</v>
      </c>
      <c r="N38" s="78">
        <v>1</v>
      </c>
      <c r="O38" s="198">
        <v>0</v>
      </c>
      <c r="P38" s="223">
        <v>1153</v>
      </c>
      <c r="Q38" s="70">
        <v>1153</v>
      </c>
      <c r="R38" s="73">
        <v>0</v>
      </c>
      <c r="S38" s="7"/>
      <c r="T38" s="67"/>
    </row>
    <row r="39" spans="1:20" ht="17.25" thickBot="1" thickTop="1">
      <c r="A39" s="204" t="s">
        <v>4</v>
      </c>
      <c r="B39" s="41"/>
      <c r="C39" s="36">
        <v>899673</v>
      </c>
      <c r="D39" s="36">
        <v>7500</v>
      </c>
      <c r="E39" s="36">
        <v>0</v>
      </c>
      <c r="F39" s="36">
        <v>907173</v>
      </c>
      <c r="G39" s="36">
        <v>615425</v>
      </c>
      <c r="H39" s="36">
        <v>0</v>
      </c>
      <c r="I39" s="36">
        <v>615425</v>
      </c>
      <c r="J39" s="30">
        <v>0.6783987177748897</v>
      </c>
      <c r="K39" s="38"/>
      <c r="L39" s="31"/>
      <c r="M39" s="36">
        <v>821021</v>
      </c>
      <c r="N39" s="33">
        <v>0.9050324469533375</v>
      </c>
      <c r="O39" s="36">
        <v>86152</v>
      </c>
      <c r="P39" s="36">
        <v>907173</v>
      </c>
      <c r="Q39" s="36">
        <v>821021</v>
      </c>
      <c r="R39" s="36">
        <v>86152</v>
      </c>
      <c r="S39" s="136"/>
      <c r="T39" s="67"/>
    </row>
    <row r="40" spans="1:20" ht="15.75" thickTop="1">
      <c r="A40" s="84" t="s">
        <v>89</v>
      </c>
      <c r="B40" s="85" t="s">
        <v>35</v>
      </c>
      <c r="C40" s="25">
        <v>8000</v>
      </c>
      <c r="D40" s="26"/>
      <c r="E40" s="1"/>
      <c r="F40" s="76">
        <v>8000</v>
      </c>
      <c r="G40" s="26">
        <v>876</v>
      </c>
      <c r="H40" s="8">
        <v>2556</v>
      </c>
      <c r="I40" s="76">
        <v>3432</v>
      </c>
      <c r="J40" s="69">
        <v>0.429</v>
      </c>
      <c r="K40" s="9">
        <v>1</v>
      </c>
      <c r="L40" s="8">
        <v>4568</v>
      </c>
      <c r="M40" s="70">
        <v>8000</v>
      </c>
      <c r="N40" s="86">
        <v>1</v>
      </c>
      <c r="O40" s="70">
        <v>0</v>
      </c>
      <c r="P40" s="223">
        <v>8000</v>
      </c>
      <c r="Q40" s="70">
        <v>8000</v>
      </c>
      <c r="R40" s="73">
        <v>0</v>
      </c>
      <c r="S40" s="7" t="s">
        <v>159</v>
      </c>
      <c r="T40" s="67"/>
    </row>
    <row r="41" spans="1:20" ht="15">
      <c r="A41" s="84" t="s">
        <v>90</v>
      </c>
      <c r="B41" s="85" t="s">
        <v>36</v>
      </c>
      <c r="C41" s="25">
        <v>3327</v>
      </c>
      <c r="D41" s="26"/>
      <c r="E41" s="1"/>
      <c r="F41" s="76">
        <v>3327</v>
      </c>
      <c r="G41" s="26">
        <v>2350</v>
      </c>
      <c r="H41" s="3">
        <v>1000</v>
      </c>
      <c r="I41" s="76">
        <v>3350</v>
      </c>
      <c r="J41" s="69">
        <v>1.006913134956417</v>
      </c>
      <c r="K41" s="9"/>
      <c r="L41" s="3"/>
      <c r="M41" s="70">
        <v>3350</v>
      </c>
      <c r="N41" s="72">
        <v>1.006913134956417</v>
      </c>
      <c r="O41" s="70">
        <v>-23</v>
      </c>
      <c r="P41" s="223">
        <v>3327</v>
      </c>
      <c r="Q41" s="70">
        <v>3350</v>
      </c>
      <c r="R41" s="73">
        <v>-23</v>
      </c>
      <c r="S41" s="7" t="s">
        <v>424</v>
      </c>
      <c r="T41" s="67"/>
    </row>
    <row r="42" spans="1:20" ht="15">
      <c r="A42" s="84" t="s">
        <v>95</v>
      </c>
      <c r="B42" s="85" t="s">
        <v>41</v>
      </c>
      <c r="C42" s="25">
        <v>15244</v>
      </c>
      <c r="D42" s="26"/>
      <c r="E42" s="1"/>
      <c r="F42" s="76">
        <v>15244</v>
      </c>
      <c r="G42" s="26">
        <v>11433</v>
      </c>
      <c r="H42" s="3">
        <v>3811</v>
      </c>
      <c r="I42" s="76">
        <v>15244</v>
      </c>
      <c r="J42" s="69">
        <v>1</v>
      </c>
      <c r="K42" s="9"/>
      <c r="L42" s="3"/>
      <c r="M42" s="70">
        <v>15244</v>
      </c>
      <c r="N42" s="72">
        <v>1</v>
      </c>
      <c r="O42" s="70">
        <v>0</v>
      </c>
      <c r="P42" s="223">
        <v>15244</v>
      </c>
      <c r="Q42" s="70">
        <v>15244</v>
      </c>
      <c r="R42" s="73">
        <v>0</v>
      </c>
      <c r="S42" s="7" t="s">
        <v>424</v>
      </c>
      <c r="T42" s="67"/>
    </row>
    <row r="43" spans="1:20" ht="15">
      <c r="A43" s="84" t="s">
        <v>94</v>
      </c>
      <c r="B43" s="85" t="s">
        <v>40</v>
      </c>
      <c r="C43" s="25">
        <v>2500</v>
      </c>
      <c r="D43" s="26"/>
      <c r="E43" s="1"/>
      <c r="F43" s="76">
        <v>2500</v>
      </c>
      <c r="G43" s="26">
        <v>1667</v>
      </c>
      <c r="H43" s="3"/>
      <c r="I43" s="76">
        <v>1667</v>
      </c>
      <c r="J43" s="69">
        <v>0.6668</v>
      </c>
      <c r="K43" s="9">
        <v>1</v>
      </c>
      <c r="L43" s="3">
        <v>833</v>
      </c>
      <c r="M43" s="70">
        <v>2500</v>
      </c>
      <c r="N43" s="72">
        <v>1</v>
      </c>
      <c r="O43" s="70">
        <v>0</v>
      </c>
      <c r="P43" s="223">
        <v>2500</v>
      </c>
      <c r="Q43" s="70">
        <v>2500</v>
      </c>
      <c r="R43" s="73">
        <v>0</v>
      </c>
      <c r="S43" s="7" t="s">
        <v>425</v>
      </c>
      <c r="T43" s="67"/>
    </row>
    <row r="44" spans="1:20" ht="30">
      <c r="A44" s="84" t="s">
        <v>92</v>
      </c>
      <c r="B44" s="85" t="s">
        <v>38</v>
      </c>
      <c r="C44" s="25">
        <v>12000</v>
      </c>
      <c r="D44" s="26">
        <v>-2000</v>
      </c>
      <c r="E44" s="1"/>
      <c r="F44" s="76">
        <v>10000</v>
      </c>
      <c r="G44" s="26">
        <v>7500</v>
      </c>
      <c r="H44" s="3"/>
      <c r="I44" s="76">
        <v>7500</v>
      </c>
      <c r="J44" s="69">
        <v>0.75</v>
      </c>
      <c r="K44" s="9">
        <v>4</v>
      </c>
      <c r="L44" s="3">
        <v>1000</v>
      </c>
      <c r="M44" s="70">
        <v>11500</v>
      </c>
      <c r="N44" s="72">
        <v>1.15</v>
      </c>
      <c r="O44" s="70">
        <v>-1500</v>
      </c>
      <c r="P44" s="223">
        <v>10000</v>
      </c>
      <c r="Q44" s="70">
        <v>11500</v>
      </c>
      <c r="R44" s="73">
        <v>-1500</v>
      </c>
      <c r="S44" s="316" t="s">
        <v>421</v>
      </c>
      <c r="T44" s="67"/>
    </row>
    <row r="45" spans="1:20" ht="15">
      <c r="A45" s="84" t="s">
        <v>93</v>
      </c>
      <c r="B45" s="85" t="s">
        <v>39</v>
      </c>
      <c r="C45" s="25">
        <v>14487</v>
      </c>
      <c r="D45" s="26"/>
      <c r="E45" s="1"/>
      <c r="F45" s="76">
        <v>14487</v>
      </c>
      <c r="G45" s="26">
        <v>14480</v>
      </c>
      <c r="H45" s="3"/>
      <c r="I45" s="76">
        <v>14480</v>
      </c>
      <c r="J45" s="69">
        <v>0.9995168081728446</v>
      </c>
      <c r="K45" s="9"/>
      <c r="L45" s="3"/>
      <c r="M45" s="70">
        <v>14480</v>
      </c>
      <c r="N45" s="72">
        <v>0.9995168081728446</v>
      </c>
      <c r="O45" s="70">
        <v>7</v>
      </c>
      <c r="P45" s="223">
        <v>14487</v>
      </c>
      <c r="Q45" s="70">
        <v>14480</v>
      </c>
      <c r="R45" s="73">
        <v>7</v>
      </c>
      <c r="S45" s="7"/>
      <c r="T45" s="67"/>
    </row>
    <row r="46" spans="1:20" ht="15.75" thickBot="1">
      <c r="A46" s="87" t="s">
        <v>91</v>
      </c>
      <c r="B46" s="85" t="s">
        <v>37</v>
      </c>
      <c r="C46" s="25">
        <v>1600</v>
      </c>
      <c r="D46" s="27"/>
      <c r="E46" s="1"/>
      <c r="F46" s="76">
        <v>1600</v>
      </c>
      <c r="G46" s="27">
        <v>1625</v>
      </c>
      <c r="H46" s="15"/>
      <c r="I46" s="76">
        <v>1625</v>
      </c>
      <c r="J46" s="69">
        <v>1.015625</v>
      </c>
      <c r="K46" s="9"/>
      <c r="L46" s="15"/>
      <c r="M46" s="70">
        <v>1625</v>
      </c>
      <c r="N46" s="78">
        <v>1.015625</v>
      </c>
      <c r="O46" s="198">
        <v>-25</v>
      </c>
      <c r="P46" s="223">
        <v>1600</v>
      </c>
      <c r="Q46" s="70">
        <v>1625</v>
      </c>
      <c r="R46" s="73">
        <v>-25</v>
      </c>
      <c r="S46" s="7"/>
      <c r="T46" s="67"/>
    </row>
    <row r="47" spans="1:20" ht="17.25" thickBot="1" thickTop="1">
      <c r="A47" s="204" t="s">
        <v>5</v>
      </c>
      <c r="B47" s="41"/>
      <c r="C47" s="36">
        <v>57158</v>
      </c>
      <c r="D47" s="36">
        <v>-2000</v>
      </c>
      <c r="E47" s="36">
        <v>0</v>
      </c>
      <c r="F47" s="31">
        <v>55158</v>
      </c>
      <c r="G47" s="31">
        <v>39931</v>
      </c>
      <c r="H47" s="31">
        <v>7367</v>
      </c>
      <c r="I47" s="31">
        <v>47298</v>
      </c>
      <c r="J47" s="30">
        <v>0.8575002719460459</v>
      </c>
      <c r="K47" s="31"/>
      <c r="L47" s="31"/>
      <c r="M47" s="31">
        <v>56699</v>
      </c>
      <c r="N47" s="33">
        <v>1.0279379237825883</v>
      </c>
      <c r="O47" s="31">
        <v>-1541</v>
      </c>
      <c r="P47" s="31">
        <v>55158</v>
      </c>
      <c r="Q47" s="31">
        <v>56699</v>
      </c>
      <c r="R47" s="31">
        <v>-1541</v>
      </c>
      <c r="S47" s="136"/>
      <c r="T47" s="67"/>
    </row>
    <row r="48" spans="1:20" ht="15.75" thickTop="1">
      <c r="A48" s="190" t="s">
        <v>97</v>
      </c>
      <c r="B48" s="85" t="s">
        <v>42</v>
      </c>
      <c r="C48" s="25">
        <v>13526</v>
      </c>
      <c r="D48" s="26">
        <v>5000</v>
      </c>
      <c r="E48" s="1"/>
      <c r="F48" s="76">
        <v>18526</v>
      </c>
      <c r="G48" s="26">
        <v>7582</v>
      </c>
      <c r="H48" s="8">
        <v>3542</v>
      </c>
      <c r="I48" s="76">
        <v>11124</v>
      </c>
      <c r="J48" s="69">
        <v>0.6004534168196048</v>
      </c>
      <c r="K48" s="9">
        <v>1</v>
      </c>
      <c r="L48" s="13">
        <v>6589</v>
      </c>
      <c r="M48" s="70">
        <v>17713</v>
      </c>
      <c r="N48" s="86">
        <v>0.9561157292453849</v>
      </c>
      <c r="O48" s="70">
        <v>813</v>
      </c>
      <c r="P48" s="223">
        <v>18526</v>
      </c>
      <c r="Q48" s="70">
        <v>17713</v>
      </c>
      <c r="R48" s="73">
        <v>813</v>
      </c>
      <c r="S48" s="7" t="s">
        <v>150</v>
      </c>
      <c r="T48" s="67"/>
    </row>
    <row r="49" spans="1:20" ht="15">
      <c r="A49" s="190" t="s">
        <v>96</v>
      </c>
      <c r="B49" s="85" t="s">
        <v>13</v>
      </c>
      <c r="C49" s="25">
        <v>26677</v>
      </c>
      <c r="D49" s="26"/>
      <c r="E49" s="1"/>
      <c r="F49" s="76">
        <v>26677</v>
      </c>
      <c r="G49" s="26">
        <v>10568</v>
      </c>
      <c r="H49" s="8">
        <v>12000</v>
      </c>
      <c r="I49" s="76">
        <v>22568</v>
      </c>
      <c r="J49" s="69">
        <v>0.845972185778011</v>
      </c>
      <c r="K49" s="9">
        <v>1</v>
      </c>
      <c r="L49" s="10">
        <v>3500</v>
      </c>
      <c r="M49" s="70">
        <v>26068</v>
      </c>
      <c r="N49" s="72">
        <v>0.977171346103385</v>
      </c>
      <c r="O49" s="70">
        <v>609</v>
      </c>
      <c r="P49" s="223">
        <v>26677</v>
      </c>
      <c r="Q49" s="70">
        <v>26068</v>
      </c>
      <c r="R49" s="73">
        <v>609</v>
      </c>
      <c r="S49" s="7" t="s">
        <v>151</v>
      </c>
      <c r="T49" s="67"/>
    </row>
    <row r="50" spans="1:20" ht="15">
      <c r="A50" s="190" t="s">
        <v>102</v>
      </c>
      <c r="B50" s="85" t="s">
        <v>45</v>
      </c>
      <c r="C50" s="25">
        <v>0</v>
      </c>
      <c r="D50" s="26"/>
      <c r="E50" s="1"/>
      <c r="F50" s="76">
        <v>0</v>
      </c>
      <c r="G50" s="26"/>
      <c r="H50" s="8"/>
      <c r="I50" s="76">
        <v>0</v>
      </c>
      <c r="J50" s="69" t="s">
        <v>431</v>
      </c>
      <c r="K50" s="9"/>
      <c r="L50" s="10"/>
      <c r="M50" s="70">
        <v>0</v>
      </c>
      <c r="N50" s="72" t="s">
        <v>431</v>
      </c>
      <c r="O50" s="70">
        <v>0</v>
      </c>
      <c r="P50" s="223">
        <v>0</v>
      </c>
      <c r="Q50" s="70">
        <v>0</v>
      </c>
      <c r="R50" s="73">
        <v>0</v>
      </c>
      <c r="S50" s="7"/>
      <c r="T50" s="67"/>
    </row>
    <row r="51" spans="1:20" ht="15">
      <c r="A51" s="190" t="s">
        <v>98</v>
      </c>
      <c r="B51" s="85" t="s">
        <v>14</v>
      </c>
      <c r="C51" s="25">
        <v>5550</v>
      </c>
      <c r="D51" s="26"/>
      <c r="E51" s="1"/>
      <c r="F51" s="76">
        <v>5550</v>
      </c>
      <c r="G51" s="26">
        <v>4000</v>
      </c>
      <c r="H51" s="8">
        <v>805</v>
      </c>
      <c r="I51" s="76">
        <v>4805</v>
      </c>
      <c r="J51" s="69">
        <v>0.8657657657657658</v>
      </c>
      <c r="K51" s="9"/>
      <c r="L51" s="1"/>
      <c r="M51" s="70">
        <v>4805</v>
      </c>
      <c r="N51" s="72">
        <v>0.8657657657657658</v>
      </c>
      <c r="O51" s="70">
        <v>745</v>
      </c>
      <c r="P51" s="223">
        <v>5550</v>
      </c>
      <c r="Q51" s="70">
        <v>4805</v>
      </c>
      <c r="R51" s="73">
        <v>745</v>
      </c>
      <c r="S51" s="7" t="s">
        <v>160</v>
      </c>
      <c r="T51" s="67"/>
    </row>
    <row r="52" spans="1:20" ht="15">
      <c r="A52" s="190" t="s">
        <v>99</v>
      </c>
      <c r="B52" s="85" t="s">
        <v>15</v>
      </c>
      <c r="C52" s="25">
        <v>3210</v>
      </c>
      <c r="D52" s="26"/>
      <c r="E52" s="1"/>
      <c r="F52" s="76">
        <v>3210</v>
      </c>
      <c r="G52" s="26"/>
      <c r="H52" s="8">
        <v>3210</v>
      </c>
      <c r="I52" s="76">
        <v>3210</v>
      </c>
      <c r="J52" s="69">
        <v>1</v>
      </c>
      <c r="K52" s="9"/>
      <c r="L52" s="1"/>
      <c r="M52" s="70">
        <v>3210</v>
      </c>
      <c r="N52" s="72">
        <v>1</v>
      </c>
      <c r="O52" s="70">
        <v>0</v>
      </c>
      <c r="P52" s="223">
        <v>3210</v>
      </c>
      <c r="Q52" s="70">
        <v>3210</v>
      </c>
      <c r="R52" s="73">
        <v>0</v>
      </c>
      <c r="S52" s="7"/>
      <c r="T52" s="67"/>
    </row>
    <row r="53" spans="1:20" ht="15">
      <c r="A53" s="190" t="s">
        <v>100</v>
      </c>
      <c r="B53" s="85" t="s">
        <v>43</v>
      </c>
      <c r="C53" s="25">
        <v>8000</v>
      </c>
      <c r="D53" s="26"/>
      <c r="E53" s="1"/>
      <c r="F53" s="76">
        <v>8000</v>
      </c>
      <c r="G53" s="26">
        <v>5523</v>
      </c>
      <c r="H53" s="8">
        <v>1523</v>
      </c>
      <c r="I53" s="76">
        <v>7046</v>
      </c>
      <c r="J53" s="69">
        <v>0.88075</v>
      </c>
      <c r="K53" s="9">
        <v>1</v>
      </c>
      <c r="L53" s="10">
        <v>950</v>
      </c>
      <c r="M53" s="70">
        <v>7996</v>
      </c>
      <c r="N53" s="72">
        <v>0.9995</v>
      </c>
      <c r="O53" s="70">
        <v>4</v>
      </c>
      <c r="P53" s="223">
        <v>8000</v>
      </c>
      <c r="Q53" s="70">
        <v>7996</v>
      </c>
      <c r="R53" s="73">
        <v>4</v>
      </c>
      <c r="S53" s="7"/>
      <c r="T53" s="67"/>
    </row>
    <row r="54" spans="1:20" ht="15">
      <c r="A54" s="191" t="s">
        <v>101</v>
      </c>
      <c r="B54" s="85" t="s">
        <v>44</v>
      </c>
      <c r="C54" s="25">
        <v>52982</v>
      </c>
      <c r="D54" s="26"/>
      <c r="E54" s="1"/>
      <c r="F54" s="76">
        <v>52982</v>
      </c>
      <c r="G54" s="26">
        <v>40251</v>
      </c>
      <c r="H54" s="8"/>
      <c r="I54" s="76">
        <v>40251</v>
      </c>
      <c r="J54" s="183">
        <v>0.7597108451927069</v>
      </c>
      <c r="K54" s="9">
        <v>1</v>
      </c>
      <c r="L54" s="1">
        <v>12731</v>
      </c>
      <c r="M54" s="76">
        <v>52982</v>
      </c>
      <c r="N54" s="180">
        <v>1</v>
      </c>
      <c r="O54" s="70">
        <v>0</v>
      </c>
      <c r="P54" s="223">
        <v>52982</v>
      </c>
      <c r="Q54" s="178">
        <v>52982</v>
      </c>
      <c r="R54" s="73">
        <v>0</v>
      </c>
      <c r="S54" s="7" t="s">
        <v>152</v>
      </c>
      <c r="T54" s="67"/>
    </row>
    <row r="55" spans="1:20" ht="15">
      <c r="A55" s="192" t="s">
        <v>103</v>
      </c>
      <c r="B55" s="172" t="s">
        <v>46</v>
      </c>
      <c r="C55" s="271">
        <v>0</v>
      </c>
      <c r="D55" s="269"/>
      <c r="E55" s="1"/>
      <c r="F55" s="186">
        <v>0</v>
      </c>
      <c r="G55" s="184"/>
      <c r="H55" s="174"/>
      <c r="I55" s="186">
        <v>0</v>
      </c>
      <c r="J55" s="188" t="s">
        <v>431</v>
      </c>
      <c r="K55" s="182"/>
      <c r="L55" s="173"/>
      <c r="M55" s="186">
        <v>0</v>
      </c>
      <c r="N55" s="181" t="s">
        <v>431</v>
      </c>
      <c r="O55" s="199">
        <v>0</v>
      </c>
      <c r="P55" s="228">
        <v>0</v>
      </c>
      <c r="Q55" s="179">
        <v>0</v>
      </c>
      <c r="R55" s="175">
        <v>0</v>
      </c>
      <c r="S55" s="7"/>
      <c r="T55" s="67"/>
    </row>
    <row r="56" spans="1:20" ht="15.75" thickBot="1">
      <c r="A56" s="193" t="s">
        <v>136</v>
      </c>
      <c r="B56" s="176" t="s">
        <v>172</v>
      </c>
      <c r="C56" s="272">
        <v>0</v>
      </c>
      <c r="D56" s="270"/>
      <c r="E56" s="1"/>
      <c r="F56" s="187">
        <v>0</v>
      </c>
      <c r="G56" s="185"/>
      <c r="H56" s="177"/>
      <c r="I56" s="187">
        <v>0</v>
      </c>
      <c r="J56" s="189" t="s">
        <v>431</v>
      </c>
      <c r="K56" s="158"/>
      <c r="L56" s="150"/>
      <c r="M56" s="187">
        <v>0</v>
      </c>
      <c r="N56" s="156" t="s">
        <v>431</v>
      </c>
      <c r="O56" s="197">
        <v>0</v>
      </c>
      <c r="P56" s="229">
        <v>0</v>
      </c>
      <c r="Q56" s="162">
        <v>0</v>
      </c>
      <c r="R56" s="151">
        <v>0</v>
      </c>
      <c r="S56" s="7"/>
      <c r="T56" s="67"/>
    </row>
    <row r="57" spans="1:20" ht="17.25" thickBot="1" thickTop="1">
      <c r="A57" s="204" t="s">
        <v>6</v>
      </c>
      <c r="B57" s="42"/>
      <c r="C57" s="36">
        <v>109945</v>
      </c>
      <c r="D57" s="36">
        <v>5000</v>
      </c>
      <c r="E57" s="36">
        <v>0</v>
      </c>
      <c r="F57" s="31">
        <v>114945</v>
      </c>
      <c r="G57" s="31">
        <v>67924</v>
      </c>
      <c r="H57" s="31">
        <v>21080</v>
      </c>
      <c r="I57" s="31">
        <v>89004</v>
      </c>
      <c r="J57" s="30">
        <v>0.7743181521597285</v>
      </c>
      <c r="K57" s="37"/>
      <c r="L57" s="31"/>
      <c r="M57" s="31">
        <v>112774</v>
      </c>
      <c r="N57" s="33">
        <v>0.9811127060768193</v>
      </c>
      <c r="O57" s="31">
        <v>2171</v>
      </c>
      <c r="P57" s="31">
        <v>114945</v>
      </c>
      <c r="Q57" s="31">
        <v>112774</v>
      </c>
      <c r="R57" s="31">
        <v>2171</v>
      </c>
      <c r="S57" s="136"/>
      <c r="T57" s="67"/>
    </row>
    <row r="58" spans="1:20" ht="15.75" thickTop="1">
      <c r="A58" s="190" t="s">
        <v>106</v>
      </c>
      <c r="B58" s="85" t="s">
        <v>16</v>
      </c>
      <c r="C58" s="25">
        <v>0</v>
      </c>
      <c r="D58" s="26"/>
      <c r="E58" s="1"/>
      <c r="F58" s="76">
        <v>0</v>
      </c>
      <c r="G58" s="26"/>
      <c r="H58" s="8"/>
      <c r="I58" s="76">
        <v>0</v>
      </c>
      <c r="J58" s="69" t="s">
        <v>431</v>
      </c>
      <c r="K58" s="9"/>
      <c r="L58" s="13"/>
      <c r="M58" s="70">
        <v>0</v>
      </c>
      <c r="N58" s="86" t="s">
        <v>431</v>
      </c>
      <c r="O58" s="70">
        <v>0</v>
      </c>
      <c r="P58" s="223">
        <v>0</v>
      </c>
      <c r="Q58" s="70">
        <v>0</v>
      </c>
      <c r="R58" s="73">
        <v>0</v>
      </c>
      <c r="S58" s="7"/>
      <c r="T58" s="67"/>
    </row>
    <row r="59" spans="1:20" ht="30">
      <c r="A59" s="190" t="s">
        <v>104</v>
      </c>
      <c r="B59" s="85" t="s">
        <v>70</v>
      </c>
      <c r="C59" s="25">
        <v>19464</v>
      </c>
      <c r="D59" s="26">
        <v>-2400</v>
      </c>
      <c r="E59" s="1"/>
      <c r="F59" s="76">
        <v>17064</v>
      </c>
      <c r="G59" s="26">
        <v>15660</v>
      </c>
      <c r="H59" s="268"/>
      <c r="I59" s="223">
        <v>15660</v>
      </c>
      <c r="J59" s="69">
        <v>0.9177215189873418</v>
      </c>
      <c r="K59" s="9">
        <v>1</v>
      </c>
      <c r="L59" s="10">
        <v>1200</v>
      </c>
      <c r="M59" s="70">
        <v>16860</v>
      </c>
      <c r="N59" s="72">
        <v>0.9880450070323488</v>
      </c>
      <c r="O59" s="70">
        <v>204</v>
      </c>
      <c r="P59" s="223">
        <v>17064</v>
      </c>
      <c r="Q59" s="70">
        <v>16860</v>
      </c>
      <c r="R59" s="73">
        <v>204</v>
      </c>
      <c r="S59" s="316" t="s">
        <v>154</v>
      </c>
      <c r="T59" s="67"/>
    </row>
    <row r="60" spans="1:20" ht="15.75" thickBot="1">
      <c r="A60" s="194" t="s">
        <v>105</v>
      </c>
      <c r="B60" s="85" t="s">
        <v>69</v>
      </c>
      <c r="C60" s="28">
        <v>2000</v>
      </c>
      <c r="D60" s="26"/>
      <c r="E60" s="1"/>
      <c r="F60" s="76">
        <v>2000</v>
      </c>
      <c r="G60" s="26">
        <v>2000</v>
      </c>
      <c r="H60" s="11"/>
      <c r="I60" s="76">
        <v>2000</v>
      </c>
      <c r="J60" s="69">
        <v>1</v>
      </c>
      <c r="K60" s="12"/>
      <c r="L60" s="14"/>
      <c r="M60" s="70">
        <v>2000</v>
      </c>
      <c r="N60" s="78">
        <v>1</v>
      </c>
      <c r="O60" s="198">
        <v>0</v>
      </c>
      <c r="P60" s="223">
        <v>2000</v>
      </c>
      <c r="Q60" s="70">
        <v>2000</v>
      </c>
      <c r="R60" s="73">
        <v>0</v>
      </c>
      <c r="S60" s="7" t="s">
        <v>426</v>
      </c>
      <c r="T60" s="67"/>
    </row>
    <row r="61" spans="1:20" ht="17.25" thickBot="1" thickTop="1">
      <c r="A61" s="207" t="s">
        <v>62</v>
      </c>
      <c r="B61" s="43"/>
      <c r="C61" s="36">
        <v>21464</v>
      </c>
      <c r="D61" s="36">
        <v>-2400</v>
      </c>
      <c r="E61" s="36">
        <v>0</v>
      </c>
      <c r="F61" s="31">
        <v>19064</v>
      </c>
      <c r="G61" s="31">
        <v>17660</v>
      </c>
      <c r="H61" s="31">
        <v>0</v>
      </c>
      <c r="I61" s="31">
        <v>17660</v>
      </c>
      <c r="J61" s="30">
        <v>0.9263533361309274</v>
      </c>
      <c r="K61" s="37"/>
      <c r="L61" s="32"/>
      <c r="M61" s="32">
        <v>18860</v>
      </c>
      <c r="N61" s="33">
        <v>0.9892992026856903</v>
      </c>
      <c r="O61" s="31">
        <v>204</v>
      </c>
      <c r="P61" s="139">
        <v>19064</v>
      </c>
      <c r="Q61" s="32">
        <v>18860</v>
      </c>
      <c r="R61" s="31">
        <v>204</v>
      </c>
      <c r="S61" s="136"/>
      <c r="T61" s="67"/>
    </row>
    <row r="62" spans="1:20" ht="15.75" thickTop="1">
      <c r="A62" s="191" t="s">
        <v>131</v>
      </c>
      <c r="B62" s="85" t="s">
        <v>47</v>
      </c>
      <c r="C62" s="25"/>
      <c r="D62" s="26"/>
      <c r="E62" s="1"/>
      <c r="F62" s="76">
        <v>0</v>
      </c>
      <c r="G62" s="17"/>
      <c r="H62" s="1"/>
      <c r="I62" s="76">
        <v>0</v>
      </c>
      <c r="J62" s="120"/>
      <c r="K62" s="17"/>
      <c r="L62" s="1"/>
      <c r="M62" s="70">
        <v>0</v>
      </c>
      <c r="N62" s="78" t="s">
        <v>431</v>
      </c>
      <c r="O62" s="70">
        <v>0</v>
      </c>
      <c r="P62" s="223">
        <v>0</v>
      </c>
      <c r="Q62" s="70">
        <v>0</v>
      </c>
      <c r="R62" s="73">
        <v>0</v>
      </c>
      <c r="S62" s="7"/>
      <c r="T62" s="67"/>
    </row>
    <row r="63" spans="1:20" ht="30">
      <c r="A63" s="266"/>
      <c r="B63" s="85" t="s">
        <v>48</v>
      </c>
      <c r="C63" s="25">
        <v>34643</v>
      </c>
      <c r="D63" s="26">
        <v>-34000</v>
      </c>
      <c r="E63" s="1"/>
      <c r="F63" s="76">
        <v>643</v>
      </c>
      <c r="G63" s="230"/>
      <c r="H63" s="230"/>
      <c r="I63" s="119"/>
      <c r="J63" s="120"/>
      <c r="K63" s="112"/>
      <c r="L63" s="112"/>
      <c r="M63" s="112"/>
      <c r="N63" s="121"/>
      <c r="O63" s="70">
        <v>643</v>
      </c>
      <c r="P63" s="223">
        <v>643</v>
      </c>
      <c r="Q63" s="112"/>
      <c r="R63" s="73">
        <v>643</v>
      </c>
      <c r="S63" s="316" t="s">
        <v>427</v>
      </c>
      <c r="T63" s="67"/>
    </row>
    <row r="64" spans="1:20" ht="15.75" thickBot="1">
      <c r="A64" s="267"/>
      <c r="B64" s="85" t="s">
        <v>49</v>
      </c>
      <c r="C64" s="28">
        <v>7186</v>
      </c>
      <c r="D64" s="27"/>
      <c r="E64" s="1"/>
      <c r="F64" s="76">
        <v>7186</v>
      </c>
      <c r="G64" s="231"/>
      <c r="H64" s="231"/>
      <c r="I64" s="119"/>
      <c r="J64" s="120"/>
      <c r="K64" s="238"/>
      <c r="L64" s="239"/>
      <c r="M64" s="112"/>
      <c r="N64" s="121"/>
      <c r="O64" s="198">
        <v>7186</v>
      </c>
      <c r="P64" s="223">
        <v>7186</v>
      </c>
      <c r="Q64" s="112"/>
      <c r="R64" s="73">
        <v>7186</v>
      </c>
      <c r="S64" s="7" t="s">
        <v>153</v>
      </c>
      <c r="T64" s="67"/>
    </row>
    <row r="65" spans="1:20" ht="17.25" thickBot="1" thickTop="1">
      <c r="A65" s="204" t="s">
        <v>71</v>
      </c>
      <c r="B65" s="44"/>
      <c r="C65" s="36">
        <v>41829</v>
      </c>
      <c r="D65" s="36">
        <v>-34000</v>
      </c>
      <c r="E65" s="36">
        <v>0</v>
      </c>
      <c r="F65" s="31">
        <v>7829</v>
      </c>
      <c r="G65" s="31">
        <v>0</v>
      </c>
      <c r="H65" s="31">
        <v>0</v>
      </c>
      <c r="I65" s="32">
        <v>0</v>
      </c>
      <c r="J65" s="30">
        <v>0</v>
      </c>
      <c r="K65" s="37"/>
      <c r="L65" s="32"/>
      <c r="M65" s="32">
        <v>0</v>
      </c>
      <c r="N65" s="33">
        <v>0</v>
      </c>
      <c r="O65" s="31">
        <v>7829</v>
      </c>
      <c r="P65" s="139">
        <v>7829</v>
      </c>
      <c r="Q65" s="32">
        <v>0</v>
      </c>
      <c r="R65" s="31">
        <v>7829</v>
      </c>
      <c r="S65" s="136"/>
      <c r="T65" s="67"/>
    </row>
    <row r="66" spans="1:20" ht="16.5" thickBot="1" thickTop="1">
      <c r="A66" s="62"/>
      <c r="B66" s="88"/>
      <c r="C66" s="89"/>
      <c r="D66" s="89"/>
      <c r="E66" s="89"/>
      <c r="F66" s="79"/>
      <c r="G66" s="79"/>
      <c r="H66" s="79"/>
      <c r="I66" s="79"/>
      <c r="J66" s="90"/>
      <c r="K66" s="80"/>
      <c r="L66" s="79"/>
      <c r="M66" s="131"/>
      <c r="N66" s="132"/>
      <c r="O66" s="79"/>
      <c r="P66" s="79"/>
      <c r="Q66" s="79"/>
      <c r="R66" s="79"/>
      <c r="S66" s="212"/>
      <c r="T66" s="67"/>
    </row>
    <row r="67" spans="1:20" ht="17.25" thickBot="1" thickTop="1">
      <c r="A67" s="204" t="s">
        <v>7</v>
      </c>
      <c r="B67" s="42"/>
      <c r="C67" s="36">
        <v>1130069</v>
      </c>
      <c r="D67" s="36">
        <v>-25900</v>
      </c>
      <c r="E67" s="36">
        <v>0</v>
      </c>
      <c r="F67" s="31">
        <v>1104169</v>
      </c>
      <c r="G67" s="31">
        <v>740940</v>
      </c>
      <c r="H67" s="31">
        <v>28447</v>
      </c>
      <c r="I67" s="31">
        <v>769387</v>
      </c>
      <c r="J67" s="30">
        <v>0.6968018482677923</v>
      </c>
      <c r="K67" s="53"/>
      <c r="L67" s="32"/>
      <c r="M67" s="32">
        <v>1009354</v>
      </c>
      <c r="N67" s="33">
        <v>0.9141299927819021</v>
      </c>
      <c r="O67" s="31">
        <v>94815</v>
      </c>
      <c r="P67" s="139">
        <v>1104169</v>
      </c>
      <c r="Q67" s="32">
        <v>1009354</v>
      </c>
      <c r="R67" s="31">
        <v>94815</v>
      </c>
      <c r="S67" s="136"/>
      <c r="T67" s="67"/>
    </row>
    <row r="68" spans="1:20" ht="16.5" thickBot="1" thickTop="1">
      <c r="A68" s="62"/>
      <c r="B68" s="88"/>
      <c r="C68" s="89"/>
      <c r="D68" s="89"/>
      <c r="E68" s="89"/>
      <c r="F68" s="79"/>
      <c r="G68" s="79"/>
      <c r="H68" s="79"/>
      <c r="I68" s="79"/>
      <c r="J68" s="90"/>
      <c r="K68" s="80"/>
      <c r="L68" s="79"/>
      <c r="M68" s="131"/>
      <c r="N68" s="132"/>
      <c r="O68" s="79"/>
      <c r="P68" s="79"/>
      <c r="Q68" s="79"/>
      <c r="R68" s="202"/>
      <c r="S68" s="213"/>
      <c r="T68" s="67"/>
    </row>
    <row r="69" spans="1:20" ht="17.25" thickBot="1" thickTop="1">
      <c r="A69" s="203" t="s">
        <v>65</v>
      </c>
      <c r="B69" s="45"/>
      <c r="C69" s="46">
        <v>0</v>
      </c>
      <c r="D69" s="46">
        <v>0</v>
      </c>
      <c r="E69" s="46">
        <v>0</v>
      </c>
      <c r="F69" s="47">
        <v>0</v>
      </c>
      <c r="G69" s="47">
        <v>308181</v>
      </c>
      <c r="H69" s="47">
        <v>-28447</v>
      </c>
      <c r="I69" s="47">
        <v>319773</v>
      </c>
      <c r="J69" s="48"/>
      <c r="K69" s="49"/>
      <c r="L69" s="140"/>
      <c r="M69" s="50">
        <v>94852</v>
      </c>
      <c r="N69" s="51"/>
      <c r="O69" s="52">
        <v>94852</v>
      </c>
      <c r="P69" s="200">
        <v>0</v>
      </c>
      <c r="Q69" s="50">
        <v>94852</v>
      </c>
      <c r="R69" s="52">
        <v>94852</v>
      </c>
      <c r="S69" s="276"/>
      <c r="T69" s="67"/>
    </row>
    <row r="70" spans="1:20" ht="18.75" customHeight="1" thickBot="1">
      <c r="A70" s="62"/>
      <c r="B70" s="92"/>
      <c r="C70" s="93"/>
      <c r="D70" s="93"/>
      <c r="E70" s="93"/>
      <c r="F70" s="94"/>
      <c r="G70" s="94"/>
      <c r="H70" s="94"/>
      <c r="I70" s="94"/>
      <c r="J70" s="95"/>
      <c r="K70" s="96"/>
      <c r="L70" s="94"/>
      <c r="M70" s="233" t="s">
        <v>142</v>
      </c>
      <c r="N70" s="29"/>
      <c r="O70" s="201"/>
      <c r="P70" s="94"/>
      <c r="Q70" s="94"/>
      <c r="R70" s="127"/>
      <c r="S70" s="277"/>
      <c r="T70" s="67"/>
    </row>
    <row r="71" spans="1:20" ht="18" customHeight="1">
      <c r="A71" s="206" t="s">
        <v>63</v>
      </c>
      <c r="B71" s="5"/>
      <c r="C71" s="128"/>
      <c r="D71" s="125"/>
      <c r="E71" s="125"/>
      <c r="F71" s="129"/>
      <c r="G71" s="234"/>
      <c r="H71" s="234"/>
      <c r="I71" s="18"/>
      <c r="J71" s="19"/>
      <c r="K71" s="20"/>
      <c r="L71" s="18"/>
      <c r="M71" s="18"/>
      <c r="N71" s="21"/>
      <c r="O71" s="18"/>
      <c r="P71" s="129"/>
      <c r="Q71" s="18"/>
      <c r="R71" s="18"/>
      <c r="S71" s="130"/>
      <c r="T71" s="67"/>
    </row>
    <row r="72" spans="1:20" ht="18" customHeight="1">
      <c r="A72" s="205" t="s">
        <v>437</v>
      </c>
      <c r="B72" s="54"/>
      <c r="C72" s="97">
        <v>7176</v>
      </c>
      <c r="D72" s="222"/>
      <c r="E72" s="264"/>
      <c r="F72" s="118">
        <v>7176</v>
      </c>
      <c r="G72" s="273"/>
      <c r="H72" s="273"/>
      <c r="I72" s="118">
        <v>7176</v>
      </c>
      <c r="J72" s="69">
        <v>1</v>
      </c>
      <c r="K72" s="235"/>
      <c r="L72" s="112"/>
      <c r="M72" s="71">
        <v>7176</v>
      </c>
      <c r="N72" s="98">
        <v>1</v>
      </c>
      <c r="O72" s="70">
        <v>0</v>
      </c>
      <c r="P72" s="118">
        <v>7176</v>
      </c>
      <c r="Q72" s="71">
        <v>7176</v>
      </c>
      <c r="R72" s="73">
        <v>0</v>
      </c>
      <c r="S72" s="7"/>
      <c r="T72" s="67"/>
    </row>
    <row r="73" spans="1:20" ht="15">
      <c r="A73" s="236" t="s">
        <v>116</v>
      </c>
      <c r="B73" s="85" t="s">
        <v>50</v>
      </c>
      <c r="C73" s="99">
        <v>27476</v>
      </c>
      <c r="D73" s="17"/>
      <c r="E73" s="1"/>
      <c r="F73" s="274">
        <v>27476</v>
      </c>
      <c r="G73" s="3">
        <v>20607</v>
      </c>
      <c r="H73" s="1"/>
      <c r="I73" s="76">
        <v>20607</v>
      </c>
      <c r="J73" s="69">
        <v>0.75</v>
      </c>
      <c r="K73" s="17">
        <v>1</v>
      </c>
      <c r="L73" s="3">
        <v>6869</v>
      </c>
      <c r="M73" s="70">
        <v>27476</v>
      </c>
      <c r="N73" s="98">
        <v>1</v>
      </c>
      <c r="O73" s="70">
        <v>0</v>
      </c>
      <c r="P73" s="76">
        <v>27476</v>
      </c>
      <c r="Q73" s="70">
        <v>27476</v>
      </c>
      <c r="R73" s="73">
        <v>0</v>
      </c>
      <c r="S73" s="7"/>
      <c r="T73" s="67"/>
    </row>
    <row r="74" spans="1:20" ht="15">
      <c r="A74" s="236" t="s">
        <v>117</v>
      </c>
      <c r="B74" s="85" t="s">
        <v>51</v>
      </c>
      <c r="C74" s="99"/>
      <c r="D74" s="17"/>
      <c r="E74" s="1"/>
      <c r="F74" s="274">
        <v>0</v>
      </c>
      <c r="G74" s="17"/>
      <c r="H74" s="1"/>
      <c r="I74" s="76">
        <v>0</v>
      </c>
      <c r="J74" s="69" t="s">
        <v>431</v>
      </c>
      <c r="K74" s="17"/>
      <c r="L74" s="1"/>
      <c r="M74" s="70">
        <v>0</v>
      </c>
      <c r="N74" s="98" t="s">
        <v>431</v>
      </c>
      <c r="O74" s="70">
        <v>0</v>
      </c>
      <c r="P74" s="76">
        <v>0</v>
      </c>
      <c r="Q74" s="70">
        <v>0</v>
      </c>
      <c r="R74" s="73">
        <v>0</v>
      </c>
      <c r="S74" s="7"/>
      <c r="T74" s="67"/>
    </row>
    <row r="75" spans="1:20" ht="15.75" thickBot="1">
      <c r="A75" s="237" t="s">
        <v>118</v>
      </c>
      <c r="B75" s="85" t="s">
        <v>47</v>
      </c>
      <c r="C75" s="100"/>
      <c r="D75" s="17"/>
      <c r="E75" s="1"/>
      <c r="F75" s="274">
        <v>0</v>
      </c>
      <c r="G75" s="17"/>
      <c r="H75" s="1"/>
      <c r="I75" s="76">
        <v>0</v>
      </c>
      <c r="J75" s="69" t="s">
        <v>431</v>
      </c>
      <c r="K75" s="17"/>
      <c r="L75" s="1"/>
      <c r="M75" s="70">
        <v>0</v>
      </c>
      <c r="N75" s="103" t="s">
        <v>431</v>
      </c>
      <c r="O75" s="198">
        <v>0</v>
      </c>
      <c r="P75" s="76">
        <v>0</v>
      </c>
      <c r="Q75" s="70">
        <v>0</v>
      </c>
      <c r="R75" s="73">
        <v>0</v>
      </c>
      <c r="S75" s="7"/>
      <c r="T75" s="67"/>
    </row>
    <row r="76" spans="1:20" ht="17.25" thickBot="1" thickTop="1">
      <c r="A76" s="204" t="s">
        <v>66</v>
      </c>
      <c r="B76" s="55"/>
      <c r="C76" s="36">
        <v>34652</v>
      </c>
      <c r="D76" s="36">
        <v>0</v>
      </c>
      <c r="E76" s="36">
        <v>0</v>
      </c>
      <c r="F76" s="36">
        <v>34652</v>
      </c>
      <c r="G76" s="36">
        <v>20607</v>
      </c>
      <c r="H76" s="36">
        <v>0</v>
      </c>
      <c r="I76" s="36">
        <v>27783</v>
      </c>
      <c r="J76" s="30">
        <v>0.8017719034976336</v>
      </c>
      <c r="K76" s="36">
        <v>1</v>
      </c>
      <c r="L76" s="36">
        <v>6869</v>
      </c>
      <c r="M76" s="36">
        <v>34652</v>
      </c>
      <c r="N76" s="36">
        <v>2</v>
      </c>
      <c r="O76" s="36">
        <v>0</v>
      </c>
      <c r="P76" s="36">
        <v>34652</v>
      </c>
      <c r="Q76" s="36">
        <v>34652</v>
      </c>
      <c r="R76" s="36">
        <v>0</v>
      </c>
      <c r="S76" s="136"/>
      <c r="T76" s="67"/>
    </row>
    <row r="77" spans="1:20" ht="15.75" thickTop="1">
      <c r="A77" s="236" t="s">
        <v>119</v>
      </c>
      <c r="B77" s="85" t="s">
        <v>173</v>
      </c>
      <c r="C77" s="25">
        <v>14800</v>
      </c>
      <c r="D77" s="17"/>
      <c r="E77" s="1"/>
      <c r="F77" s="76">
        <v>14800</v>
      </c>
      <c r="G77" s="8"/>
      <c r="H77" s="8"/>
      <c r="I77" s="76">
        <v>0</v>
      </c>
      <c r="J77" s="69">
        <v>0</v>
      </c>
      <c r="K77" s="9"/>
      <c r="L77" s="8"/>
      <c r="M77" s="70">
        <v>0</v>
      </c>
      <c r="N77" s="104">
        <v>0</v>
      </c>
      <c r="O77" s="70">
        <v>14800</v>
      </c>
      <c r="P77" s="76">
        <v>14800</v>
      </c>
      <c r="Q77" s="70">
        <v>0</v>
      </c>
      <c r="R77" s="73">
        <v>14800</v>
      </c>
      <c r="S77" s="7"/>
      <c r="T77" s="67"/>
    </row>
    <row r="78" spans="1:20" ht="15">
      <c r="A78" s="236" t="s">
        <v>120</v>
      </c>
      <c r="B78" s="85" t="s">
        <v>72</v>
      </c>
      <c r="C78" s="25">
        <v>19852</v>
      </c>
      <c r="D78" s="17"/>
      <c r="E78" s="1"/>
      <c r="F78" s="76">
        <v>19852</v>
      </c>
      <c r="G78" s="8">
        <v>10495</v>
      </c>
      <c r="H78" s="8"/>
      <c r="I78" s="76">
        <v>10495</v>
      </c>
      <c r="J78" s="69">
        <v>0.5286620995365706</v>
      </c>
      <c r="K78" s="9">
        <v>1</v>
      </c>
      <c r="L78" s="3">
        <v>4305</v>
      </c>
      <c r="M78" s="70">
        <v>14800</v>
      </c>
      <c r="N78" s="104">
        <v>0.7455168245013097</v>
      </c>
      <c r="O78" s="70">
        <v>5052</v>
      </c>
      <c r="P78" s="76">
        <v>19852</v>
      </c>
      <c r="Q78" s="70">
        <v>14800</v>
      </c>
      <c r="R78" s="73">
        <v>5052</v>
      </c>
      <c r="S78" s="7" t="s">
        <v>422</v>
      </c>
      <c r="T78" s="67"/>
    </row>
    <row r="79" spans="1:20" ht="15">
      <c r="A79" s="236" t="s">
        <v>121</v>
      </c>
      <c r="B79" s="85" t="s">
        <v>52</v>
      </c>
      <c r="C79" s="23">
        <v>0</v>
      </c>
      <c r="D79" s="17"/>
      <c r="E79" s="1"/>
      <c r="F79" s="76">
        <v>0</v>
      </c>
      <c r="G79" s="11"/>
      <c r="H79" s="11"/>
      <c r="I79" s="76">
        <v>0</v>
      </c>
      <c r="J79" s="69" t="s">
        <v>431</v>
      </c>
      <c r="K79" s="12">
        <v>1</v>
      </c>
      <c r="L79" s="3">
        <v>19852</v>
      </c>
      <c r="M79" s="70">
        <v>19852</v>
      </c>
      <c r="N79" s="105" t="s">
        <v>431</v>
      </c>
      <c r="O79" s="70">
        <v>-19852</v>
      </c>
      <c r="P79" s="76">
        <v>0</v>
      </c>
      <c r="Q79" s="70">
        <v>19852</v>
      </c>
      <c r="R79" s="73">
        <v>-19852</v>
      </c>
      <c r="S79" s="7" t="s">
        <v>423</v>
      </c>
      <c r="T79" s="67"/>
    </row>
    <row r="80" spans="1:20" ht="15">
      <c r="A80" s="236" t="s">
        <v>122</v>
      </c>
      <c r="B80" s="85" t="s">
        <v>8</v>
      </c>
      <c r="C80" s="28">
        <v>0</v>
      </c>
      <c r="D80" s="17"/>
      <c r="E80" s="1"/>
      <c r="F80" s="76">
        <v>0</v>
      </c>
      <c r="G80" s="106"/>
      <c r="H80" s="107"/>
      <c r="I80" s="76">
        <v>0</v>
      </c>
      <c r="J80" s="69" t="s">
        <v>431</v>
      </c>
      <c r="K80" s="108"/>
      <c r="L80" s="15"/>
      <c r="M80" s="70">
        <v>0</v>
      </c>
      <c r="N80" s="109" t="s">
        <v>431</v>
      </c>
      <c r="O80" s="70">
        <v>0</v>
      </c>
      <c r="P80" s="76">
        <v>0</v>
      </c>
      <c r="Q80" s="70">
        <v>0</v>
      </c>
      <c r="R80" s="73">
        <v>0</v>
      </c>
      <c r="S80" s="7"/>
      <c r="T80" s="67"/>
    </row>
    <row r="81" spans="1:20" ht="15.75" thickBot="1">
      <c r="A81" s="237"/>
      <c r="B81" s="85" t="s">
        <v>61</v>
      </c>
      <c r="C81" s="285"/>
      <c r="D81" s="17"/>
      <c r="E81" s="1"/>
      <c r="F81" s="76">
        <v>0</v>
      </c>
      <c r="G81" s="231"/>
      <c r="H81" s="231"/>
      <c r="I81" s="119"/>
      <c r="J81" s="120"/>
      <c r="K81" s="238"/>
      <c r="L81" s="239"/>
      <c r="M81" s="112"/>
      <c r="N81" s="122"/>
      <c r="O81" s="198">
        <v>0</v>
      </c>
      <c r="P81" s="76">
        <v>0</v>
      </c>
      <c r="Q81" s="112"/>
      <c r="R81" s="73">
        <v>0</v>
      </c>
      <c r="S81" s="7"/>
      <c r="T81" s="67"/>
    </row>
    <row r="82" spans="1:20" ht="17.25" thickBot="1" thickTop="1">
      <c r="A82" s="204" t="s">
        <v>9</v>
      </c>
      <c r="B82" s="42"/>
      <c r="C82" s="36">
        <v>34652</v>
      </c>
      <c r="D82" s="36">
        <v>0</v>
      </c>
      <c r="E82" s="36">
        <v>0</v>
      </c>
      <c r="F82" s="36">
        <v>34652</v>
      </c>
      <c r="G82" s="36">
        <v>10495</v>
      </c>
      <c r="H82" s="36">
        <v>0</v>
      </c>
      <c r="I82" s="36">
        <v>10495</v>
      </c>
      <c r="J82" s="30">
        <v>0.302868521297472</v>
      </c>
      <c r="K82" s="35"/>
      <c r="L82" s="31"/>
      <c r="M82" s="31">
        <v>34652</v>
      </c>
      <c r="N82" s="34"/>
      <c r="O82" s="31">
        <v>0</v>
      </c>
      <c r="P82" s="31">
        <v>34652</v>
      </c>
      <c r="Q82" s="31">
        <v>34652</v>
      </c>
      <c r="R82" s="31">
        <v>0</v>
      </c>
      <c r="S82" s="136"/>
      <c r="T82" s="67"/>
    </row>
    <row r="83" spans="1:20" ht="16.5" thickBot="1" thickTop="1">
      <c r="A83" s="62"/>
      <c r="B83" s="88"/>
      <c r="C83" s="89"/>
      <c r="D83" s="89"/>
      <c r="E83" s="89"/>
      <c r="F83" s="79"/>
      <c r="G83" s="79"/>
      <c r="H83" s="79"/>
      <c r="I83" s="79"/>
      <c r="J83" s="90"/>
      <c r="K83" s="80"/>
      <c r="L83" s="79"/>
      <c r="M83" s="79"/>
      <c r="N83" s="110"/>
      <c r="O83" s="79"/>
      <c r="P83" s="79"/>
      <c r="Q83" s="79"/>
      <c r="R83" s="202"/>
      <c r="S83" s="213"/>
      <c r="T83" s="67"/>
    </row>
    <row r="84" spans="1:20" ht="17.25" thickBot="1" thickTop="1">
      <c r="A84" s="203" t="s">
        <v>67</v>
      </c>
      <c r="B84" s="56"/>
      <c r="C84" s="46">
        <v>0</v>
      </c>
      <c r="D84" s="46">
        <v>0</v>
      </c>
      <c r="E84" s="46">
        <v>0</v>
      </c>
      <c r="F84" s="47">
        <v>0</v>
      </c>
      <c r="G84" s="47">
        <v>10112</v>
      </c>
      <c r="H84" s="47">
        <v>0</v>
      </c>
      <c r="I84" s="47">
        <v>17288</v>
      </c>
      <c r="J84" s="57"/>
      <c r="K84" s="47"/>
      <c r="L84" s="47"/>
      <c r="M84" s="50">
        <v>0</v>
      </c>
      <c r="N84" s="51"/>
      <c r="O84" s="52">
        <v>0</v>
      </c>
      <c r="P84" s="200">
        <v>0</v>
      </c>
      <c r="Q84" s="50">
        <v>0</v>
      </c>
      <c r="R84" s="52">
        <v>0</v>
      </c>
      <c r="S84" s="278"/>
      <c r="T84" s="67"/>
    </row>
    <row r="85" spans="1:20" ht="19.5" customHeight="1" thickBot="1">
      <c r="A85" s="67"/>
      <c r="B85" s="67"/>
      <c r="C85" s="67"/>
      <c r="D85" s="67"/>
      <c r="E85" s="67"/>
      <c r="F85" s="240"/>
      <c r="G85" s="240"/>
      <c r="H85" s="241"/>
      <c r="I85" s="241"/>
      <c r="J85" s="242"/>
      <c r="K85" s="241"/>
      <c r="L85" s="241"/>
      <c r="M85" s="233" t="s">
        <v>142</v>
      </c>
      <c r="N85" s="29"/>
      <c r="O85" s="201"/>
      <c r="Q85" s="126"/>
      <c r="R85" s="126"/>
      <c r="S85" s="67"/>
      <c r="T85" s="67"/>
    </row>
    <row r="86" spans="1:20" ht="27.75" customHeight="1" thickBot="1">
      <c r="A86" s="399" t="s">
        <v>73</v>
      </c>
      <c r="B86" s="400"/>
      <c r="C86" s="280"/>
      <c r="D86" s="283" t="s">
        <v>158</v>
      </c>
      <c r="E86" s="280"/>
      <c r="F86" s="280"/>
      <c r="G86" s="280"/>
      <c r="H86" s="280"/>
      <c r="I86" s="280"/>
      <c r="J86" s="246" t="s">
        <v>124</v>
      </c>
      <c r="K86" s="247"/>
      <c r="L86" s="248" t="s">
        <v>74</v>
      </c>
      <c r="M86" s="410">
        <v>40461</v>
      </c>
      <c r="N86" s="411"/>
      <c r="O86" s="411"/>
      <c r="R86" s="250"/>
      <c r="S86" s="250"/>
      <c r="T86" s="67"/>
    </row>
    <row r="87" spans="1:20" ht="12" customHeight="1">
      <c r="A87" s="243"/>
      <c r="B87" s="244"/>
      <c r="C87" s="245"/>
      <c r="D87" s="245"/>
      <c r="E87" s="245"/>
      <c r="F87" s="245"/>
      <c r="G87" s="245"/>
      <c r="H87" s="245"/>
      <c r="I87" s="245"/>
      <c r="J87" s="246"/>
      <c r="K87" s="247"/>
      <c r="L87" s="248"/>
      <c r="M87" s="250"/>
      <c r="N87" s="250"/>
      <c r="O87" s="250"/>
      <c r="R87" s="250"/>
      <c r="S87" s="250"/>
      <c r="T87" s="67"/>
    </row>
    <row r="88" spans="1:20" ht="31.5" customHeight="1">
      <c r="A88" s="396" t="s">
        <v>125</v>
      </c>
      <c r="B88" s="397"/>
      <c r="C88" s="398"/>
      <c r="D88" s="245"/>
      <c r="E88" s="251" t="s">
        <v>139</v>
      </c>
      <c r="F88" s="245"/>
      <c r="G88" s="245"/>
      <c r="H88" s="245"/>
      <c r="I88" s="245"/>
      <c r="J88" s="252"/>
      <c r="K88" s="253"/>
      <c r="L88" s="62"/>
      <c r="M88" s="62"/>
      <c r="N88" s="254"/>
      <c r="O88" s="250"/>
      <c r="P88" s="250"/>
      <c r="Q88" s="250"/>
      <c r="R88" s="250"/>
      <c r="S88" s="250"/>
      <c r="T88" s="62"/>
    </row>
    <row r="89" spans="1:20" ht="16.5" thickBot="1">
      <c r="A89" s="255" t="s">
        <v>126</v>
      </c>
      <c r="B89" s="256"/>
      <c r="C89" s="257"/>
      <c r="D89" s="67"/>
      <c r="E89" s="67"/>
      <c r="F89" s="67"/>
      <c r="G89" s="67"/>
      <c r="H89" s="216"/>
      <c r="I89" s="216"/>
      <c r="J89" s="242"/>
      <c r="K89" s="216"/>
      <c r="L89" s="216"/>
      <c r="M89" s="216"/>
      <c r="N89" s="67"/>
      <c r="O89" s="216"/>
      <c r="P89" s="216"/>
      <c r="Q89" s="216"/>
      <c r="R89" s="216"/>
      <c r="S89" s="67"/>
      <c r="T89" s="67"/>
    </row>
    <row r="90" spans="1:20" ht="15.75" thickTop="1">
      <c r="A90" s="232" t="s">
        <v>127</v>
      </c>
      <c r="B90" s="258"/>
      <c r="C90" s="259" t="s">
        <v>432</v>
      </c>
      <c r="E90" s="305" t="s">
        <v>433</v>
      </c>
      <c r="F90" s="306"/>
      <c r="G90" s="306"/>
      <c r="H90" s="307"/>
      <c r="I90" s="216"/>
      <c r="J90" s="242"/>
      <c r="K90" s="216"/>
      <c r="L90" s="216"/>
      <c r="M90" s="216"/>
      <c r="N90" s="67"/>
      <c r="O90" s="216"/>
      <c r="P90" s="216"/>
      <c r="Q90" s="216"/>
      <c r="R90" s="216"/>
      <c r="S90" s="67"/>
      <c r="T90" s="67"/>
    </row>
    <row r="91" spans="1:20" ht="15">
      <c r="A91" s="232" t="s">
        <v>128</v>
      </c>
      <c r="B91" s="258"/>
      <c r="C91" s="259" t="s">
        <v>432</v>
      </c>
      <c r="D91" s="67"/>
      <c r="E91" s="308" t="s">
        <v>433</v>
      </c>
      <c r="F91" s="62"/>
      <c r="G91" s="62"/>
      <c r="H91" s="309"/>
      <c r="I91" s="216"/>
      <c r="J91" s="242"/>
      <c r="K91" s="216"/>
      <c r="L91" s="216"/>
      <c r="M91" s="216"/>
      <c r="N91" s="67"/>
      <c r="O91" s="216"/>
      <c r="P91" s="216"/>
      <c r="Q91" s="216"/>
      <c r="R91" s="216"/>
      <c r="S91" s="67"/>
      <c r="T91" s="67"/>
    </row>
    <row r="92" spans="1:20" ht="15">
      <c r="A92" s="232" t="s">
        <v>129</v>
      </c>
      <c r="B92" s="258"/>
      <c r="C92" s="260" t="b">
        <v>1</v>
      </c>
      <c r="D92" s="67"/>
      <c r="E92" s="308" t="s">
        <v>433</v>
      </c>
      <c r="F92" s="62"/>
      <c r="G92" s="62"/>
      <c r="H92" s="309"/>
      <c r="I92" s="216"/>
      <c r="J92" s="242"/>
      <c r="K92" s="216"/>
      <c r="L92" s="216"/>
      <c r="M92" s="216"/>
      <c r="N92" s="67"/>
      <c r="O92" s="261"/>
      <c r="P92" s="261"/>
      <c r="Q92" s="261"/>
      <c r="R92" s="261"/>
      <c r="S92" s="67"/>
      <c r="T92" s="67"/>
    </row>
    <row r="93" spans="1:26" ht="15.75" thickBot="1">
      <c r="A93" s="232" t="s">
        <v>130</v>
      </c>
      <c r="B93" s="258"/>
      <c r="C93" s="260" t="b">
        <v>1</v>
      </c>
      <c r="D93" s="67"/>
      <c r="E93" s="310" t="s">
        <v>433</v>
      </c>
      <c r="F93" s="311"/>
      <c r="G93" s="311"/>
      <c r="H93" s="312"/>
      <c r="I93" s="216"/>
      <c r="J93" s="242"/>
      <c r="K93" s="216"/>
      <c r="L93" s="216"/>
      <c r="M93" s="216"/>
      <c r="N93" s="67"/>
      <c r="O93" s="261"/>
      <c r="P93" s="261"/>
      <c r="Q93" s="261"/>
      <c r="R93" s="261"/>
      <c r="S93" s="67"/>
      <c r="T93" s="67"/>
      <c r="X93" s="263" t="s">
        <v>68</v>
      </c>
      <c r="Y93" s="263" t="s">
        <v>289</v>
      </c>
      <c r="Z93" s="263" t="s">
        <v>290</v>
      </c>
    </row>
    <row r="94" spans="1:26" ht="15.75" thickTop="1">
      <c r="A94" s="67"/>
      <c r="B94" s="67"/>
      <c r="C94" s="67"/>
      <c r="D94" s="67"/>
      <c r="E94" s="67"/>
      <c r="F94" s="67"/>
      <c r="G94" s="67"/>
      <c r="H94" s="216"/>
      <c r="I94" s="216"/>
      <c r="J94" s="242"/>
      <c r="K94" s="216"/>
      <c r="L94" s="216"/>
      <c r="M94" s="216"/>
      <c r="N94" s="67"/>
      <c r="O94" s="261"/>
      <c r="P94" s="261"/>
      <c r="Q94" s="261"/>
      <c r="R94" s="261"/>
      <c r="S94" s="67"/>
      <c r="T94" s="67"/>
      <c r="X94" s="218" t="s">
        <v>291</v>
      </c>
      <c r="Z94" s="218">
        <v>99999</v>
      </c>
    </row>
    <row r="95" spans="1:26" ht="18">
      <c r="A95" s="67"/>
      <c r="B95" s="67"/>
      <c r="C95" s="67"/>
      <c r="D95" s="67"/>
      <c r="E95" s="67"/>
      <c r="F95" s="67"/>
      <c r="G95" s="67"/>
      <c r="H95" s="216"/>
      <c r="I95" s="216"/>
      <c r="J95" s="242"/>
      <c r="K95" s="67"/>
      <c r="L95" s="261"/>
      <c r="M95" s="261"/>
      <c r="N95" s="67"/>
      <c r="O95" s="261"/>
      <c r="P95" s="261"/>
      <c r="Q95" s="261"/>
      <c r="R95" s="261"/>
      <c r="S95" s="67"/>
      <c r="T95" s="67"/>
      <c r="X95" s="288" t="s">
        <v>175</v>
      </c>
      <c r="Y95" s="290">
        <v>1000</v>
      </c>
      <c r="Z95" s="289">
        <v>10130</v>
      </c>
    </row>
    <row r="96" spans="1:26" ht="18">
      <c r="A96" s="67"/>
      <c r="B96" s="67"/>
      <c r="C96" s="67"/>
      <c r="D96" s="67"/>
      <c r="E96" s="67"/>
      <c r="F96" s="67"/>
      <c r="G96" s="67"/>
      <c r="H96" s="216"/>
      <c r="I96" s="216"/>
      <c r="J96" s="242"/>
      <c r="K96" s="67"/>
      <c r="L96" s="67"/>
      <c r="M96" s="67"/>
      <c r="N96" s="67"/>
      <c r="O96" s="67"/>
      <c r="P96" s="67"/>
      <c r="Q96" s="67"/>
      <c r="R96" s="67"/>
      <c r="S96" s="67"/>
      <c r="T96" s="67"/>
      <c r="X96" s="288" t="s">
        <v>176</v>
      </c>
      <c r="Y96" s="290">
        <v>1001</v>
      </c>
      <c r="Z96" s="289">
        <v>10131</v>
      </c>
    </row>
    <row r="97" spans="3:26" ht="18">
      <c r="C97" s="218"/>
      <c r="D97" s="218"/>
      <c r="E97" s="218"/>
      <c r="H97" s="219"/>
      <c r="I97" s="219"/>
      <c r="J97" s="262"/>
      <c r="K97" s="218"/>
      <c r="X97" s="288" t="s">
        <v>177</v>
      </c>
      <c r="Y97" s="290">
        <v>1002</v>
      </c>
      <c r="Z97" s="289">
        <v>10132</v>
      </c>
    </row>
    <row r="98" spans="3:26" ht="18.75" thickBot="1">
      <c r="C98" s="218"/>
      <c r="D98" s="218"/>
      <c r="E98" s="218"/>
      <c r="H98" s="219"/>
      <c r="I98" s="219"/>
      <c r="J98" s="262"/>
      <c r="K98" s="218"/>
      <c r="X98" s="297" t="s">
        <v>178</v>
      </c>
      <c r="Y98" s="300">
        <v>1003</v>
      </c>
      <c r="Z98" s="298">
        <v>10133</v>
      </c>
    </row>
    <row r="99" spans="3:26" ht="18">
      <c r="C99" s="218"/>
      <c r="D99" s="218"/>
      <c r="E99" s="218"/>
      <c r="H99" s="219"/>
      <c r="I99" s="219"/>
      <c r="J99" s="262"/>
      <c r="K99" s="218"/>
      <c r="X99" s="299" t="s">
        <v>179</v>
      </c>
      <c r="Y99" s="294">
        <v>3520</v>
      </c>
      <c r="Z99" s="296">
        <v>11094</v>
      </c>
    </row>
    <row r="100" spans="3:26" ht="18">
      <c r="C100" s="218"/>
      <c r="D100" s="218"/>
      <c r="E100" s="218"/>
      <c r="H100" s="219"/>
      <c r="I100" s="219"/>
      <c r="K100" s="218"/>
      <c r="X100" s="291" t="s">
        <v>180</v>
      </c>
      <c r="Y100" s="288">
        <v>3317</v>
      </c>
      <c r="Z100" s="289">
        <v>10042</v>
      </c>
    </row>
    <row r="101" spans="3:26" ht="18">
      <c r="C101" s="218"/>
      <c r="D101" s="218"/>
      <c r="E101" s="218"/>
      <c r="H101" s="219"/>
      <c r="I101" s="219"/>
      <c r="K101" s="218"/>
      <c r="X101" s="291" t="s">
        <v>181</v>
      </c>
      <c r="Y101" s="288">
        <v>3300</v>
      </c>
      <c r="Z101" s="289">
        <v>10040</v>
      </c>
    </row>
    <row r="102" spans="3:26" ht="18">
      <c r="C102" s="218"/>
      <c r="D102" s="218"/>
      <c r="E102" s="218"/>
      <c r="H102" s="219"/>
      <c r="I102" s="219"/>
      <c r="K102" s="218"/>
      <c r="X102" s="291" t="s">
        <v>182</v>
      </c>
      <c r="Y102" s="288">
        <v>3500</v>
      </c>
      <c r="Z102" s="289">
        <v>10043</v>
      </c>
    </row>
    <row r="103" spans="3:26" ht="18">
      <c r="C103" s="218"/>
      <c r="D103" s="218"/>
      <c r="E103" s="314"/>
      <c r="H103" s="219"/>
      <c r="I103" s="219"/>
      <c r="K103" s="218"/>
      <c r="X103" s="291" t="s">
        <v>183</v>
      </c>
      <c r="Y103" s="288">
        <v>3514</v>
      </c>
      <c r="Z103" s="289">
        <v>10117</v>
      </c>
    </row>
    <row r="104" spans="3:26" ht="18">
      <c r="C104" s="218"/>
      <c r="D104" s="218"/>
      <c r="E104" s="286"/>
      <c r="H104" s="219"/>
      <c r="I104" s="219"/>
      <c r="K104" s="218"/>
      <c r="X104" s="291" t="s">
        <v>184</v>
      </c>
      <c r="Y104" s="291">
        <v>2002</v>
      </c>
      <c r="Z104" s="289">
        <v>10044</v>
      </c>
    </row>
    <row r="105" spans="3:26" ht="18">
      <c r="C105" s="218"/>
      <c r="D105" s="218"/>
      <c r="E105" s="314"/>
      <c r="H105" s="219"/>
      <c r="I105" s="219"/>
      <c r="K105" s="218"/>
      <c r="X105" s="288" t="s">
        <v>185</v>
      </c>
      <c r="Y105" s="291">
        <v>2079</v>
      </c>
      <c r="Z105" s="289">
        <v>10128</v>
      </c>
    </row>
    <row r="106" spans="3:26" ht="18">
      <c r="C106" s="218"/>
      <c r="D106" s="218"/>
      <c r="E106" s="314"/>
      <c r="H106" s="219"/>
      <c r="I106" s="219"/>
      <c r="K106" s="218"/>
      <c r="X106" s="291" t="s">
        <v>186</v>
      </c>
      <c r="Y106" s="291">
        <v>2003</v>
      </c>
      <c r="Z106" s="289">
        <v>10045</v>
      </c>
    </row>
    <row r="107" spans="3:26" ht="18">
      <c r="C107" s="218"/>
      <c r="D107" s="218"/>
      <c r="E107" s="314"/>
      <c r="H107" s="219"/>
      <c r="I107" s="219"/>
      <c r="K107" s="218"/>
      <c r="X107" s="291" t="s">
        <v>187</v>
      </c>
      <c r="Y107" s="291">
        <v>3511</v>
      </c>
      <c r="Z107" s="289">
        <v>10115</v>
      </c>
    </row>
    <row r="108" spans="3:26" ht="18">
      <c r="C108" s="218"/>
      <c r="D108" s="218"/>
      <c r="H108" s="219"/>
      <c r="I108" s="219"/>
      <c r="K108" s="218"/>
      <c r="X108" s="288" t="s">
        <v>188</v>
      </c>
      <c r="Y108" s="288">
        <v>3519</v>
      </c>
      <c r="Z108" s="289">
        <v>10134</v>
      </c>
    </row>
    <row r="109" spans="3:26" ht="18">
      <c r="C109" s="218"/>
      <c r="D109" s="218"/>
      <c r="E109" s="218"/>
      <c r="H109" s="219"/>
      <c r="K109" s="218"/>
      <c r="X109" s="288" t="s">
        <v>189</v>
      </c>
      <c r="Y109" s="288">
        <v>2008</v>
      </c>
      <c r="Z109" s="289">
        <v>10047</v>
      </c>
    </row>
    <row r="110" spans="3:26" ht="18">
      <c r="C110" s="218"/>
      <c r="D110" s="218"/>
      <c r="E110" s="314"/>
      <c r="H110" s="219"/>
      <c r="K110" s="218"/>
      <c r="X110" s="288" t="s">
        <v>190</v>
      </c>
      <c r="Y110" s="288">
        <v>2007</v>
      </c>
      <c r="Z110" s="289">
        <v>10046</v>
      </c>
    </row>
    <row r="111" spans="3:26" ht="18">
      <c r="C111" s="218"/>
      <c r="D111" s="218"/>
      <c r="E111" s="218"/>
      <c r="H111" s="219"/>
      <c r="K111" s="218"/>
      <c r="X111" s="288" t="s">
        <v>191</v>
      </c>
      <c r="Y111" s="288">
        <v>2009</v>
      </c>
      <c r="Z111" s="289">
        <v>10048</v>
      </c>
    </row>
    <row r="112" spans="3:26" ht="18">
      <c r="C112" s="218"/>
      <c r="D112" s="218"/>
      <c r="E112" s="218"/>
      <c r="H112" s="219"/>
      <c r="K112" s="218"/>
      <c r="X112" s="288" t="s">
        <v>192</v>
      </c>
      <c r="Y112" s="288">
        <v>2067</v>
      </c>
      <c r="Z112" s="289">
        <v>10118</v>
      </c>
    </row>
    <row r="113" spans="3:26" ht="18">
      <c r="C113" s="218"/>
      <c r="D113" s="218"/>
      <c r="E113" s="218"/>
      <c r="H113" s="219"/>
      <c r="K113" s="218"/>
      <c r="X113" s="288" t="s">
        <v>193</v>
      </c>
      <c r="Y113" s="288">
        <v>2010</v>
      </c>
      <c r="Z113" s="289">
        <v>10049</v>
      </c>
    </row>
    <row r="114" spans="3:26" ht="18">
      <c r="C114" s="218"/>
      <c r="D114" s="218"/>
      <c r="E114" s="218"/>
      <c r="H114" s="219"/>
      <c r="K114" s="218"/>
      <c r="X114" s="288" t="s">
        <v>194</v>
      </c>
      <c r="Y114" s="288">
        <v>3302</v>
      </c>
      <c r="Z114" s="289">
        <v>10050</v>
      </c>
    </row>
    <row r="115" spans="3:26" ht="18">
      <c r="C115" s="218"/>
      <c r="D115" s="218"/>
      <c r="E115" s="218"/>
      <c r="H115" s="219"/>
      <c r="K115" s="218"/>
      <c r="X115" s="288" t="s">
        <v>195</v>
      </c>
      <c r="Y115" s="288">
        <v>2011</v>
      </c>
      <c r="Z115" s="289">
        <v>10051</v>
      </c>
    </row>
    <row r="116" spans="3:26" ht="18">
      <c r="C116" s="218"/>
      <c r="D116" s="218"/>
      <c r="E116" s="218"/>
      <c r="H116" s="219"/>
      <c r="K116" s="218"/>
      <c r="X116" s="288" t="s">
        <v>196</v>
      </c>
      <c r="Y116" s="288">
        <v>3522</v>
      </c>
      <c r="Z116" s="289">
        <v>10953</v>
      </c>
    </row>
    <row r="117" spans="3:26" ht="18">
      <c r="C117" s="218"/>
      <c r="D117" s="218"/>
      <c r="E117" s="218"/>
      <c r="H117" s="219"/>
      <c r="K117" s="218"/>
      <c r="X117" s="288" t="s">
        <v>197</v>
      </c>
      <c r="Y117" s="288">
        <v>2014</v>
      </c>
      <c r="Z117" s="289">
        <v>10054</v>
      </c>
    </row>
    <row r="118" spans="3:26" ht="18">
      <c r="C118" s="218"/>
      <c r="D118" s="218"/>
      <c r="E118" s="218"/>
      <c r="H118" s="219"/>
      <c r="K118" s="218"/>
      <c r="X118" s="288" t="s">
        <v>198</v>
      </c>
      <c r="Y118" s="288">
        <v>2015</v>
      </c>
      <c r="Z118" s="289">
        <v>10055</v>
      </c>
    </row>
    <row r="119" spans="3:26" ht="18">
      <c r="C119" s="218"/>
      <c r="D119" s="218"/>
      <c r="E119" s="218"/>
      <c r="K119" s="218"/>
      <c r="X119" s="288" t="s">
        <v>199</v>
      </c>
      <c r="Y119" s="288">
        <v>2016</v>
      </c>
      <c r="Z119" s="289">
        <v>10056</v>
      </c>
    </row>
    <row r="120" spans="3:26" ht="18">
      <c r="C120" s="218"/>
      <c r="D120" s="218"/>
      <c r="E120" s="218"/>
      <c r="K120" s="218"/>
      <c r="X120" s="288" t="s">
        <v>200</v>
      </c>
      <c r="Y120" s="288">
        <v>2017</v>
      </c>
      <c r="Z120" s="289">
        <v>10057</v>
      </c>
    </row>
    <row r="121" spans="3:26" ht="18">
      <c r="C121" s="218"/>
      <c r="D121" s="218"/>
      <c r="E121" s="218"/>
      <c r="K121" s="218"/>
      <c r="X121" s="288" t="s">
        <v>201</v>
      </c>
      <c r="Y121" s="288">
        <v>2073</v>
      </c>
      <c r="Z121" s="289">
        <v>10083</v>
      </c>
    </row>
    <row r="122" spans="3:26" ht="18">
      <c r="C122" s="218"/>
      <c r="D122" s="218"/>
      <c r="E122" s="218"/>
      <c r="K122" s="218"/>
      <c r="X122" s="288" t="s">
        <v>202</v>
      </c>
      <c r="Y122" s="288">
        <v>2019</v>
      </c>
      <c r="Z122" s="289">
        <v>10059</v>
      </c>
    </row>
    <row r="123" spans="3:26" ht="18">
      <c r="C123" s="218"/>
      <c r="D123" s="218"/>
      <c r="E123" s="218"/>
      <c r="K123" s="218"/>
      <c r="X123" s="292" t="s">
        <v>203</v>
      </c>
      <c r="Y123" s="288">
        <v>2018</v>
      </c>
      <c r="Z123" s="289">
        <v>10058</v>
      </c>
    </row>
    <row r="124" spans="3:26" ht="18">
      <c r="C124" s="218"/>
      <c r="D124" s="218"/>
      <c r="E124" s="218"/>
      <c r="K124" s="218"/>
      <c r="X124" s="288" t="s">
        <v>204</v>
      </c>
      <c r="Y124" s="288">
        <v>2021</v>
      </c>
      <c r="Z124" s="289">
        <v>10061</v>
      </c>
    </row>
    <row r="125" spans="3:26" ht="18">
      <c r="C125" s="218"/>
      <c r="D125" s="218"/>
      <c r="E125" s="218"/>
      <c r="K125" s="218"/>
      <c r="X125" s="291" t="s">
        <v>205</v>
      </c>
      <c r="Y125" s="288">
        <v>5200</v>
      </c>
      <c r="Z125" s="289">
        <v>10060</v>
      </c>
    </row>
    <row r="126" spans="3:26" ht="18">
      <c r="C126" s="218"/>
      <c r="D126" s="218"/>
      <c r="E126" s="218"/>
      <c r="K126" s="218"/>
      <c r="X126" s="288" t="s">
        <v>206</v>
      </c>
      <c r="Y126" s="288">
        <v>2023</v>
      </c>
      <c r="Z126" s="289">
        <v>10063</v>
      </c>
    </row>
    <row r="127" spans="3:26" ht="18">
      <c r="C127" s="218"/>
      <c r="D127" s="218"/>
      <c r="E127" s="218"/>
      <c r="K127" s="218"/>
      <c r="X127" s="288" t="s">
        <v>207</v>
      </c>
      <c r="Y127" s="288">
        <v>2022</v>
      </c>
      <c r="Z127" s="289">
        <v>10062</v>
      </c>
    </row>
    <row r="128" spans="3:26" ht="18">
      <c r="C128" s="218"/>
      <c r="D128" s="218"/>
      <c r="E128" s="218"/>
      <c r="K128" s="218"/>
      <c r="X128" s="288" t="s">
        <v>208</v>
      </c>
      <c r="Y128" s="288">
        <v>2024</v>
      </c>
      <c r="Z128" s="289">
        <v>10064</v>
      </c>
    </row>
    <row r="129" spans="3:26" ht="18">
      <c r="C129" s="218"/>
      <c r="D129" s="218"/>
      <c r="E129" s="218"/>
      <c r="K129" s="218"/>
      <c r="X129" s="288" t="s">
        <v>209</v>
      </c>
      <c r="Y129" s="288">
        <v>2025</v>
      </c>
      <c r="Z129" s="289">
        <v>10065</v>
      </c>
    </row>
    <row r="130" spans="3:26" ht="18">
      <c r="C130" s="218"/>
      <c r="D130" s="218"/>
      <c r="E130" s="218"/>
      <c r="K130" s="218"/>
      <c r="X130" s="288" t="s">
        <v>210</v>
      </c>
      <c r="Y130" s="288">
        <v>2026</v>
      </c>
      <c r="Z130" s="289">
        <v>10066</v>
      </c>
    </row>
    <row r="131" spans="3:26" ht="18">
      <c r="C131" s="218"/>
      <c r="D131" s="218"/>
      <c r="E131" s="218"/>
      <c r="K131" s="218"/>
      <c r="X131" s="288" t="s">
        <v>211</v>
      </c>
      <c r="Y131" s="288">
        <v>2028</v>
      </c>
      <c r="Z131" s="289">
        <v>10068</v>
      </c>
    </row>
    <row r="132" spans="3:26" ht="18">
      <c r="C132" s="218"/>
      <c r="D132" s="218"/>
      <c r="E132" s="218"/>
      <c r="K132" s="218"/>
      <c r="X132" s="288" t="s">
        <v>212</v>
      </c>
      <c r="Y132" s="288">
        <v>2027</v>
      </c>
      <c r="Z132" s="289">
        <v>10067</v>
      </c>
    </row>
    <row r="133" spans="3:26" ht="18">
      <c r="C133" s="218"/>
      <c r="D133" s="218"/>
      <c r="E133" s="218"/>
      <c r="K133" s="218"/>
      <c r="X133" s="288" t="s">
        <v>213</v>
      </c>
      <c r="Y133" s="288">
        <v>2029</v>
      </c>
      <c r="Z133" s="289">
        <v>10069</v>
      </c>
    </row>
    <row r="134" spans="3:26" ht="18">
      <c r="C134" s="218"/>
      <c r="D134" s="218"/>
      <c r="E134" s="218"/>
      <c r="K134" s="218"/>
      <c r="X134" s="288" t="s">
        <v>214</v>
      </c>
      <c r="Y134" s="288">
        <v>2030</v>
      </c>
      <c r="Z134" s="289">
        <v>10070</v>
      </c>
    </row>
    <row r="135" spans="3:26" ht="18">
      <c r="C135" s="218"/>
      <c r="D135" s="218"/>
      <c r="E135" s="218"/>
      <c r="K135" s="218"/>
      <c r="X135" s="288" t="s">
        <v>215</v>
      </c>
      <c r="Y135" s="288">
        <v>3516</v>
      </c>
      <c r="Z135" s="289">
        <v>10121</v>
      </c>
    </row>
    <row r="136" spans="3:26" ht="18">
      <c r="C136" s="218"/>
      <c r="D136" s="218"/>
      <c r="E136" s="218"/>
      <c r="K136" s="218"/>
      <c r="X136" s="291" t="s">
        <v>216</v>
      </c>
      <c r="Y136" s="288">
        <v>2031</v>
      </c>
      <c r="Z136" s="289">
        <v>10071</v>
      </c>
    </row>
    <row r="137" spans="3:26" ht="18">
      <c r="C137" s="218"/>
      <c r="D137" s="218"/>
      <c r="E137" s="218"/>
      <c r="K137" s="218"/>
      <c r="X137" s="288" t="s">
        <v>217</v>
      </c>
      <c r="Y137" s="288">
        <v>2032</v>
      </c>
      <c r="Z137" s="289">
        <v>10072</v>
      </c>
    </row>
    <row r="138" spans="3:26" ht="18">
      <c r="C138" s="218"/>
      <c r="D138" s="218"/>
      <c r="E138" s="218"/>
      <c r="K138" s="218"/>
      <c r="X138" s="288" t="s">
        <v>218</v>
      </c>
      <c r="Y138" s="288">
        <v>3304</v>
      </c>
      <c r="Z138" s="289">
        <v>10073</v>
      </c>
    </row>
    <row r="139" spans="3:26" ht="18">
      <c r="C139" s="218"/>
      <c r="D139" s="218"/>
      <c r="E139" s="218"/>
      <c r="K139" s="218"/>
      <c r="X139" s="288" t="s">
        <v>219</v>
      </c>
      <c r="Y139" s="288">
        <v>2074</v>
      </c>
      <c r="Z139" s="289">
        <v>10122</v>
      </c>
    </row>
    <row r="140" spans="3:26" ht="18">
      <c r="C140" s="218"/>
      <c r="D140" s="218"/>
      <c r="E140" s="218"/>
      <c r="K140" s="218"/>
      <c r="X140" s="288" t="s">
        <v>220</v>
      </c>
      <c r="Y140" s="288">
        <v>3515</v>
      </c>
      <c r="Z140" s="289">
        <v>10106</v>
      </c>
    </row>
    <row r="141" spans="3:26" ht="18">
      <c r="C141" s="218"/>
      <c r="D141" s="218"/>
      <c r="E141" s="218"/>
      <c r="K141" s="218"/>
      <c r="X141" s="288" t="s">
        <v>221</v>
      </c>
      <c r="Y141" s="288">
        <v>2036</v>
      </c>
      <c r="Z141" s="289">
        <v>10074</v>
      </c>
    </row>
    <row r="142" spans="3:26" ht="18">
      <c r="C142" s="218"/>
      <c r="D142" s="218"/>
      <c r="E142" s="218"/>
      <c r="K142" s="218"/>
      <c r="X142" s="288" t="s">
        <v>222</v>
      </c>
      <c r="Y142" s="288">
        <v>2037</v>
      </c>
      <c r="Z142" s="289">
        <v>10075</v>
      </c>
    </row>
    <row r="143" spans="3:26" ht="18">
      <c r="C143" s="218"/>
      <c r="D143" s="218"/>
      <c r="E143" s="218"/>
      <c r="K143" s="218"/>
      <c r="X143" s="288" t="s">
        <v>223</v>
      </c>
      <c r="Y143" s="288">
        <v>3523</v>
      </c>
      <c r="Z143" s="289">
        <v>11093</v>
      </c>
    </row>
    <row r="144" spans="3:26" ht="18">
      <c r="C144" s="218"/>
      <c r="D144" s="218"/>
      <c r="E144" s="218"/>
      <c r="K144" s="218"/>
      <c r="X144" s="291" t="s">
        <v>224</v>
      </c>
      <c r="Y144" s="288">
        <v>5948</v>
      </c>
      <c r="Z144" s="289">
        <v>10125</v>
      </c>
    </row>
    <row r="145" spans="3:26" ht="18">
      <c r="C145" s="218"/>
      <c r="D145" s="218"/>
      <c r="E145" s="218"/>
      <c r="K145" s="218"/>
      <c r="X145" s="288" t="s">
        <v>225</v>
      </c>
      <c r="Y145" s="288">
        <v>5949</v>
      </c>
      <c r="Z145" s="289">
        <v>10126</v>
      </c>
    </row>
    <row r="146" spans="3:26" ht="18">
      <c r="C146" s="218"/>
      <c r="D146" s="218"/>
      <c r="E146" s="218"/>
      <c r="K146" s="218"/>
      <c r="X146" s="288" t="s">
        <v>226</v>
      </c>
      <c r="Y146" s="288">
        <v>3513</v>
      </c>
      <c r="Z146" s="289">
        <v>10114</v>
      </c>
    </row>
    <row r="147" spans="3:26" ht="18">
      <c r="C147" s="218"/>
      <c r="D147" s="218"/>
      <c r="E147" s="218"/>
      <c r="K147" s="218"/>
      <c r="X147" s="288" t="s">
        <v>227</v>
      </c>
      <c r="Y147" s="288">
        <v>3305</v>
      </c>
      <c r="Z147" s="289">
        <v>10078</v>
      </c>
    </row>
    <row r="148" spans="3:26" ht="18">
      <c r="C148" s="218"/>
      <c r="D148" s="218"/>
      <c r="E148" s="218"/>
      <c r="K148" s="218"/>
      <c r="X148" s="288" t="s">
        <v>228</v>
      </c>
      <c r="Y148" s="288">
        <v>2042</v>
      </c>
      <c r="Z148" s="289">
        <v>10079</v>
      </c>
    </row>
    <row r="149" spans="3:26" ht="18">
      <c r="C149" s="218"/>
      <c r="D149" s="218"/>
      <c r="E149" s="218"/>
      <c r="K149" s="218"/>
      <c r="X149" s="291" t="s">
        <v>229</v>
      </c>
      <c r="Y149" s="288">
        <v>2044</v>
      </c>
      <c r="Z149" s="289">
        <v>10081</v>
      </c>
    </row>
    <row r="150" spans="3:26" ht="18">
      <c r="C150" s="218"/>
      <c r="D150" s="218"/>
      <c r="E150" s="218"/>
      <c r="K150" s="218"/>
      <c r="X150" s="288" t="s">
        <v>230</v>
      </c>
      <c r="Y150" s="288">
        <v>2043</v>
      </c>
      <c r="Z150" s="289">
        <v>10080</v>
      </c>
    </row>
    <row r="151" spans="3:26" ht="18">
      <c r="C151" s="218"/>
      <c r="D151" s="218"/>
      <c r="E151" s="218"/>
      <c r="K151" s="218"/>
      <c r="X151" s="288" t="s">
        <v>231</v>
      </c>
      <c r="Y151" s="288">
        <v>2045</v>
      </c>
      <c r="Z151" s="289">
        <v>10082</v>
      </c>
    </row>
    <row r="152" spans="3:26" ht="18">
      <c r="C152" s="218"/>
      <c r="D152" s="218"/>
      <c r="E152" s="218"/>
      <c r="K152" s="218"/>
      <c r="X152" s="288" t="s">
        <v>232</v>
      </c>
      <c r="Y152" s="288">
        <v>2077</v>
      </c>
      <c r="Z152" s="289">
        <v>10127</v>
      </c>
    </row>
    <row r="153" spans="3:26" ht="18">
      <c r="C153" s="218"/>
      <c r="D153" s="218"/>
      <c r="E153" s="218"/>
      <c r="K153" s="218"/>
      <c r="X153" s="288" t="s">
        <v>233</v>
      </c>
      <c r="Y153" s="288">
        <v>5201</v>
      </c>
      <c r="Z153" s="289">
        <v>10084</v>
      </c>
    </row>
    <row r="154" spans="3:26" ht="18">
      <c r="C154" s="218"/>
      <c r="D154" s="218"/>
      <c r="E154" s="218"/>
      <c r="K154" s="218"/>
      <c r="X154" s="288" t="s">
        <v>234</v>
      </c>
      <c r="Y154" s="288">
        <v>3501</v>
      </c>
      <c r="Z154" s="289">
        <v>10085</v>
      </c>
    </row>
    <row r="155" spans="3:26" ht="18">
      <c r="C155" s="218"/>
      <c r="D155" s="218"/>
      <c r="E155" s="218"/>
      <c r="K155" s="218"/>
      <c r="X155" s="291" t="s">
        <v>235</v>
      </c>
      <c r="Y155" s="288">
        <v>2078</v>
      </c>
      <c r="Z155" s="289">
        <v>10129</v>
      </c>
    </row>
    <row r="156" spans="3:26" ht="18">
      <c r="C156" s="218"/>
      <c r="D156" s="218"/>
      <c r="E156" s="218"/>
      <c r="K156" s="218"/>
      <c r="X156" s="288" t="s">
        <v>236</v>
      </c>
      <c r="Y156" s="288">
        <v>2000</v>
      </c>
      <c r="Z156" s="289">
        <v>10120</v>
      </c>
    </row>
    <row r="157" spans="3:26" ht="18">
      <c r="C157" s="218"/>
      <c r="D157" s="218"/>
      <c r="E157" s="218"/>
      <c r="K157" s="218"/>
      <c r="X157" s="288" t="s">
        <v>237</v>
      </c>
      <c r="Y157" s="288">
        <v>2071</v>
      </c>
      <c r="Z157" s="289">
        <v>10119</v>
      </c>
    </row>
    <row r="158" spans="3:26" ht="18">
      <c r="C158" s="218"/>
      <c r="D158" s="218"/>
      <c r="E158" s="218"/>
      <c r="K158" s="218"/>
      <c r="X158" s="288" t="s">
        <v>238</v>
      </c>
      <c r="Y158" s="288">
        <v>2072</v>
      </c>
      <c r="Z158" s="289">
        <v>10086</v>
      </c>
    </row>
    <row r="159" spans="3:26" ht="18">
      <c r="C159" s="218"/>
      <c r="D159" s="218"/>
      <c r="E159" s="218"/>
      <c r="K159" s="218"/>
      <c r="X159" s="288" t="s">
        <v>239</v>
      </c>
      <c r="Y159" s="288">
        <v>3512</v>
      </c>
      <c r="Z159" s="289">
        <v>10112</v>
      </c>
    </row>
    <row r="160" spans="3:26" ht="18">
      <c r="C160" s="218"/>
      <c r="D160" s="218"/>
      <c r="E160" s="218"/>
      <c r="K160" s="218"/>
      <c r="X160" s="288" t="s">
        <v>240</v>
      </c>
      <c r="Y160" s="288">
        <v>3510</v>
      </c>
      <c r="Z160" s="289">
        <v>10110</v>
      </c>
    </row>
    <row r="161" spans="3:26" ht="18">
      <c r="C161" s="218"/>
      <c r="D161" s="218"/>
      <c r="E161" s="218"/>
      <c r="K161" s="218"/>
      <c r="X161" s="288" t="s">
        <v>241</v>
      </c>
      <c r="Y161" s="288">
        <v>3502</v>
      </c>
      <c r="Z161" s="289">
        <v>10087</v>
      </c>
    </row>
    <row r="162" spans="3:26" ht="18">
      <c r="C162" s="218"/>
      <c r="D162" s="218"/>
      <c r="E162" s="218"/>
      <c r="K162" s="218"/>
      <c r="X162" s="288" t="s">
        <v>242</v>
      </c>
      <c r="Y162" s="288">
        <v>3315</v>
      </c>
      <c r="Z162" s="289">
        <v>10099</v>
      </c>
    </row>
    <row r="163" spans="3:26" ht="18">
      <c r="C163" s="218"/>
      <c r="D163" s="218"/>
      <c r="E163" s="218"/>
      <c r="K163" s="218"/>
      <c r="X163" s="288" t="s">
        <v>243</v>
      </c>
      <c r="Y163" s="288">
        <v>3504</v>
      </c>
      <c r="Z163" s="289">
        <v>10088</v>
      </c>
    </row>
    <row r="164" spans="3:26" ht="18">
      <c r="C164" s="218"/>
      <c r="D164" s="218"/>
      <c r="E164" s="218"/>
      <c r="K164" s="218"/>
      <c r="X164" s="288" t="s">
        <v>244</v>
      </c>
      <c r="Y164" s="288">
        <v>3307</v>
      </c>
      <c r="Z164" s="289">
        <v>10089</v>
      </c>
    </row>
    <row r="165" spans="3:26" ht="18">
      <c r="C165" s="218"/>
      <c r="D165" s="218"/>
      <c r="E165" s="218"/>
      <c r="K165" s="218"/>
      <c r="X165" s="293" t="s">
        <v>245</v>
      </c>
      <c r="Y165" s="293">
        <v>3309</v>
      </c>
      <c r="Z165" s="289">
        <v>10116</v>
      </c>
    </row>
    <row r="166" spans="3:26" ht="18">
      <c r="C166" s="218"/>
      <c r="D166" s="218"/>
      <c r="E166" s="218"/>
      <c r="K166" s="218"/>
      <c r="X166" s="288" t="s">
        <v>246</v>
      </c>
      <c r="Y166" s="288">
        <v>3508</v>
      </c>
      <c r="Z166" s="289">
        <v>10111</v>
      </c>
    </row>
    <row r="167" spans="3:26" ht="18">
      <c r="C167" s="218"/>
      <c r="D167" s="218"/>
      <c r="E167" s="218"/>
      <c r="K167" s="218"/>
      <c r="X167" s="288" t="s">
        <v>247</v>
      </c>
      <c r="Y167" s="288">
        <v>3509</v>
      </c>
      <c r="Z167" s="289">
        <v>10107</v>
      </c>
    </row>
    <row r="168" spans="3:26" ht="18">
      <c r="C168" s="218"/>
      <c r="D168" s="218"/>
      <c r="E168" s="218"/>
      <c r="K168" s="218"/>
      <c r="X168" s="293" t="s">
        <v>248</v>
      </c>
      <c r="Y168" s="293">
        <v>3521</v>
      </c>
      <c r="Z168" s="289">
        <v>10698</v>
      </c>
    </row>
    <row r="169" spans="3:26" ht="18">
      <c r="C169" s="218"/>
      <c r="D169" s="218"/>
      <c r="E169" s="218"/>
      <c r="K169" s="218"/>
      <c r="X169" s="288" t="s">
        <v>249</v>
      </c>
      <c r="Y169" s="288">
        <v>3312</v>
      </c>
      <c r="Z169" s="289">
        <v>10093</v>
      </c>
    </row>
    <row r="170" spans="3:26" ht="18">
      <c r="C170" s="218"/>
      <c r="D170" s="218"/>
      <c r="E170" s="218"/>
      <c r="K170" s="218"/>
      <c r="X170" s="288" t="s">
        <v>250</v>
      </c>
      <c r="Y170" s="288">
        <v>3311</v>
      </c>
      <c r="Z170" s="289">
        <v>10092</v>
      </c>
    </row>
    <row r="171" spans="3:26" ht="18">
      <c r="C171" s="218"/>
      <c r="D171" s="218"/>
      <c r="E171" s="218"/>
      <c r="K171" s="218"/>
      <c r="X171" s="288" t="s">
        <v>251</v>
      </c>
      <c r="Y171" s="288">
        <v>3313</v>
      </c>
      <c r="Z171" s="289">
        <v>10094</v>
      </c>
    </row>
    <row r="172" spans="3:26" ht="18">
      <c r="C172" s="218"/>
      <c r="D172" s="218"/>
      <c r="E172" s="218"/>
      <c r="K172" s="218"/>
      <c r="X172" s="288" t="s">
        <v>252</v>
      </c>
      <c r="Y172" s="288">
        <v>3314</v>
      </c>
      <c r="Z172" s="289">
        <v>10095</v>
      </c>
    </row>
    <row r="173" spans="3:26" ht="18">
      <c r="C173" s="218"/>
      <c r="D173" s="218"/>
      <c r="E173" s="218"/>
      <c r="K173" s="218"/>
      <c r="X173" s="288" t="s">
        <v>253</v>
      </c>
      <c r="Y173" s="288">
        <v>3507</v>
      </c>
      <c r="Z173" s="289">
        <v>10108</v>
      </c>
    </row>
    <row r="174" spans="3:26" ht="18">
      <c r="C174" s="218"/>
      <c r="D174" s="218"/>
      <c r="E174" s="218"/>
      <c r="K174" s="218"/>
      <c r="X174" s="288" t="s">
        <v>254</v>
      </c>
      <c r="Y174" s="288">
        <v>3506</v>
      </c>
      <c r="Z174" s="289">
        <v>10096</v>
      </c>
    </row>
    <row r="175" spans="3:26" ht="18">
      <c r="C175" s="218"/>
      <c r="D175" s="218"/>
      <c r="E175" s="218"/>
      <c r="K175" s="218"/>
      <c r="X175" s="288" t="s">
        <v>255</v>
      </c>
      <c r="Y175" s="288">
        <v>2052</v>
      </c>
      <c r="Z175" s="289">
        <v>10098</v>
      </c>
    </row>
    <row r="176" spans="3:26" ht="18">
      <c r="C176" s="218"/>
      <c r="D176" s="218"/>
      <c r="E176" s="218"/>
      <c r="K176" s="218"/>
      <c r="X176" s="288" t="s">
        <v>256</v>
      </c>
      <c r="Y176" s="288">
        <v>2070</v>
      </c>
      <c r="Z176" s="289">
        <v>10097</v>
      </c>
    </row>
    <row r="177" spans="3:26" ht="18">
      <c r="C177" s="218"/>
      <c r="D177" s="218"/>
      <c r="E177" s="218"/>
      <c r="K177" s="218"/>
      <c r="X177" s="288" t="s">
        <v>257</v>
      </c>
      <c r="Y177" s="288">
        <v>3316</v>
      </c>
      <c r="Z177" s="289">
        <v>10100</v>
      </c>
    </row>
    <row r="178" spans="3:26" ht="18">
      <c r="C178" s="218"/>
      <c r="D178" s="218"/>
      <c r="E178" s="218"/>
      <c r="K178" s="218"/>
      <c r="X178" s="288" t="s">
        <v>258</v>
      </c>
      <c r="Y178" s="288">
        <v>2055</v>
      </c>
      <c r="Z178" s="289">
        <v>10101</v>
      </c>
    </row>
    <row r="179" spans="3:26" ht="18">
      <c r="C179" s="218"/>
      <c r="D179" s="218"/>
      <c r="E179" s="218"/>
      <c r="K179" s="218"/>
      <c r="X179" s="288" t="s">
        <v>259</v>
      </c>
      <c r="Y179" s="288">
        <v>2057</v>
      </c>
      <c r="Z179" s="289">
        <v>10103</v>
      </c>
    </row>
    <row r="180" spans="3:26" ht="18">
      <c r="C180" s="218"/>
      <c r="D180" s="218"/>
      <c r="E180" s="218"/>
      <c r="K180" s="218"/>
      <c r="X180" s="288" t="s">
        <v>260</v>
      </c>
      <c r="Y180" s="288">
        <v>2056</v>
      </c>
      <c r="Z180" s="289">
        <v>10102</v>
      </c>
    </row>
    <row r="181" spans="3:26" ht="18">
      <c r="C181" s="218"/>
      <c r="D181" s="218"/>
      <c r="E181" s="218"/>
      <c r="K181" s="218"/>
      <c r="X181" s="288" t="s">
        <v>261</v>
      </c>
      <c r="Y181" s="288">
        <v>2076</v>
      </c>
      <c r="Z181" s="289">
        <v>10124</v>
      </c>
    </row>
    <row r="182" spans="3:26" ht="18">
      <c r="C182" s="218"/>
      <c r="D182" s="218"/>
      <c r="E182" s="218"/>
      <c r="K182" s="218"/>
      <c r="X182" s="288" t="s">
        <v>262</v>
      </c>
      <c r="Y182" s="288">
        <v>2060</v>
      </c>
      <c r="Z182" s="289">
        <v>10105</v>
      </c>
    </row>
    <row r="183" spans="3:26" ht="18">
      <c r="C183" s="218"/>
      <c r="D183" s="218"/>
      <c r="E183" s="218"/>
      <c r="K183" s="218"/>
      <c r="X183" s="288" t="s">
        <v>263</v>
      </c>
      <c r="Y183" s="288">
        <v>3518</v>
      </c>
      <c r="Z183" s="289">
        <v>10123</v>
      </c>
    </row>
    <row r="184" spans="3:26" ht="18.75" thickBot="1">
      <c r="C184" s="218"/>
      <c r="D184" s="218"/>
      <c r="E184" s="218"/>
      <c r="K184" s="218"/>
      <c r="X184" s="297" t="s">
        <v>264</v>
      </c>
      <c r="Y184" s="297">
        <v>2054</v>
      </c>
      <c r="Z184" s="298">
        <v>10109</v>
      </c>
    </row>
    <row r="185" spans="3:26" ht="18">
      <c r="C185" s="218"/>
      <c r="D185" s="218"/>
      <c r="E185" s="218"/>
      <c r="K185" s="218"/>
      <c r="X185" s="294" t="s">
        <v>265</v>
      </c>
      <c r="Y185" s="295">
        <v>5406</v>
      </c>
      <c r="Z185" s="296">
        <v>10136</v>
      </c>
    </row>
    <row r="186" spans="3:26" ht="18">
      <c r="C186" s="218"/>
      <c r="D186" s="218"/>
      <c r="E186" s="218"/>
      <c r="K186" s="218"/>
      <c r="X186" s="288" t="s">
        <v>266</v>
      </c>
      <c r="Y186" s="288">
        <v>5408</v>
      </c>
      <c r="Z186" s="289">
        <v>10137</v>
      </c>
    </row>
    <row r="187" spans="3:26" ht="18">
      <c r="C187" s="218"/>
      <c r="D187" s="218"/>
      <c r="E187" s="218"/>
      <c r="K187" s="218"/>
      <c r="X187" s="288" t="s">
        <v>267</v>
      </c>
      <c r="Y187" s="288">
        <v>4211</v>
      </c>
      <c r="Z187" s="289">
        <v>10151</v>
      </c>
    </row>
    <row r="188" spans="3:26" ht="18">
      <c r="C188" s="218"/>
      <c r="D188" s="218"/>
      <c r="E188" s="218"/>
      <c r="K188" s="218"/>
      <c r="X188" s="288" t="s">
        <v>268</v>
      </c>
      <c r="Y188" s="288">
        <v>4215</v>
      </c>
      <c r="Z188" s="289">
        <v>10138</v>
      </c>
    </row>
    <row r="189" spans="3:26" ht="18">
      <c r="C189" s="218"/>
      <c r="D189" s="218"/>
      <c r="E189" s="218"/>
      <c r="K189" s="218"/>
      <c r="X189" s="288" t="s">
        <v>269</v>
      </c>
      <c r="Y189" s="288">
        <v>4210</v>
      </c>
      <c r="Z189" s="289">
        <v>10152</v>
      </c>
    </row>
    <row r="190" spans="3:26" ht="18">
      <c r="C190" s="218"/>
      <c r="D190" s="218"/>
      <c r="E190" s="218"/>
      <c r="K190" s="218"/>
      <c r="X190" s="288" t="s">
        <v>270</v>
      </c>
      <c r="Y190" s="288">
        <v>4212</v>
      </c>
      <c r="Z190" s="289">
        <v>10153</v>
      </c>
    </row>
    <row r="191" spans="3:26" ht="18">
      <c r="C191" s="218"/>
      <c r="D191" s="218"/>
      <c r="E191" s="218"/>
      <c r="K191" s="218"/>
      <c r="X191" s="288" t="s">
        <v>271</v>
      </c>
      <c r="Y191" s="288">
        <v>5405</v>
      </c>
      <c r="Z191" s="289">
        <v>10145</v>
      </c>
    </row>
    <row r="192" spans="3:26" ht="18">
      <c r="C192" s="218"/>
      <c r="D192" s="218"/>
      <c r="E192" s="218"/>
      <c r="K192" s="218"/>
      <c r="X192" s="288" t="s">
        <v>272</v>
      </c>
      <c r="Y192" s="288">
        <v>4003</v>
      </c>
      <c r="Z192" s="289">
        <v>10139</v>
      </c>
    </row>
    <row r="193" spans="3:26" ht="18">
      <c r="C193" s="218"/>
      <c r="D193" s="218"/>
      <c r="E193" s="218"/>
      <c r="K193" s="218"/>
      <c r="X193" s="288" t="s">
        <v>273</v>
      </c>
      <c r="Y193" s="288">
        <v>5409</v>
      </c>
      <c r="Z193" s="289">
        <v>10146</v>
      </c>
    </row>
    <row r="194" spans="3:26" ht="18">
      <c r="C194" s="218"/>
      <c r="D194" s="218"/>
      <c r="E194" s="218"/>
      <c r="K194" s="218"/>
      <c r="X194" s="288" t="s">
        <v>274</v>
      </c>
      <c r="Y194" s="288">
        <v>5400</v>
      </c>
      <c r="Z194" s="289">
        <v>10150</v>
      </c>
    </row>
    <row r="195" spans="3:26" ht="18">
      <c r="C195" s="218"/>
      <c r="D195" s="218"/>
      <c r="E195" s="218"/>
      <c r="K195" s="218"/>
      <c r="X195" s="288" t="s">
        <v>275</v>
      </c>
      <c r="Y195" s="288">
        <v>4752</v>
      </c>
      <c r="Z195" s="289">
        <v>10147</v>
      </c>
    </row>
    <row r="196" spans="3:26" ht="18">
      <c r="C196" s="218"/>
      <c r="D196" s="218"/>
      <c r="E196" s="218"/>
      <c r="K196" s="218"/>
      <c r="X196" s="288" t="s">
        <v>276</v>
      </c>
      <c r="Y196" s="288">
        <v>5427</v>
      </c>
      <c r="Z196" s="289">
        <v>11174</v>
      </c>
    </row>
    <row r="197" spans="3:26" ht="18">
      <c r="C197" s="218"/>
      <c r="D197" s="218"/>
      <c r="E197" s="218"/>
      <c r="K197" s="218"/>
      <c r="X197" s="288" t="s">
        <v>277</v>
      </c>
      <c r="Y197" s="288">
        <v>5402</v>
      </c>
      <c r="Z197" s="289">
        <v>10140</v>
      </c>
    </row>
    <row r="198" spans="3:26" ht="18">
      <c r="C198" s="218"/>
      <c r="D198" s="218"/>
      <c r="E198" s="218"/>
      <c r="K198" s="218"/>
      <c r="X198" s="288" t="s">
        <v>278</v>
      </c>
      <c r="Y198" s="288">
        <v>4208</v>
      </c>
      <c r="Z198" s="289">
        <v>10154</v>
      </c>
    </row>
    <row r="199" spans="3:26" ht="18">
      <c r="C199" s="218"/>
      <c r="D199" s="218"/>
      <c r="E199" s="218"/>
      <c r="K199" s="218"/>
      <c r="X199" s="288" t="s">
        <v>279</v>
      </c>
      <c r="Y199" s="288">
        <v>5401</v>
      </c>
      <c r="Z199" s="289">
        <v>10149</v>
      </c>
    </row>
    <row r="200" spans="3:26" ht="18">
      <c r="C200" s="218"/>
      <c r="D200" s="218"/>
      <c r="E200" s="218"/>
      <c r="K200" s="218"/>
      <c r="X200" s="288" t="s">
        <v>280</v>
      </c>
      <c r="Y200" s="288">
        <v>4009</v>
      </c>
      <c r="Z200" s="289">
        <v>10141</v>
      </c>
    </row>
    <row r="201" spans="3:26" ht="18">
      <c r="C201" s="218"/>
      <c r="D201" s="218"/>
      <c r="E201" s="218"/>
      <c r="K201" s="218"/>
      <c r="X201" s="288" t="s">
        <v>281</v>
      </c>
      <c r="Y201" s="288">
        <v>5407</v>
      </c>
      <c r="Z201" s="289">
        <v>10142</v>
      </c>
    </row>
    <row r="202" spans="3:26" ht="18">
      <c r="C202" s="218"/>
      <c r="D202" s="218"/>
      <c r="E202" s="218"/>
      <c r="K202" s="218"/>
      <c r="X202" s="288" t="s">
        <v>282</v>
      </c>
      <c r="Y202" s="288">
        <v>5403</v>
      </c>
      <c r="Z202" s="289">
        <v>10143</v>
      </c>
    </row>
    <row r="203" spans="3:26" ht="18">
      <c r="C203" s="218"/>
      <c r="D203" s="218"/>
      <c r="E203" s="218"/>
      <c r="K203" s="218"/>
      <c r="X203" s="291" t="s">
        <v>283</v>
      </c>
      <c r="Y203" s="288">
        <v>5404</v>
      </c>
      <c r="Z203" s="289">
        <v>10148</v>
      </c>
    </row>
    <row r="204" spans="3:26" ht="18.75" thickBot="1">
      <c r="C204" s="218"/>
      <c r="D204" s="218"/>
      <c r="E204" s="218"/>
      <c r="K204" s="218"/>
      <c r="X204" s="297" t="s">
        <v>284</v>
      </c>
      <c r="Y204" s="297">
        <v>4012</v>
      </c>
      <c r="Z204" s="298">
        <v>10144</v>
      </c>
    </row>
    <row r="205" spans="3:26" ht="18">
      <c r="C205" s="218"/>
      <c r="D205" s="218"/>
      <c r="E205" s="218"/>
      <c r="K205" s="218"/>
      <c r="X205" s="295" t="s">
        <v>285</v>
      </c>
      <c r="Y205" s="295">
        <v>7000</v>
      </c>
      <c r="Z205" s="296">
        <v>10156</v>
      </c>
    </row>
    <row r="206" spans="3:26" ht="18">
      <c r="C206" s="218"/>
      <c r="D206" s="218"/>
      <c r="E206" s="218"/>
      <c r="K206" s="218"/>
      <c r="X206" s="288" t="s">
        <v>286</v>
      </c>
      <c r="Y206" s="288">
        <v>7005</v>
      </c>
      <c r="Z206" s="289">
        <v>10157</v>
      </c>
    </row>
    <row r="207" spans="3:26" ht="18">
      <c r="C207" s="218"/>
      <c r="D207" s="218"/>
      <c r="E207" s="218"/>
      <c r="K207" s="218"/>
      <c r="X207" s="288" t="s">
        <v>287</v>
      </c>
      <c r="Y207" s="288">
        <v>7009</v>
      </c>
      <c r="Z207" s="289">
        <v>10158</v>
      </c>
    </row>
    <row r="208" spans="3:26" ht="18">
      <c r="C208" s="218"/>
      <c r="D208" s="218"/>
      <c r="E208" s="218"/>
      <c r="K208" s="218"/>
      <c r="X208" s="291" t="s">
        <v>288</v>
      </c>
      <c r="Y208" s="288">
        <v>7010</v>
      </c>
      <c r="Z208" s="289">
        <v>10159</v>
      </c>
    </row>
    <row r="209" spans="3:11" ht="15">
      <c r="C209" s="218"/>
      <c r="D209" s="218"/>
      <c r="E209" s="218"/>
      <c r="K209" s="218"/>
    </row>
    <row r="210" spans="3:11" ht="15">
      <c r="C210" s="218"/>
      <c r="D210" s="218"/>
      <c r="E210" s="218"/>
      <c r="K210" s="218"/>
    </row>
    <row r="211" spans="3:11" ht="6" customHeight="1">
      <c r="C211" s="218"/>
      <c r="D211" s="218"/>
      <c r="E211" s="218"/>
      <c r="K211" s="218"/>
    </row>
    <row r="212" spans="3:11" ht="15">
      <c r="C212" s="218"/>
      <c r="D212" s="218"/>
      <c r="E212" s="218"/>
      <c r="K212" s="218"/>
    </row>
    <row r="213" spans="3:11" ht="15">
      <c r="C213" s="218"/>
      <c r="D213" s="218"/>
      <c r="E213" s="218"/>
      <c r="K213" s="218"/>
    </row>
    <row r="214" spans="3:11" ht="15">
      <c r="C214" s="218"/>
      <c r="D214" s="218"/>
      <c r="E214" s="218"/>
      <c r="K214" s="218"/>
    </row>
    <row r="215" spans="3:11" ht="15">
      <c r="C215" s="218"/>
      <c r="D215" s="218"/>
      <c r="E215" s="218"/>
      <c r="K215" s="218"/>
    </row>
    <row r="216" spans="3:11" ht="15">
      <c r="C216" s="218"/>
      <c r="D216" s="218"/>
      <c r="E216" s="218"/>
      <c r="K216" s="218"/>
    </row>
    <row r="217" spans="3:11" ht="15">
      <c r="C217" s="218"/>
      <c r="D217" s="218"/>
      <c r="E217" s="218"/>
      <c r="K217" s="218"/>
    </row>
    <row r="218" spans="3:11" ht="15">
      <c r="C218" s="218"/>
      <c r="D218" s="218"/>
      <c r="E218" s="218"/>
      <c r="K218" s="218"/>
    </row>
    <row r="219" spans="3:11" ht="15">
      <c r="C219" s="218"/>
      <c r="D219" s="218"/>
      <c r="E219" s="218"/>
      <c r="K219" s="218"/>
    </row>
    <row r="220" spans="3:11" ht="15">
      <c r="C220" s="218"/>
      <c r="D220" s="218"/>
      <c r="E220" s="218"/>
      <c r="K220" s="218"/>
    </row>
    <row r="221" spans="3:11" ht="15">
      <c r="C221" s="218"/>
      <c r="D221" s="218"/>
      <c r="E221" s="218"/>
      <c r="K221" s="218"/>
    </row>
    <row r="222" spans="3:11" ht="15">
      <c r="C222" s="218"/>
      <c r="D222" s="218"/>
      <c r="E222" s="218"/>
      <c r="K222" s="218"/>
    </row>
    <row r="223" spans="3:11" ht="15">
      <c r="C223" s="218"/>
      <c r="D223" s="218"/>
      <c r="E223" s="218"/>
      <c r="K223" s="218"/>
    </row>
    <row r="224" spans="3:11" ht="15">
      <c r="C224" s="218"/>
      <c r="D224" s="218"/>
      <c r="E224" s="218"/>
      <c r="K224" s="218"/>
    </row>
    <row r="225" spans="3:11" ht="15">
      <c r="C225" s="218"/>
      <c r="D225" s="218"/>
      <c r="E225" s="218"/>
      <c r="K225" s="218"/>
    </row>
    <row r="226" spans="3:11" ht="15">
      <c r="C226" s="218"/>
      <c r="D226" s="218"/>
      <c r="E226" s="218"/>
      <c r="K226" s="218"/>
    </row>
    <row r="227" spans="3:11" ht="15">
      <c r="C227" s="218"/>
      <c r="D227" s="218"/>
      <c r="E227" s="218"/>
      <c r="K227" s="218"/>
    </row>
    <row r="228" spans="3:11" ht="15">
      <c r="C228" s="218"/>
      <c r="D228" s="218"/>
      <c r="E228" s="218"/>
      <c r="K228" s="218"/>
    </row>
    <row r="229" spans="3:11" ht="15">
      <c r="C229" s="218"/>
      <c r="D229" s="218"/>
      <c r="E229" s="218"/>
      <c r="K229" s="218"/>
    </row>
    <row r="230" spans="3:11" ht="15">
      <c r="C230" s="218"/>
      <c r="D230" s="218"/>
      <c r="E230" s="218"/>
      <c r="K230" s="218"/>
    </row>
    <row r="231" spans="3:11" ht="15">
      <c r="C231" s="218"/>
      <c r="D231" s="218"/>
      <c r="E231" s="218"/>
      <c r="K231" s="218"/>
    </row>
    <row r="232" spans="3:11" ht="15">
      <c r="C232" s="218"/>
      <c r="D232" s="218"/>
      <c r="E232" s="218"/>
      <c r="K232" s="218"/>
    </row>
    <row r="233" spans="3:11" ht="15">
      <c r="C233" s="218"/>
      <c r="D233" s="218"/>
      <c r="E233" s="218"/>
      <c r="K233" s="218"/>
    </row>
    <row r="234" spans="3:11" ht="15">
      <c r="C234" s="218"/>
      <c r="D234" s="218"/>
      <c r="E234" s="218"/>
      <c r="K234" s="218"/>
    </row>
    <row r="235" spans="3:11" ht="15">
      <c r="C235" s="218"/>
      <c r="D235" s="218"/>
      <c r="E235" s="218"/>
      <c r="K235" s="218"/>
    </row>
    <row r="236" spans="3:11" ht="15">
      <c r="C236" s="218"/>
      <c r="D236" s="218"/>
      <c r="E236" s="218"/>
      <c r="K236" s="218"/>
    </row>
    <row r="237" spans="3:11" ht="15">
      <c r="C237" s="218"/>
      <c r="D237" s="218"/>
      <c r="E237" s="218"/>
      <c r="K237" s="218"/>
    </row>
    <row r="238" spans="3:11" ht="15">
      <c r="C238" s="218"/>
      <c r="D238" s="218"/>
      <c r="E238" s="218"/>
      <c r="K238" s="218"/>
    </row>
    <row r="239" spans="3:11" ht="15">
      <c r="C239" s="218"/>
      <c r="D239" s="218"/>
      <c r="E239" s="218"/>
      <c r="K239" s="218"/>
    </row>
    <row r="240" spans="3:11" ht="15">
      <c r="C240" s="218"/>
      <c r="D240" s="218"/>
      <c r="E240" s="218"/>
      <c r="K240" s="218"/>
    </row>
    <row r="241" spans="3:11" ht="15">
      <c r="C241" s="218"/>
      <c r="D241" s="218"/>
      <c r="E241" s="218"/>
      <c r="K241" s="218"/>
    </row>
    <row r="242" spans="3:11" ht="15">
      <c r="C242" s="218"/>
      <c r="D242" s="218"/>
      <c r="E242" s="218"/>
      <c r="K242" s="218"/>
    </row>
    <row r="243" spans="3:11" ht="15">
      <c r="C243" s="218"/>
      <c r="D243" s="218"/>
      <c r="E243" s="218"/>
      <c r="K243" s="218"/>
    </row>
    <row r="244" spans="3:11" ht="15">
      <c r="C244" s="218"/>
      <c r="D244" s="218"/>
      <c r="E244" s="218"/>
      <c r="K244" s="218"/>
    </row>
    <row r="245" spans="3:11" ht="15">
      <c r="C245" s="218"/>
      <c r="D245" s="218"/>
      <c r="E245" s="218"/>
      <c r="K245" s="218"/>
    </row>
    <row r="246" spans="3:11" ht="15">
      <c r="C246" s="218"/>
      <c r="D246" s="218"/>
      <c r="E246" s="218"/>
      <c r="K246" s="218"/>
    </row>
    <row r="247" spans="3:11" ht="15">
      <c r="C247" s="218"/>
      <c r="D247" s="218"/>
      <c r="E247" s="218"/>
      <c r="K247" s="218"/>
    </row>
    <row r="248" spans="3:11" ht="15">
      <c r="C248" s="218"/>
      <c r="D248" s="218"/>
      <c r="E248" s="218"/>
      <c r="K248" s="218"/>
    </row>
    <row r="249" spans="3:11" ht="15">
      <c r="C249" s="218"/>
      <c r="D249" s="218"/>
      <c r="E249" s="218"/>
      <c r="K249" s="218"/>
    </row>
    <row r="250" spans="3:11" ht="15">
      <c r="C250" s="218"/>
      <c r="D250" s="218"/>
      <c r="E250" s="218"/>
      <c r="K250" s="218"/>
    </row>
    <row r="251" spans="3:11" ht="15">
      <c r="C251" s="218"/>
      <c r="D251" s="218"/>
      <c r="E251" s="218"/>
      <c r="K251" s="218"/>
    </row>
    <row r="252" spans="3:11" ht="15">
      <c r="C252" s="218"/>
      <c r="D252" s="218"/>
      <c r="E252" s="218"/>
      <c r="K252" s="218"/>
    </row>
    <row r="253" spans="3:11" ht="15">
      <c r="C253" s="218"/>
      <c r="D253" s="218"/>
      <c r="E253" s="218"/>
      <c r="K253" s="218"/>
    </row>
    <row r="254" spans="3:11" ht="15">
      <c r="C254" s="218"/>
      <c r="D254" s="218"/>
      <c r="E254" s="218"/>
      <c r="K254" s="218"/>
    </row>
    <row r="255" spans="3:11" ht="15">
      <c r="C255" s="218"/>
      <c r="D255" s="218"/>
      <c r="E255" s="218"/>
      <c r="K255" s="218"/>
    </row>
    <row r="256" spans="3:11" ht="15">
      <c r="C256" s="218"/>
      <c r="D256" s="218"/>
      <c r="E256" s="218"/>
      <c r="K256" s="218"/>
    </row>
    <row r="257" spans="3:11" ht="15">
      <c r="C257" s="218"/>
      <c r="D257" s="218"/>
      <c r="E257" s="218"/>
      <c r="K257" s="218"/>
    </row>
    <row r="258" spans="3:11" ht="15">
      <c r="C258" s="218"/>
      <c r="D258" s="218"/>
      <c r="E258" s="218"/>
      <c r="K258" s="218"/>
    </row>
    <row r="259" spans="3:11" ht="15">
      <c r="C259" s="218"/>
      <c r="D259" s="218"/>
      <c r="E259" s="218"/>
      <c r="K259" s="218"/>
    </row>
    <row r="260" spans="3:11" ht="15">
      <c r="C260" s="218"/>
      <c r="D260" s="218"/>
      <c r="E260" s="218"/>
      <c r="K260" s="218"/>
    </row>
    <row r="261" spans="3:11" ht="15">
      <c r="C261" s="218"/>
      <c r="D261" s="218"/>
      <c r="E261" s="218"/>
      <c r="K261" s="218"/>
    </row>
    <row r="262" spans="3:11" ht="15">
      <c r="C262" s="218"/>
      <c r="D262" s="218"/>
      <c r="E262" s="218"/>
      <c r="K262" s="218"/>
    </row>
    <row r="263" spans="3:11" ht="15">
      <c r="C263" s="218"/>
      <c r="D263" s="218"/>
      <c r="E263" s="218"/>
      <c r="K263" s="218"/>
    </row>
    <row r="264" spans="3:11" ht="15">
      <c r="C264" s="218"/>
      <c r="D264" s="218"/>
      <c r="E264" s="218"/>
      <c r="K264" s="218"/>
    </row>
    <row r="265" spans="3:11" ht="15">
      <c r="C265" s="218"/>
      <c r="D265" s="218"/>
      <c r="E265" s="218"/>
      <c r="K265" s="218"/>
    </row>
    <row r="266" spans="3:11" ht="15">
      <c r="C266" s="218"/>
      <c r="D266" s="218"/>
      <c r="E266" s="218"/>
      <c r="K266" s="218"/>
    </row>
    <row r="267" spans="3:11" ht="15">
      <c r="C267" s="218"/>
      <c r="D267" s="218"/>
      <c r="E267" s="218"/>
      <c r="K267" s="218"/>
    </row>
    <row r="268" spans="3:11" ht="15">
      <c r="C268" s="218"/>
      <c r="D268" s="218"/>
      <c r="E268" s="218"/>
      <c r="K268" s="218"/>
    </row>
    <row r="269" spans="3:11" ht="15">
      <c r="C269" s="218"/>
      <c r="D269" s="218"/>
      <c r="E269" s="218"/>
      <c r="K269" s="218"/>
    </row>
    <row r="270" spans="3:11" ht="15">
      <c r="C270" s="218"/>
      <c r="D270" s="218"/>
      <c r="E270" s="218"/>
      <c r="K270" s="218"/>
    </row>
    <row r="271" spans="3:11" ht="15">
      <c r="C271" s="218"/>
      <c r="D271" s="218"/>
      <c r="E271" s="218"/>
      <c r="K271" s="218"/>
    </row>
    <row r="272" spans="3:11" ht="15">
      <c r="C272" s="218"/>
      <c r="D272" s="218"/>
      <c r="E272" s="218"/>
      <c r="K272" s="218"/>
    </row>
    <row r="273" spans="3:11" ht="15">
      <c r="C273" s="218"/>
      <c r="D273" s="218"/>
      <c r="E273" s="218"/>
      <c r="K273" s="218"/>
    </row>
    <row r="274" spans="3:11" ht="15">
      <c r="C274" s="218"/>
      <c r="D274" s="218"/>
      <c r="E274" s="218"/>
      <c r="K274" s="218"/>
    </row>
    <row r="275" spans="3:11" ht="15">
      <c r="C275" s="218"/>
      <c r="D275" s="218"/>
      <c r="E275" s="218"/>
      <c r="K275" s="218"/>
    </row>
    <row r="276" spans="3:11" ht="15">
      <c r="C276" s="218"/>
      <c r="D276" s="218"/>
      <c r="E276" s="218"/>
      <c r="K276" s="218"/>
    </row>
    <row r="277" spans="3:11" ht="15">
      <c r="C277" s="218"/>
      <c r="D277" s="218"/>
      <c r="E277" s="218"/>
      <c r="K277" s="218"/>
    </row>
    <row r="278" spans="3:11" ht="15">
      <c r="C278" s="218"/>
      <c r="D278" s="218"/>
      <c r="E278" s="218"/>
      <c r="K278" s="218"/>
    </row>
    <row r="279" spans="3:11" ht="15">
      <c r="C279" s="218"/>
      <c r="D279" s="218"/>
      <c r="E279" s="218"/>
      <c r="K279" s="218"/>
    </row>
    <row r="280" spans="3:11" ht="15">
      <c r="C280" s="218"/>
      <c r="D280" s="218"/>
      <c r="E280" s="218"/>
      <c r="K280" s="218"/>
    </row>
    <row r="281" spans="3:11" ht="15">
      <c r="C281" s="218"/>
      <c r="D281" s="218"/>
      <c r="E281" s="218"/>
      <c r="K281" s="218"/>
    </row>
    <row r="282" spans="3:11" ht="15">
      <c r="C282" s="218"/>
      <c r="D282" s="218"/>
      <c r="E282" s="218"/>
      <c r="K282" s="218"/>
    </row>
    <row r="283" spans="3:11" ht="15">
      <c r="C283" s="218"/>
      <c r="D283" s="218"/>
      <c r="E283" s="218"/>
      <c r="K283" s="218"/>
    </row>
    <row r="284" spans="3:11" ht="15">
      <c r="C284" s="218"/>
      <c r="D284" s="218"/>
      <c r="E284" s="218"/>
      <c r="K284" s="218"/>
    </row>
    <row r="285" spans="3:11" ht="15">
      <c r="C285" s="218"/>
      <c r="D285" s="218"/>
      <c r="E285" s="218"/>
      <c r="K285" s="218"/>
    </row>
    <row r="286" spans="3:11" ht="15">
      <c r="C286" s="218"/>
      <c r="D286" s="218"/>
      <c r="E286" s="218"/>
      <c r="K286" s="218"/>
    </row>
    <row r="287" spans="3:11" ht="15">
      <c r="C287" s="218"/>
      <c r="D287" s="218"/>
      <c r="E287" s="218"/>
      <c r="K287" s="218"/>
    </row>
    <row r="288" spans="3:11" ht="15">
      <c r="C288" s="218"/>
      <c r="D288" s="218"/>
      <c r="E288" s="218"/>
      <c r="K288" s="218"/>
    </row>
    <row r="289" spans="3:11" ht="15">
      <c r="C289" s="218"/>
      <c r="D289" s="218"/>
      <c r="E289" s="218"/>
      <c r="K289" s="218"/>
    </row>
    <row r="290" spans="3:11" ht="15">
      <c r="C290" s="218"/>
      <c r="D290" s="218"/>
      <c r="E290" s="218"/>
      <c r="K290" s="218"/>
    </row>
    <row r="291" spans="3:11" ht="15">
      <c r="C291" s="218"/>
      <c r="D291" s="218"/>
      <c r="E291" s="218"/>
      <c r="K291" s="218"/>
    </row>
    <row r="292" spans="3:11" ht="15">
      <c r="C292" s="218"/>
      <c r="D292" s="218"/>
      <c r="E292" s="218"/>
      <c r="K292" s="218"/>
    </row>
    <row r="293" spans="3:11" ht="15">
      <c r="C293" s="218"/>
      <c r="D293" s="218"/>
      <c r="E293" s="218"/>
      <c r="K293" s="218"/>
    </row>
    <row r="294" spans="3:11" ht="15">
      <c r="C294" s="218"/>
      <c r="D294" s="218"/>
      <c r="E294" s="218"/>
      <c r="K294" s="218"/>
    </row>
    <row r="295" spans="3:11" ht="15">
      <c r="C295" s="218"/>
      <c r="D295" s="218"/>
      <c r="E295" s="218"/>
      <c r="K295" s="218"/>
    </row>
    <row r="296" spans="3:11" ht="15">
      <c r="C296" s="218"/>
      <c r="D296" s="218"/>
      <c r="E296" s="218"/>
      <c r="K296" s="218"/>
    </row>
    <row r="297" spans="3:11" ht="15">
      <c r="C297" s="218"/>
      <c r="D297" s="218"/>
      <c r="E297" s="218"/>
      <c r="K297" s="218"/>
    </row>
    <row r="298" spans="3:11" ht="15">
      <c r="C298" s="218"/>
      <c r="D298" s="218"/>
      <c r="E298" s="218"/>
      <c r="K298" s="218"/>
    </row>
    <row r="299" spans="3:11" ht="15">
      <c r="C299" s="218"/>
      <c r="D299" s="218"/>
      <c r="E299" s="218"/>
      <c r="K299" s="218"/>
    </row>
    <row r="300" spans="3:11" ht="15">
      <c r="C300" s="218"/>
      <c r="D300" s="218"/>
      <c r="E300" s="218"/>
      <c r="K300" s="218"/>
    </row>
    <row r="301" spans="3:11" ht="15">
      <c r="C301" s="218"/>
      <c r="D301" s="218"/>
      <c r="E301" s="218"/>
      <c r="K301" s="218"/>
    </row>
    <row r="302" spans="3:11" ht="15">
      <c r="C302" s="218"/>
      <c r="D302" s="218"/>
      <c r="E302" s="218"/>
      <c r="K302" s="218"/>
    </row>
    <row r="303" spans="3:11" ht="15">
      <c r="C303" s="218"/>
      <c r="D303" s="218"/>
      <c r="E303" s="218"/>
      <c r="K303" s="218"/>
    </row>
    <row r="304" spans="3:11" ht="15">
      <c r="C304" s="218"/>
      <c r="D304" s="218"/>
      <c r="E304" s="218"/>
      <c r="K304" s="218"/>
    </row>
    <row r="305" spans="3:11" ht="15">
      <c r="C305" s="218"/>
      <c r="D305" s="218"/>
      <c r="E305" s="218"/>
      <c r="K305" s="218"/>
    </row>
    <row r="306" spans="3:11" ht="15">
      <c r="C306" s="218"/>
      <c r="D306" s="218"/>
      <c r="E306" s="218"/>
      <c r="K306" s="218"/>
    </row>
    <row r="307" spans="3:11" ht="15">
      <c r="C307" s="218"/>
      <c r="D307" s="218"/>
      <c r="E307" s="218"/>
      <c r="K307" s="218"/>
    </row>
    <row r="308" spans="3:11" ht="15">
      <c r="C308" s="218"/>
      <c r="D308" s="218"/>
      <c r="E308" s="218"/>
      <c r="K308" s="218"/>
    </row>
    <row r="309" spans="3:11" ht="15">
      <c r="C309" s="218"/>
      <c r="D309" s="218"/>
      <c r="E309" s="218"/>
      <c r="K309" s="218"/>
    </row>
    <row r="310" spans="3:11" ht="15">
      <c r="C310" s="218"/>
      <c r="D310" s="218"/>
      <c r="E310" s="218"/>
      <c r="K310" s="218"/>
    </row>
    <row r="311" spans="3:11" ht="15">
      <c r="C311" s="218"/>
      <c r="D311" s="218"/>
      <c r="E311" s="218"/>
      <c r="K311" s="218"/>
    </row>
    <row r="312" spans="3:11" ht="15">
      <c r="C312" s="218"/>
      <c r="D312" s="218"/>
      <c r="E312" s="218"/>
      <c r="K312" s="218"/>
    </row>
    <row r="313" spans="3:11" ht="15">
      <c r="C313" s="218"/>
      <c r="D313" s="218"/>
      <c r="E313" s="218"/>
      <c r="K313" s="218"/>
    </row>
    <row r="314" spans="3:11" ht="15">
      <c r="C314" s="218"/>
      <c r="D314" s="218"/>
      <c r="E314" s="218"/>
      <c r="K314" s="218"/>
    </row>
    <row r="315" spans="3:11" ht="15">
      <c r="C315" s="218"/>
      <c r="D315" s="218"/>
      <c r="E315" s="218"/>
      <c r="K315" s="218"/>
    </row>
    <row r="316" spans="3:11" ht="15">
      <c r="C316" s="218"/>
      <c r="D316" s="218"/>
      <c r="E316" s="218"/>
      <c r="K316" s="218"/>
    </row>
    <row r="317" spans="3:11" ht="15">
      <c r="C317" s="218"/>
      <c r="D317" s="218"/>
      <c r="E317" s="218"/>
      <c r="K317" s="218"/>
    </row>
    <row r="318" spans="3:11" ht="15">
      <c r="C318" s="218"/>
      <c r="D318" s="218"/>
      <c r="E318" s="218"/>
      <c r="K318" s="218"/>
    </row>
    <row r="319" spans="3:11" ht="15">
      <c r="C319" s="218"/>
      <c r="D319" s="218"/>
      <c r="E319" s="218"/>
      <c r="K319" s="218"/>
    </row>
    <row r="320" spans="3:11" ht="15">
      <c r="C320" s="218"/>
      <c r="D320" s="218"/>
      <c r="E320" s="218"/>
      <c r="K320" s="218"/>
    </row>
    <row r="321" spans="3:11" ht="15">
      <c r="C321" s="218"/>
      <c r="D321" s="218"/>
      <c r="E321" s="218"/>
      <c r="K321" s="218"/>
    </row>
    <row r="322" spans="3:11" ht="15">
      <c r="C322" s="218"/>
      <c r="D322" s="218"/>
      <c r="E322" s="218"/>
      <c r="K322" s="218"/>
    </row>
    <row r="323" spans="3:11" ht="15">
      <c r="C323" s="218"/>
      <c r="D323" s="218"/>
      <c r="E323" s="218"/>
      <c r="K323" s="218"/>
    </row>
    <row r="324" spans="3:11" ht="15">
      <c r="C324" s="218"/>
      <c r="D324" s="218"/>
      <c r="E324" s="218"/>
      <c r="K324" s="218"/>
    </row>
    <row r="325" spans="3:11" ht="15">
      <c r="C325" s="218"/>
      <c r="D325" s="218"/>
      <c r="E325" s="218"/>
      <c r="K325" s="218"/>
    </row>
    <row r="326" spans="3:11" ht="15">
      <c r="C326" s="218"/>
      <c r="D326" s="218"/>
      <c r="E326" s="218"/>
      <c r="K326" s="218"/>
    </row>
    <row r="327" spans="3:11" ht="15">
      <c r="C327" s="218"/>
      <c r="D327" s="218"/>
      <c r="E327" s="218"/>
      <c r="K327" s="218"/>
    </row>
    <row r="328" spans="3:11" ht="15">
      <c r="C328" s="218"/>
      <c r="D328" s="218"/>
      <c r="E328" s="218"/>
      <c r="K328" s="218"/>
    </row>
    <row r="329" spans="3:11" ht="15">
      <c r="C329" s="218"/>
      <c r="D329" s="218"/>
      <c r="E329" s="218"/>
      <c r="K329" s="218"/>
    </row>
    <row r="330" spans="3:11" ht="15">
      <c r="C330" s="218"/>
      <c r="D330" s="218"/>
      <c r="E330" s="218"/>
      <c r="K330" s="218"/>
    </row>
    <row r="331" spans="3:11" ht="15">
      <c r="C331" s="218"/>
      <c r="D331" s="218"/>
      <c r="E331" s="218"/>
      <c r="K331" s="218"/>
    </row>
    <row r="332" spans="3:11" ht="15">
      <c r="C332" s="218"/>
      <c r="D332" s="218"/>
      <c r="E332" s="218"/>
      <c r="K332" s="218"/>
    </row>
    <row r="333" spans="3:11" ht="15">
      <c r="C333" s="218"/>
      <c r="D333" s="218"/>
      <c r="E333" s="218"/>
      <c r="K333" s="218"/>
    </row>
    <row r="334" spans="3:11" ht="15">
      <c r="C334" s="218"/>
      <c r="D334" s="218"/>
      <c r="E334" s="218"/>
      <c r="K334" s="218"/>
    </row>
    <row r="335" spans="3:11" ht="15">
      <c r="C335" s="218"/>
      <c r="D335" s="218"/>
      <c r="E335" s="218"/>
      <c r="K335" s="218"/>
    </row>
    <row r="336" spans="3:11" ht="15">
      <c r="C336" s="218"/>
      <c r="D336" s="218"/>
      <c r="E336" s="218"/>
      <c r="K336" s="218"/>
    </row>
    <row r="337" spans="3:11" ht="15">
      <c r="C337" s="218"/>
      <c r="D337" s="218"/>
      <c r="E337" s="218"/>
      <c r="K337" s="218"/>
    </row>
    <row r="338" spans="3:11" ht="15">
      <c r="C338" s="218"/>
      <c r="D338" s="218"/>
      <c r="E338" s="218"/>
      <c r="K338" s="218"/>
    </row>
    <row r="339" spans="3:11" ht="15">
      <c r="C339" s="218"/>
      <c r="D339" s="218"/>
      <c r="E339" s="218"/>
      <c r="K339" s="218"/>
    </row>
    <row r="340" spans="3:11" ht="15">
      <c r="C340" s="218"/>
      <c r="D340" s="218"/>
      <c r="E340" s="218"/>
      <c r="K340" s="218"/>
    </row>
    <row r="341" spans="3:11" ht="15">
      <c r="C341" s="218"/>
      <c r="D341" s="218"/>
      <c r="E341" s="218"/>
      <c r="K341" s="218"/>
    </row>
    <row r="342" spans="3:11" ht="15">
      <c r="C342" s="218"/>
      <c r="D342" s="218"/>
      <c r="E342" s="218"/>
      <c r="K342" s="218"/>
    </row>
    <row r="343" spans="3:11" ht="15">
      <c r="C343" s="218"/>
      <c r="D343" s="218"/>
      <c r="E343" s="218"/>
      <c r="K343" s="218"/>
    </row>
    <row r="344" spans="3:11" ht="15">
      <c r="C344" s="218"/>
      <c r="D344" s="218"/>
      <c r="E344" s="218"/>
      <c r="K344" s="218"/>
    </row>
    <row r="345" spans="3:11" ht="15">
      <c r="C345" s="218"/>
      <c r="D345" s="218"/>
      <c r="E345" s="218"/>
      <c r="K345" s="218"/>
    </row>
    <row r="346" spans="3:11" ht="15">
      <c r="C346" s="218"/>
      <c r="D346" s="218"/>
      <c r="E346" s="218"/>
      <c r="K346" s="218"/>
    </row>
    <row r="347" spans="3:11" ht="15">
      <c r="C347" s="218"/>
      <c r="D347" s="218"/>
      <c r="E347" s="218"/>
      <c r="K347" s="218"/>
    </row>
    <row r="348" spans="3:11" ht="15">
      <c r="C348" s="218"/>
      <c r="D348" s="218"/>
      <c r="E348" s="218"/>
      <c r="K348" s="218"/>
    </row>
    <row r="349" spans="3:11" ht="15">
      <c r="C349" s="218"/>
      <c r="D349" s="218"/>
      <c r="E349" s="218"/>
      <c r="K349" s="218"/>
    </row>
    <row r="350" spans="3:11" ht="15">
      <c r="C350" s="218"/>
      <c r="D350" s="218"/>
      <c r="E350" s="218"/>
      <c r="K350" s="218"/>
    </row>
    <row r="351" spans="3:11" ht="15">
      <c r="C351" s="218"/>
      <c r="D351" s="218"/>
      <c r="E351" s="218"/>
      <c r="K351" s="218"/>
    </row>
    <row r="352" spans="3:11" ht="15">
      <c r="C352" s="218"/>
      <c r="D352" s="218"/>
      <c r="E352" s="218"/>
      <c r="K352" s="218"/>
    </row>
    <row r="353" spans="3:11" ht="15">
      <c r="C353" s="218"/>
      <c r="D353" s="218"/>
      <c r="E353" s="218"/>
      <c r="K353" s="218"/>
    </row>
    <row r="354" spans="3:11" ht="15">
      <c r="C354" s="218"/>
      <c r="D354" s="218"/>
      <c r="E354" s="218"/>
      <c r="K354" s="218"/>
    </row>
    <row r="355" spans="3:11" ht="15">
      <c r="C355" s="218"/>
      <c r="D355" s="218"/>
      <c r="E355" s="218"/>
      <c r="K355" s="218"/>
    </row>
    <row r="356" spans="3:11" ht="15">
      <c r="C356" s="218"/>
      <c r="D356" s="218"/>
      <c r="E356" s="218"/>
      <c r="K356" s="218"/>
    </row>
    <row r="357" spans="3:11" ht="15">
      <c r="C357" s="218"/>
      <c r="D357" s="218"/>
      <c r="E357" s="218"/>
      <c r="K357" s="218"/>
    </row>
    <row r="358" spans="3:11" ht="15">
      <c r="C358" s="218"/>
      <c r="D358" s="218"/>
      <c r="E358" s="218"/>
      <c r="K358" s="218"/>
    </row>
    <row r="359" spans="3:11" ht="15">
      <c r="C359" s="218"/>
      <c r="D359" s="218"/>
      <c r="E359" s="218"/>
      <c r="K359" s="218"/>
    </row>
    <row r="360" spans="3:11" ht="15">
      <c r="C360" s="218"/>
      <c r="D360" s="218"/>
      <c r="E360" s="218"/>
      <c r="K360" s="218"/>
    </row>
    <row r="361" spans="3:11" ht="15">
      <c r="C361" s="218"/>
      <c r="D361" s="218"/>
      <c r="E361" s="218"/>
      <c r="K361" s="218"/>
    </row>
    <row r="362" spans="3:11" ht="15">
      <c r="C362" s="218"/>
      <c r="D362" s="218"/>
      <c r="E362" s="218"/>
      <c r="K362" s="218"/>
    </row>
    <row r="363" spans="3:11" ht="15">
      <c r="C363" s="218"/>
      <c r="D363" s="218"/>
      <c r="E363" s="218"/>
      <c r="K363" s="218"/>
    </row>
    <row r="364" spans="3:11" ht="15">
      <c r="C364" s="218"/>
      <c r="D364" s="218"/>
      <c r="E364" s="218"/>
      <c r="K364" s="218"/>
    </row>
    <row r="365" spans="3:11" ht="15">
      <c r="C365" s="218"/>
      <c r="D365" s="218"/>
      <c r="E365" s="218"/>
      <c r="K365" s="218"/>
    </row>
    <row r="366" spans="3:11" ht="15">
      <c r="C366" s="218"/>
      <c r="D366" s="218"/>
      <c r="E366" s="218"/>
      <c r="K366" s="218"/>
    </row>
    <row r="367" spans="3:11" ht="15">
      <c r="C367" s="218"/>
      <c r="D367" s="218"/>
      <c r="E367" s="218"/>
      <c r="K367" s="218"/>
    </row>
    <row r="368" spans="3:11" ht="15">
      <c r="C368" s="218"/>
      <c r="D368" s="218"/>
      <c r="E368" s="218"/>
      <c r="K368" s="218"/>
    </row>
    <row r="369" spans="3:11" ht="15">
      <c r="C369" s="218"/>
      <c r="D369" s="218"/>
      <c r="E369" s="218"/>
      <c r="K369" s="218"/>
    </row>
    <row r="370" spans="3:11" ht="15">
      <c r="C370" s="218"/>
      <c r="D370" s="218"/>
      <c r="E370" s="218"/>
      <c r="K370" s="218"/>
    </row>
    <row r="371" spans="3:11" ht="15">
      <c r="C371" s="218"/>
      <c r="D371" s="218"/>
      <c r="E371" s="218"/>
      <c r="K371" s="218"/>
    </row>
    <row r="372" spans="3:11" ht="15">
      <c r="C372" s="218"/>
      <c r="D372" s="218"/>
      <c r="E372" s="218"/>
      <c r="K372" s="218"/>
    </row>
    <row r="373" spans="3:11" ht="15">
      <c r="C373" s="218"/>
      <c r="D373" s="218"/>
      <c r="E373" s="218"/>
      <c r="K373" s="218"/>
    </row>
    <row r="374" spans="3:11" ht="15">
      <c r="C374" s="218"/>
      <c r="D374" s="218"/>
      <c r="E374" s="218"/>
      <c r="K374" s="218"/>
    </row>
    <row r="375" spans="3:11" ht="15">
      <c r="C375" s="218"/>
      <c r="D375" s="218"/>
      <c r="E375" s="218"/>
      <c r="K375" s="218"/>
    </row>
    <row r="376" spans="3:11" ht="15">
      <c r="C376" s="218"/>
      <c r="D376" s="218"/>
      <c r="E376" s="218"/>
      <c r="K376" s="218"/>
    </row>
    <row r="377" spans="3:11" ht="15">
      <c r="C377" s="218"/>
      <c r="D377" s="218"/>
      <c r="E377" s="218"/>
      <c r="K377" s="218"/>
    </row>
    <row r="378" spans="3:11" ht="15">
      <c r="C378" s="218"/>
      <c r="D378" s="218"/>
      <c r="E378" s="218"/>
      <c r="K378" s="218"/>
    </row>
    <row r="379" spans="3:11" ht="15">
      <c r="C379" s="218"/>
      <c r="D379" s="218"/>
      <c r="E379" s="218"/>
      <c r="K379" s="218"/>
    </row>
    <row r="380" spans="3:11" ht="15">
      <c r="C380" s="218"/>
      <c r="D380" s="218"/>
      <c r="E380" s="218"/>
      <c r="K380" s="218"/>
    </row>
    <row r="381" spans="3:11" ht="15">
      <c r="C381" s="218"/>
      <c r="D381" s="218"/>
      <c r="E381" s="218"/>
      <c r="K381" s="218"/>
    </row>
    <row r="382" spans="3:11" ht="15">
      <c r="C382" s="218"/>
      <c r="D382" s="218"/>
      <c r="E382" s="218"/>
      <c r="K382" s="218"/>
    </row>
    <row r="383" spans="3:11" ht="15">
      <c r="C383" s="218"/>
      <c r="D383" s="218"/>
      <c r="E383" s="218"/>
      <c r="K383" s="218"/>
    </row>
    <row r="384" spans="3:11" ht="15">
      <c r="C384" s="218"/>
      <c r="D384" s="218"/>
      <c r="E384" s="218"/>
      <c r="K384" s="218"/>
    </row>
    <row r="385" spans="3:11" ht="15">
      <c r="C385" s="218"/>
      <c r="D385" s="218"/>
      <c r="E385" s="218"/>
      <c r="K385" s="218"/>
    </row>
    <row r="386" spans="3:11" ht="15">
      <c r="C386" s="218"/>
      <c r="D386" s="218"/>
      <c r="E386" s="218"/>
      <c r="K386" s="218"/>
    </row>
    <row r="387" spans="3:11" ht="15">
      <c r="C387" s="218"/>
      <c r="D387" s="218"/>
      <c r="E387" s="218"/>
      <c r="K387" s="218"/>
    </row>
    <row r="388" spans="3:11" ht="15">
      <c r="C388" s="218"/>
      <c r="D388" s="218"/>
      <c r="E388" s="218"/>
      <c r="K388" s="218"/>
    </row>
    <row r="389" spans="3:11" ht="15">
      <c r="C389" s="218"/>
      <c r="D389" s="218"/>
      <c r="E389" s="218"/>
      <c r="K389" s="218"/>
    </row>
    <row r="390" spans="3:11" ht="15">
      <c r="C390" s="218"/>
      <c r="D390" s="218"/>
      <c r="E390" s="218"/>
      <c r="K390" s="218"/>
    </row>
    <row r="391" spans="3:11" ht="15">
      <c r="C391" s="218"/>
      <c r="D391" s="218"/>
      <c r="E391" s="218"/>
      <c r="K391" s="218"/>
    </row>
    <row r="392" spans="3:11" ht="15">
      <c r="C392" s="218"/>
      <c r="D392" s="218"/>
      <c r="E392" s="218"/>
      <c r="K392" s="218"/>
    </row>
    <row r="393" spans="3:11" ht="15">
      <c r="C393" s="218"/>
      <c r="D393" s="218"/>
      <c r="E393" s="218"/>
      <c r="K393" s="218"/>
    </row>
    <row r="394" spans="3:11" ht="15">
      <c r="C394" s="218"/>
      <c r="D394" s="218"/>
      <c r="E394" s="218"/>
      <c r="K394" s="218"/>
    </row>
    <row r="395" spans="3:11" ht="15">
      <c r="C395" s="218"/>
      <c r="D395" s="218"/>
      <c r="E395" s="218"/>
      <c r="K395" s="218"/>
    </row>
    <row r="396" spans="3:11" ht="15">
      <c r="C396" s="218"/>
      <c r="D396" s="218"/>
      <c r="E396" s="218"/>
      <c r="K396" s="218"/>
    </row>
    <row r="397" spans="3:11" ht="15">
      <c r="C397" s="218"/>
      <c r="D397" s="218"/>
      <c r="E397" s="218"/>
      <c r="K397" s="218"/>
    </row>
    <row r="398" spans="3:11" ht="15">
      <c r="C398" s="218"/>
      <c r="D398" s="218"/>
      <c r="E398" s="218"/>
      <c r="K398" s="218"/>
    </row>
    <row r="399" spans="3:11" ht="15">
      <c r="C399" s="218"/>
      <c r="D399" s="218"/>
      <c r="E399" s="218"/>
      <c r="K399" s="218"/>
    </row>
    <row r="400" spans="3:11" ht="15">
      <c r="C400" s="218"/>
      <c r="D400" s="218"/>
      <c r="E400" s="218"/>
      <c r="K400" s="218"/>
    </row>
    <row r="401" spans="3:11" ht="15">
      <c r="C401" s="218"/>
      <c r="D401" s="218"/>
      <c r="E401" s="218"/>
      <c r="K401" s="218"/>
    </row>
    <row r="402" spans="3:11" ht="15">
      <c r="C402" s="218"/>
      <c r="D402" s="218"/>
      <c r="E402" s="218"/>
      <c r="K402" s="218"/>
    </row>
    <row r="403" spans="3:11" ht="15">
      <c r="C403" s="218"/>
      <c r="D403" s="218"/>
      <c r="E403" s="218"/>
      <c r="K403" s="218"/>
    </row>
    <row r="404" spans="3:11" ht="15">
      <c r="C404" s="218"/>
      <c r="D404" s="218"/>
      <c r="E404" s="218"/>
      <c r="K404" s="218"/>
    </row>
    <row r="405" spans="3:11" ht="15">
      <c r="C405" s="218"/>
      <c r="D405" s="218"/>
      <c r="E405" s="218"/>
      <c r="K405" s="218"/>
    </row>
    <row r="406" spans="3:11" ht="15">
      <c r="C406" s="218"/>
      <c r="D406" s="218"/>
      <c r="E406" s="218"/>
      <c r="K406" s="218"/>
    </row>
    <row r="407" spans="3:11" ht="15">
      <c r="C407" s="218"/>
      <c r="D407" s="218"/>
      <c r="E407" s="218"/>
      <c r="K407" s="218"/>
    </row>
    <row r="408" spans="3:11" ht="15">
      <c r="C408" s="218"/>
      <c r="D408" s="218"/>
      <c r="E408" s="218"/>
      <c r="K408" s="218"/>
    </row>
    <row r="409" spans="3:11" ht="15">
      <c r="C409" s="218"/>
      <c r="D409" s="218"/>
      <c r="E409" s="218"/>
      <c r="K409" s="218"/>
    </row>
    <row r="410" spans="3:11" ht="15">
      <c r="C410" s="218"/>
      <c r="D410" s="218"/>
      <c r="E410" s="218"/>
      <c r="K410" s="218"/>
    </row>
    <row r="411" spans="3:11" ht="15">
      <c r="C411" s="218"/>
      <c r="D411" s="218"/>
      <c r="E411" s="218"/>
      <c r="K411" s="218"/>
    </row>
    <row r="412" spans="3:11" ht="15">
      <c r="C412" s="218"/>
      <c r="D412" s="218"/>
      <c r="E412" s="218"/>
      <c r="K412" s="218"/>
    </row>
    <row r="413" spans="3:11" ht="15">
      <c r="C413" s="218"/>
      <c r="D413" s="218"/>
      <c r="E413" s="218"/>
      <c r="K413" s="218"/>
    </row>
    <row r="414" spans="3:11" ht="15">
      <c r="C414" s="218"/>
      <c r="D414" s="218"/>
      <c r="E414" s="218"/>
      <c r="K414" s="218"/>
    </row>
    <row r="415" spans="3:11" ht="15">
      <c r="C415" s="218"/>
      <c r="D415" s="218"/>
      <c r="E415" s="218"/>
      <c r="K415" s="218"/>
    </row>
    <row r="416" spans="3:11" ht="15">
      <c r="C416" s="218"/>
      <c r="D416" s="218"/>
      <c r="E416" s="218"/>
      <c r="K416" s="218"/>
    </row>
    <row r="417" spans="3:11" ht="15">
      <c r="C417" s="218"/>
      <c r="D417" s="218"/>
      <c r="E417" s="218"/>
      <c r="K417" s="218"/>
    </row>
    <row r="418" spans="3:11" ht="15">
      <c r="C418" s="218"/>
      <c r="D418" s="218"/>
      <c r="E418" s="218"/>
      <c r="K418" s="218"/>
    </row>
    <row r="419" spans="3:11" ht="15">
      <c r="C419" s="218"/>
      <c r="D419" s="218"/>
      <c r="E419" s="218"/>
      <c r="K419" s="218"/>
    </row>
    <row r="420" spans="3:11" ht="15">
      <c r="C420" s="218"/>
      <c r="D420" s="218"/>
      <c r="E420" s="218"/>
      <c r="K420" s="218"/>
    </row>
    <row r="421" spans="3:11" ht="15">
      <c r="C421" s="218"/>
      <c r="D421" s="218"/>
      <c r="E421" s="218"/>
      <c r="K421" s="218"/>
    </row>
    <row r="422" spans="3:11" ht="15">
      <c r="C422" s="218"/>
      <c r="D422" s="218"/>
      <c r="E422" s="218"/>
      <c r="K422" s="218"/>
    </row>
    <row r="423" spans="3:11" ht="15">
      <c r="C423" s="218"/>
      <c r="D423" s="218"/>
      <c r="E423" s="218"/>
      <c r="K423" s="218"/>
    </row>
    <row r="424" spans="3:11" ht="15">
      <c r="C424" s="218"/>
      <c r="D424" s="218"/>
      <c r="E424" s="218"/>
      <c r="K424" s="218"/>
    </row>
    <row r="425" spans="3:11" ht="15">
      <c r="C425" s="218"/>
      <c r="D425" s="218"/>
      <c r="E425" s="218"/>
      <c r="K425" s="218"/>
    </row>
    <row r="426" spans="3:11" ht="15">
      <c r="C426" s="218"/>
      <c r="D426" s="218"/>
      <c r="E426" s="218"/>
      <c r="K426" s="218"/>
    </row>
    <row r="427" spans="3:11" ht="15">
      <c r="C427" s="218"/>
      <c r="D427" s="218"/>
      <c r="E427" s="218"/>
      <c r="K427" s="218"/>
    </row>
    <row r="428" spans="3:11" ht="15">
      <c r="C428" s="218"/>
      <c r="D428" s="218"/>
      <c r="E428" s="218"/>
      <c r="K428" s="218"/>
    </row>
    <row r="429" spans="3:11" ht="15">
      <c r="C429" s="218"/>
      <c r="D429" s="218"/>
      <c r="E429" s="218"/>
      <c r="K429" s="218"/>
    </row>
    <row r="430" spans="3:11" ht="15">
      <c r="C430" s="218"/>
      <c r="D430" s="218"/>
      <c r="E430" s="218"/>
      <c r="K430" s="218"/>
    </row>
    <row r="431" spans="3:11" ht="15">
      <c r="C431" s="218"/>
      <c r="D431" s="218"/>
      <c r="E431" s="218"/>
      <c r="K431" s="218"/>
    </row>
    <row r="432" spans="3:11" ht="15">
      <c r="C432" s="218"/>
      <c r="D432" s="218"/>
      <c r="E432" s="218"/>
      <c r="K432" s="218"/>
    </row>
    <row r="433" spans="3:11" ht="15">
      <c r="C433" s="218"/>
      <c r="D433" s="218"/>
      <c r="E433" s="218"/>
      <c r="K433" s="218"/>
    </row>
    <row r="434" spans="3:11" ht="15">
      <c r="C434" s="218"/>
      <c r="D434" s="218"/>
      <c r="E434" s="218"/>
      <c r="K434" s="218"/>
    </row>
    <row r="435" spans="3:11" ht="15">
      <c r="C435" s="218"/>
      <c r="D435" s="218"/>
      <c r="E435" s="218"/>
      <c r="K435" s="218"/>
    </row>
    <row r="436" spans="3:11" ht="15">
      <c r="C436" s="218"/>
      <c r="D436" s="218"/>
      <c r="E436" s="218"/>
      <c r="K436" s="218"/>
    </row>
    <row r="437" spans="3:11" ht="15">
      <c r="C437" s="218"/>
      <c r="D437" s="218"/>
      <c r="E437" s="218"/>
      <c r="K437" s="218"/>
    </row>
    <row r="438" spans="3:11" ht="15">
      <c r="C438" s="218"/>
      <c r="D438" s="218"/>
      <c r="E438" s="218"/>
      <c r="K438" s="218"/>
    </row>
    <row r="439" spans="3:11" ht="15">
      <c r="C439" s="218"/>
      <c r="D439" s="218"/>
      <c r="E439" s="218"/>
      <c r="K439" s="218"/>
    </row>
    <row r="440" spans="3:11" ht="15">
      <c r="C440" s="218"/>
      <c r="D440" s="218"/>
      <c r="E440" s="218"/>
      <c r="K440" s="218"/>
    </row>
    <row r="441" spans="3:11" ht="15">
      <c r="C441" s="218"/>
      <c r="D441" s="218"/>
      <c r="E441" s="218"/>
      <c r="K441" s="218"/>
    </row>
    <row r="442" spans="3:11" ht="15">
      <c r="C442" s="218"/>
      <c r="D442" s="218"/>
      <c r="E442" s="218"/>
      <c r="K442" s="218"/>
    </row>
    <row r="443" spans="3:11" ht="15">
      <c r="C443" s="218"/>
      <c r="D443" s="218"/>
      <c r="E443" s="218"/>
      <c r="K443" s="218"/>
    </row>
    <row r="444" spans="3:11" ht="15">
      <c r="C444" s="218"/>
      <c r="D444" s="218"/>
      <c r="E444" s="218"/>
      <c r="K444" s="218"/>
    </row>
    <row r="445" spans="3:11" ht="15">
      <c r="C445" s="218"/>
      <c r="D445" s="218"/>
      <c r="E445" s="218"/>
      <c r="K445" s="218"/>
    </row>
    <row r="446" spans="3:11" ht="15">
      <c r="C446" s="218"/>
      <c r="D446" s="218"/>
      <c r="E446" s="218"/>
      <c r="K446" s="218"/>
    </row>
    <row r="447" spans="3:11" ht="15">
      <c r="C447" s="218"/>
      <c r="D447" s="218"/>
      <c r="E447" s="218"/>
      <c r="K447" s="218"/>
    </row>
    <row r="448" spans="3:11" ht="15">
      <c r="C448" s="218"/>
      <c r="D448" s="218"/>
      <c r="E448" s="218"/>
      <c r="K448" s="218"/>
    </row>
    <row r="449" spans="3:11" ht="15">
      <c r="C449" s="218"/>
      <c r="D449" s="218"/>
      <c r="E449" s="218"/>
      <c r="K449" s="218"/>
    </row>
    <row r="450" spans="3:11" ht="15">
      <c r="C450" s="218"/>
      <c r="D450" s="218"/>
      <c r="E450" s="218"/>
      <c r="K450" s="218"/>
    </row>
    <row r="451" spans="3:11" ht="15">
      <c r="C451" s="218"/>
      <c r="D451" s="218"/>
      <c r="E451" s="218"/>
      <c r="K451" s="218"/>
    </row>
    <row r="452" spans="3:11" ht="15">
      <c r="C452" s="218"/>
      <c r="D452" s="218"/>
      <c r="E452" s="218"/>
      <c r="K452" s="218"/>
    </row>
    <row r="453" spans="3:11" ht="15">
      <c r="C453" s="218"/>
      <c r="D453" s="218"/>
      <c r="E453" s="218"/>
      <c r="K453" s="218"/>
    </row>
    <row r="454" spans="3:11" ht="15">
      <c r="C454" s="218"/>
      <c r="D454" s="218"/>
      <c r="E454" s="218"/>
      <c r="K454" s="218"/>
    </row>
    <row r="455" spans="3:11" ht="15">
      <c r="C455" s="218"/>
      <c r="D455" s="218"/>
      <c r="E455" s="218"/>
      <c r="K455" s="218"/>
    </row>
    <row r="456" spans="3:11" ht="15">
      <c r="C456" s="218"/>
      <c r="D456" s="218"/>
      <c r="E456" s="218"/>
      <c r="K456" s="218"/>
    </row>
    <row r="457" spans="3:11" ht="15">
      <c r="C457" s="218"/>
      <c r="D457" s="218"/>
      <c r="E457" s="218"/>
      <c r="K457" s="218"/>
    </row>
    <row r="458" spans="3:11" ht="15">
      <c r="C458" s="218"/>
      <c r="D458" s="218"/>
      <c r="E458" s="218"/>
      <c r="K458" s="218"/>
    </row>
    <row r="459" spans="3:11" ht="15">
      <c r="C459" s="218"/>
      <c r="D459" s="218"/>
      <c r="E459" s="218"/>
      <c r="K459" s="218"/>
    </row>
    <row r="460" spans="3:11" ht="15">
      <c r="C460" s="218"/>
      <c r="D460" s="218"/>
      <c r="E460" s="218"/>
      <c r="K460" s="218"/>
    </row>
    <row r="461" spans="3:11" ht="15">
      <c r="C461" s="218"/>
      <c r="D461" s="218"/>
      <c r="E461" s="218"/>
      <c r="K461" s="218"/>
    </row>
    <row r="462" spans="3:11" ht="15">
      <c r="C462" s="218"/>
      <c r="D462" s="218"/>
      <c r="E462" s="218"/>
      <c r="K462" s="218"/>
    </row>
    <row r="463" spans="3:11" ht="15">
      <c r="C463" s="218"/>
      <c r="D463" s="218"/>
      <c r="E463" s="218"/>
      <c r="K463" s="218"/>
    </row>
    <row r="464" spans="3:11" ht="15">
      <c r="C464" s="218"/>
      <c r="D464" s="218"/>
      <c r="E464" s="218"/>
      <c r="K464" s="218"/>
    </row>
    <row r="465" spans="3:11" ht="15">
      <c r="C465" s="218"/>
      <c r="D465" s="218"/>
      <c r="E465" s="218"/>
      <c r="K465" s="218"/>
    </row>
    <row r="466" spans="3:11" ht="15">
      <c r="C466" s="218"/>
      <c r="D466" s="218"/>
      <c r="E466" s="218"/>
      <c r="K466" s="218"/>
    </row>
    <row r="467" spans="3:11" ht="15">
      <c r="C467" s="218"/>
      <c r="D467" s="218"/>
      <c r="E467" s="218"/>
      <c r="K467" s="218"/>
    </row>
    <row r="468" spans="3:11" ht="15">
      <c r="C468" s="218"/>
      <c r="D468" s="218"/>
      <c r="E468" s="218"/>
      <c r="K468" s="218"/>
    </row>
    <row r="469" spans="3:11" ht="15">
      <c r="C469" s="218"/>
      <c r="D469" s="218"/>
      <c r="E469" s="218"/>
      <c r="K469" s="218"/>
    </row>
    <row r="470" spans="3:11" ht="15">
      <c r="C470" s="218"/>
      <c r="D470" s="218"/>
      <c r="E470" s="218"/>
      <c r="K470" s="218"/>
    </row>
    <row r="471" spans="3:11" ht="15">
      <c r="C471" s="218"/>
      <c r="D471" s="218"/>
      <c r="E471" s="218"/>
      <c r="K471" s="218"/>
    </row>
    <row r="472" spans="3:11" ht="15">
      <c r="C472" s="218"/>
      <c r="D472" s="218"/>
      <c r="E472" s="218"/>
      <c r="K472" s="218"/>
    </row>
    <row r="473" spans="3:11" ht="15">
      <c r="C473" s="218"/>
      <c r="D473" s="218"/>
      <c r="E473" s="218"/>
      <c r="K473" s="218"/>
    </row>
    <row r="474" spans="3:11" ht="15">
      <c r="C474" s="218"/>
      <c r="D474" s="218"/>
      <c r="E474" s="218"/>
      <c r="K474" s="218"/>
    </row>
    <row r="475" spans="3:11" ht="15">
      <c r="C475" s="218"/>
      <c r="D475" s="218"/>
      <c r="E475" s="218"/>
      <c r="K475" s="218"/>
    </row>
    <row r="476" spans="3:11" ht="15">
      <c r="C476" s="218"/>
      <c r="D476" s="218"/>
      <c r="E476" s="218"/>
      <c r="K476" s="218"/>
    </row>
    <row r="477" spans="3:11" ht="15">
      <c r="C477" s="218"/>
      <c r="D477" s="218"/>
      <c r="E477" s="218"/>
      <c r="K477" s="218"/>
    </row>
    <row r="478" spans="3:11" ht="15">
      <c r="C478" s="218"/>
      <c r="D478" s="218"/>
      <c r="E478" s="218"/>
      <c r="K478" s="218"/>
    </row>
    <row r="479" spans="3:11" ht="15">
      <c r="C479" s="218"/>
      <c r="D479" s="218"/>
      <c r="E479" s="218"/>
      <c r="K479" s="218"/>
    </row>
    <row r="480" spans="3:11" ht="15">
      <c r="C480" s="218"/>
      <c r="D480" s="218"/>
      <c r="E480" s="218"/>
      <c r="K480" s="218"/>
    </row>
    <row r="481" spans="3:11" ht="15">
      <c r="C481" s="218"/>
      <c r="D481" s="218"/>
      <c r="E481" s="218"/>
      <c r="K481" s="218"/>
    </row>
    <row r="482" spans="3:11" ht="15">
      <c r="C482" s="218"/>
      <c r="D482" s="218"/>
      <c r="E482" s="218"/>
      <c r="K482" s="218"/>
    </row>
    <row r="483" spans="3:11" ht="15">
      <c r="C483" s="218"/>
      <c r="D483" s="218"/>
      <c r="E483" s="218"/>
      <c r="K483" s="218"/>
    </row>
    <row r="484" spans="3:11" ht="15">
      <c r="C484" s="218"/>
      <c r="D484" s="218"/>
      <c r="E484" s="218"/>
      <c r="K484" s="218"/>
    </row>
    <row r="485" spans="3:11" ht="15">
      <c r="C485" s="218"/>
      <c r="D485" s="218"/>
      <c r="E485" s="218"/>
      <c r="K485" s="218"/>
    </row>
    <row r="486" spans="3:11" ht="15">
      <c r="C486" s="218"/>
      <c r="D486" s="218"/>
      <c r="E486" s="218"/>
      <c r="K486" s="218"/>
    </row>
    <row r="487" spans="3:11" ht="15">
      <c r="C487" s="218"/>
      <c r="D487" s="218"/>
      <c r="E487" s="218"/>
      <c r="K487" s="218"/>
    </row>
    <row r="488" spans="3:11" ht="15">
      <c r="C488" s="218"/>
      <c r="D488" s="218"/>
      <c r="E488" s="218"/>
      <c r="K488" s="218"/>
    </row>
    <row r="489" spans="3:11" ht="15">
      <c r="C489" s="218"/>
      <c r="D489" s="218"/>
      <c r="E489" s="218"/>
      <c r="K489" s="218"/>
    </row>
    <row r="490" spans="3:11" ht="15">
      <c r="C490" s="218"/>
      <c r="D490" s="218"/>
      <c r="E490" s="218"/>
      <c r="K490" s="218"/>
    </row>
    <row r="491" spans="3:11" ht="15">
      <c r="C491" s="218"/>
      <c r="D491" s="218"/>
      <c r="E491" s="218"/>
      <c r="K491" s="218"/>
    </row>
    <row r="492" spans="3:11" ht="15">
      <c r="C492" s="218"/>
      <c r="D492" s="218"/>
      <c r="E492" s="218"/>
      <c r="K492" s="218"/>
    </row>
    <row r="493" spans="3:11" ht="15">
      <c r="C493" s="218"/>
      <c r="D493" s="218"/>
      <c r="E493" s="218"/>
      <c r="K493" s="218"/>
    </row>
    <row r="494" spans="3:11" ht="15">
      <c r="C494" s="218"/>
      <c r="D494" s="218"/>
      <c r="E494" s="218"/>
      <c r="K494" s="218"/>
    </row>
    <row r="495" spans="3:11" ht="15">
      <c r="C495" s="218"/>
      <c r="D495" s="218"/>
      <c r="E495" s="218"/>
      <c r="K495" s="218"/>
    </row>
    <row r="496" spans="3:11" ht="15">
      <c r="C496" s="218"/>
      <c r="D496" s="218"/>
      <c r="E496" s="218"/>
      <c r="K496" s="218"/>
    </row>
    <row r="497" spans="3:11" ht="15">
      <c r="C497" s="218"/>
      <c r="D497" s="218"/>
      <c r="E497" s="218"/>
      <c r="K497" s="218"/>
    </row>
    <row r="498" spans="3:11" ht="15">
      <c r="C498" s="218"/>
      <c r="D498" s="218"/>
      <c r="E498" s="218"/>
      <c r="K498" s="218"/>
    </row>
    <row r="499" spans="3:11" ht="15">
      <c r="C499" s="218"/>
      <c r="D499" s="218"/>
      <c r="E499" s="218"/>
      <c r="K499" s="218"/>
    </row>
    <row r="500" spans="3:11" ht="15">
      <c r="C500" s="218"/>
      <c r="D500" s="218"/>
      <c r="E500" s="218"/>
      <c r="K500" s="218"/>
    </row>
    <row r="501" spans="3:11" ht="15">
      <c r="C501" s="218"/>
      <c r="D501" s="218"/>
      <c r="E501" s="218"/>
      <c r="K501" s="218"/>
    </row>
    <row r="502" spans="3:11" ht="15">
      <c r="C502" s="218"/>
      <c r="D502" s="218"/>
      <c r="E502" s="218"/>
      <c r="K502" s="218"/>
    </row>
    <row r="503" spans="3:11" ht="15">
      <c r="C503" s="218"/>
      <c r="D503" s="218"/>
      <c r="E503" s="218"/>
      <c r="K503" s="218"/>
    </row>
    <row r="504" spans="3:11" ht="15">
      <c r="C504" s="218"/>
      <c r="D504" s="218"/>
      <c r="E504" s="218"/>
      <c r="K504" s="218"/>
    </row>
    <row r="505" spans="3:11" ht="15">
      <c r="C505" s="218"/>
      <c r="D505" s="218"/>
      <c r="E505" s="218"/>
      <c r="K505" s="218"/>
    </row>
    <row r="506" spans="3:11" ht="15">
      <c r="C506" s="218"/>
      <c r="D506" s="218"/>
      <c r="E506" s="218"/>
      <c r="K506" s="218"/>
    </row>
    <row r="507" spans="3:11" ht="15">
      <c r="C507" s="218"/>
      <c r="D507" s="218"/>
      <c r="E507" s="218"/>
      <c r="K507" s="218"/>
    </row>
    <row r="508" spans="3:11" ht="15">
      <c r="C508" s="218"/>
      <c r="D508" s="218"/>
      <c r="E508" s="218"/>
      <c r="K508" s="218"/>
    </row>
    <row r="509" spans="3:11" ht="15">
      <c r="C509" s="218"/>
      <c r="D509" s="218"/>
      <c r="E509" s="218"/>
      <c r="K509" s="218"/>
    </row>
    <row r="510" spans="3:11" ht="15">
      <c r="C510" s="218"/>
      <c r="D510" s="218"/>
      <c r="E510" s="218"/>
      <c r="K510" s="218"/>
    </row>
    <row r="511" spans="3:11" ht="15">
      <c r="C511" s="218"/>
      <c r="D511" s="218"/>
      <c r="E511" s="218"/>
      <c r="K511" s="218"/>
    </row>
    <row r="512" spans="3:11" ht="15">
      <c r="C512" s="218"/>
      <c r="D512" s="218"/>
      <c r="E512" s="218"/>
      <c r="K512" s="218"/>
    </row>
    <row r="513" spans="3:11" ht="15">
      <c r="C513" s="218"/>
      <c r="D513" s="218"/>
      <c r="E513" s="218"/>
      <c r="K513" s="218"/>
    </row>
    <row r="514" spans="3:11" ht="15">
      <c r="C514" s="218"/>
      <c r="D514" s="218"/>
      <c r="E514" s="218"/>
      <c r="K514" s="218"/>
    </row>
    <row r="515" spans="3:11" ht="15">
      <c r="C515" s="218"/>
      <c r="D515" s="218"/>
      <c r="E515" s="218"/>
      <c r="K515" s="218"/>
    </row>
    <row r="516" spans="3:11" ht="15">
      <c r="C516" s="218"/>
      <c r="D516" s="218"/>
      <c r="E516" s="218"/>
      <c r="K516" s="218"/>
    </row>
    <row r="517" spans="3:11" ht="15">
      <c r="C517" s="218"/>
      <c r="D517" s="218"/>
      <c r="E517" s="218"/>
      <c r="K517" s="218"/>
    </row>
    <row r="518" spans="3:11" ht="15">
      <c r="C518" s="218"/>
      <c r="D518" s="218"/>
      <c r="E518" s="218"/>
      <c r="K518" s="218"/>
    </row>
    <row r="519" spans="3:11" ht="15">
      <c r="C519" s="218"/>
      <c r="D519" s="218"/>
      <c r="E519" s="218"/>
      <c r="K519" s="218"/>
    </row>
    <row r="520" spans="3:11" ht="15">
      <c r="C520" s="218"/>
      <c r="D520" s="218"/>
      <c r="E520" s="218"/>
      <c r="K520" s="218"/>
    </row>
    <row r="521" spans="3:11" ht="15">
      <c r="C521" s="218"/>
      <c r="D521" s="218"/>
      <c r="E521" s="218"/>
      <c r="K521" s="218"/>
    </row>
    <row r="522" spans="3:11" ht="15">
      <c r="C522" s="218"/>
      <c r="D522" s="218"/>
      <c r="E522" s="218"/>
      <c r="K522" s="218"/>
    </row>
    <row r="523" spans="3:11" ht="15">
      <c r="C523" s="218"/>
      <c r="D523" s="218"/>
      <c r="E523" s="218"/>
      <c r="K523" s="218"/>
    </row>
    <row r="524" spans="3:11" ht="15">
      <c r="C524" s="218"/>
      <c r="D524" s="218"/>
      <c r="E524" s="218"/>
      <c r="K524" s="218"/>
    </row>
    <row r="525" spans="3:11" ht="15">
      <c r="C525" s="218"/>
      <c r="D525" s="218"/>
      <c r="E525" s="218"/>
      <c r="K525" s="218"/>
    </row>
    <row r="526" spans="3:11" ht="15">
      <c r="C526" s="218"/>
      <c r="D526" s="218"/>
      <c r="E526" s="218"/>
      <c r="K526" s="218"/>
    </row>
    <row r="527" spans="3:11" ht="15">
      <c r="C527" s="218"/>
      <c r="D527" s="218"/>
      <c r="E527" s="218"/>
      <c r="K527" s="218"/>
    </row>
    <row r="528" spans="3:11" ht="15">
      <c r="C528" s="218"/>
      <c r="D528" s="218"/>
      <c r="E528" s="218"/>
      <c r="K528" s="218"/>
    </row>
    <row r="529" spans="3:11" ht="15">
      <c r="C529" s="218"/>
      <c r="D529" s="218"/>
      <c r="E529" s="218"/>
      <c r="K529" s="218"/>
    </row>
    <row r="530" spans="3:11" ht="15">
      <c r="C530" s="218"/>
      <c r="D530" s="218"/>
      <c r="E530" s="218"/>
      <c r="K530" s="218"/>
    </row>
    <row r="531" spans="3:11" ht="15">
      <c r="C531" s="218"/>
      <c r="D531" s="218"/>
      <c r="E531" s="218"/>
      <c r="K531" s="218"/>
    </row>
    <row r="532" spans="3:11" ht="15">
      <c r="C532" s="218"/>
      <c r="D532" s="218"/>
      <c r="E532" s="218"/>
      <c r="K532" s="218"/>
    </row>
    <row r="533" spans="3:11" ht="15">
      <c r="C533" s="218"/>
      <c r="D533" s="218"/>
      <c r="E533" s="218"/>
      <c r="K533" s="218"/>
    </row>
    <row r="534" spans="3:11" ht="15">
      <c r="C534" s="218"/>
      <c r="D534" s="218"/>
      <c r="E534" s="218"/>
      <c r="K534" s="218"/>
    </row>
    <row r="535" spans="3:11" ht="15">
      <c r="C535" s="218"/>
      <c r="D535" s="218"/>
      <c r="E535" s="218"/>
      <c r="K535" s="218"/>
    </row>
    <row r="536" spans="3:11" ht="15">
      <c r="C536" s="218"/>
      <c r="D536" s="218"/>
      <c r="E536" s="218"/>
      <c r="K536" s="218"/>
    </row>
    <row r="537" spans="3:11" ht="15">
      <c r="C537" s="218"/>
      <c r="D537" s="218"/>
      <c r="E537" s="218"/>
      <c r="K537" s="218"/>
    </row>
    <row r="538" spans="3:11" ht="15">
      <c r="C538" s="218"/>
      <c r="D538" s="218"/>
      <c r="E538" s="218"/>
      <c r="K538" s="218"/>
    </row>
    <row r="539" spans="3:11" ht="15">
      <c r="C539" s="218"/>
      <c r="D539" s="218"/>
      <c r="E539" s="218"/>
      <c r="K539" s="218"/>
    </row>
    <row r="540" spans="3:11" ht="15">
      <c r="C540" s="218"/>
      <c r="D540" s="218"/>
      <c r="E540" s="218"/>
      <c r="K540" s="218"/>
    </row>
    <row r="541" spans="3:11" ht="15">
      <c r="C541" s="218"/>
      <c r="D541" s="218"/>
      <c r="E541" s="218"/>
      <c r="K541" s="218"/>
    </row>
    <row r="542" spans="3:11" ht="15">
      <c r="C542" s="218"/>
      <c r="D542" s="218"/>
      <c r="E542" s="218"/>
      <c r="K542" s="218"/>
    </row>
    <row r="543" spans="3:11" ht="15">
      <c r="C543" s="218"/>
      <c r="D543" s="218"/>
      <c r="E543" s="218"/>
      <c r="K543" s="218"/>
    </row>
    <row r="544" spans="3:11" ht="15">
      <c r="C544" s="218"/>
      <c r="D544" s="218"/>
      <c r="E544" s="218"/>
      <c r="K544" s="218"/>
    </row>
    <row r="545" spans="3:11" ht="15">
      <c r="C545" s="218"/>
      <c r="D545" s="218"/>
      <c r="E545" s="218"/>
      <c r="K545" s="218"/>
    </row>
    <row r="546" spans="3:11" ht="15">
      <c r="C546" s="218"/>
      <c r="D546" s="218"/>
      <c r="E546" s="218"/>
      <c r="K546" s="218"/>
    </row>
    <row r="547" spans="3:11" ht="15">
      <c r="C547" s="218"/>
      <c r="D547" s="218"/>
      <c r="E547" s="218"/>
      <c r="K547" s="218"/>
    </row>
    <row r="548" spans="3:11" ht="15">
      <c r="C548" s="218"/>
      <c r="D548" s="218"/>
      <c r="E548" s="218"/>
      <c r="K548" s="218"/>
    </row>
    <row r="549" spans="3:11" ht="15">
      <c r="C549" s="218"/>
      <c r="D549" s="218"/>
      <c r="E549" s="218"/>
      <c r="K549" s="218"/>
    </row>
    <row r="550" spans="3:11" ht="15">
      <c r="C550" s="218"/>
      <c r="D550" s="218"/>
      <c r="E550" s="218"/>
      <c r="K550" s="218"/>
    </row>
    <row r="551" spans="3:11" ht="15">
      <c r="C551" s="218"/>
      <c r="D551" s="218"/>
      <c r="E551" s="218"/>
      <c r="K551" s="218"/>
    </row>
    <row r="552" spans="3:11" ht="15">
      <c r="C552" s="218"/>
      <c r="D552" s="218"/>
      <c r="E552" s="218"/>
      <c r="K552" s="218"/>
    </row>
    <row r="553" spans="3:11" ht="15">
      <c r="C553" s="218"/>
      <c r="D553" s="218"/>
      <c r="E553" s="218"/>
      <c r="K553" s="218"/>
    </row>
    <row r="554" spans="3:11" ht="15">
      <c r="C554" s="218"/>
      <c r="D554" s="218"/>
      <c r="E554" s="218"/>
      <c r="K554" s="218"/>
    </row>
    <row r="555" spans="3:11" ht="15">
      <c r="C555" s="218"/>
      <c r="D555" s="218"/>
      <c r="E555" s="218"/>
      <c r="K555" s="218"/>
    </row>
    <row r="556" spans="3:11" ht="15">
      <c r="C556" s="218"/>
      <c r="D556" s="218"/>
      <c r="E556" s="218"/>
      <c r="K556" s="218"/>
    </row>
    <row r="557" spans="3:11" ht="15">
      <c r="C557" s="218"/>
      <c r="D557" s="218"/>
      <c r="E557" s="218"/>
      <c r="K557" s="218"/>
    </row>
    <row r="558" spans="3:11" ht="15">
      <c r="C558" s="218"/>
      <c r="D558" s="218"/>
      <c r="E558" s="218"/>
      <c r="K558" s="218"/>
    </row>
    <row r="559" spans="3:11" ht="15">
      <c r="C559" s="218"/>
      <c r="D559" s="218"/>
      <c r="E559" s="218"/>
      <c r="K559" s="218"/>
    </row>
    <row r="560" spans="3:11" ht="15">
      <c r="C560" s="218"/>
      <c r="D560" s="218"/>
      <c r="E560" s="218"/>
      <c r="K560" s="218"/>
    </row>
    <row r="561" spans="3:11" ht="15">
      <c r="C561" s="218"/>
      <c r="D561" s="218"/>
      <c r="E561" s="218"/>
      <c r="K561" s="218"/>
    </row>
    <row r="562" spans="3:11" ht="15">
      <c r="C562" s="218"/>
      <c r="D562" s="218"/>
      <c r="E562" s="218"/>
      <c r="K562" s="218"/>
    </row>
    <row r="563" spans="3:11" ht="15">
      <c r="C563" s="218"/>
      <c r="D563" s="218"/>
      <c r="E563" s="218"/>
      <c r="K563" s="218"/>
    </row>
    <row r="564" spans="3:11" ht="15">
      <c r="C564" s="218"/>
      <c r="D564" s="218"/>
      <c r="E564" s="218"/>
      <c r="K564" s="218"/>
    </row>
    <row r="565" spans="3:11" ht="15">
      <c r="C565" s="218"/>
      <c r="D565" s="218"/>
      <c r="E565" s="218"/>
      <c r="K565" s="218"/>
    </row>
    <row r="566" spans="3:11" ht="15">
      <c r="C566" s="218"/>
      <c r="D566" s="218"/>
      <c r="E566" s="218"/>
      <c r="K566" s="218"/>
    </row>
    <row r="567" spans="3:11" ht="15">
      <c r="C567" s="218"/>
      <c r="D567" s="218"/>
      <c r="E567" s="218"/>
      <c r="K567" s="218"/>
    </row>
    <row r="568" spans="3:11" ht="15">
      <c r="C568" s="218"/>
      <c r="D568" s="218"/>
      <c r="E568" s="218"/>
      <c r="K568" s="218"/>
    </row>
    <row r="569" spans="3:11" ht="15">
      <c r="C569" s="218"/>
      <c r="D569" s="218"/>
      <c r="E569" s="218"/>
      <c r="K569" s="218"/>
    </row>
    <row r="570" spans="3:11" ht="15">
      <c r="C570" s="218"/>
      <c r="D570" s="218"/>
      <c r="E570" s="218"/>
      <c r="K570" s="218"/>
    </row>
    <row r="571" spans="3:11" ht="15">
      <c r="C571" s="218"/>
      <c r="D571" s="218"/>
      <c r="E571" s="218"/>
      <c r="K571" s="218"/>
    </row>
    <row r="572" spans="3:11" ht="15">
      <c r="C572" s="218"/>
      <c r="D572" s="218"/>
      <c r="E572" s="218"/>
      <c r="K572" s="218"/>
    </row>
    <row r="573" spans="3:11" ht="15">
      <c r="C573" s="218"/>
      <c r="D573" s="218"/>
      <c r="E573" s="218"/>
      <c r="K573" s="218"/>
    </row>
    <row r="574" spans="3:11" ht="15">
      <c r="C574" s="218"/>
      <c r="D574" s="218"/>
      <c r="E574" s="218"/>
      <c r="K574" s="218"/>
    </row>
    <row r="575" spans="3:11" ht="15">
      <c r="C575" s="218"/>
      <c r="D575" s="218"/>
      <c r="E575" s="218"/>
      <c r="K575" s="218"/>
    </row>
    <row r="576" spans="3:11" ht="15">
      <c r="C576" s="218"/>
      <c r="D576" s="218"/>
      <c r="E576" s="218"/>
      <c r="K576" s="218"/>
    </row>
    <row r="577" spans="3:11" ht="15">
      <c r="C577" s="218"/>
      <c r="D577" s="218"/>
      <c r="E577" s="218"/>
      <c r="K577" s="218"/>
    </row>
    <row r="578" spans="3:11" ht="15">
      <c r="C578" s="218"/>
      <c r="D578" s="218"/>
      <c r="E578" s="218"/>
      <c r="K578" s="218"/>
    </row>
    <row r="579" spans="3:11" ht="15">
      <c r="C579" s="218"/>
      <c r="D579" s="218"/>
      <c r="E579" s="218"/>
      <c r="K579" s="218"/>
    </row>
    <row r="580" spans="3:11" ht="15">
      <c r="C580" s="218"/>
      <c r="D580" s="218"/>
      <c r="E580" s="218"/>
      <c r="K580" s="218"/>
    </row>
    <row r="581" spans="3:11" ht="15">
      <c r="C581" s="218"/>
      <c r="D581" s="218"/>
      <c r="E581" s="218"/>
      <c r="K581" s="218"/>
    </row>
    <row r="582" spans="3:11" ht="15">
      <c r="C582" s="218"/>
      <c r="D582" s="218"/>
      <c r="E582" s="218"/>
      <c r="K582" s="218"/>
    </row>
    <row r="583" spans="3:11" ht="15">
      <c r="C583" s="218"/>
      <c r="D583" s="218"/>
      <c r="E583" s="218"/>
      <c r="K583" s="218"/>
    </row>
    <row r="584" spans="3:11" ht="15">
      <c r="C584" s="218"/>
      <c r="D584" s="218"/>
      <c r="E584" s="218"/>
      <c r="K584" s="218"/>
    </row>
    <row r="585" spans="3:11" ht="15">
      <c r="C585" s="218"/>
      <c r="D585" s="218"/>
      <c r="E585" s="218"/>
      <c r="K585" s="218"/>
    </row>
    <row r="586" spans="3:11" ht="15">
      <c r="C586" s="218"/>
      <c r="D586" s="218"/>
      <c r="E586" s="218"/>
      <c r="K586" s="218"/>
    </row>
    <row r="587" spans="3:11" ht="15">
      <c r="C587" s="218"/>
      <c r="D587" s="218"/>
      <c r="E587" s="218"/>
      <c r="K587" s="218"/>
    </row>
    <row r="588" spans="3:11" ht="15">
      <c r="C588" s="218"/>
      <c r="D588" s="218"/>
      <c r="E588" s="218"/>
      <c r="K588" s="218"/>
    </row>
    <row r="589" spans="3:11" ht="15">
      <c r="C589" s="218"/>
      <c r="D589" s="218"/>
      <c r="E589" s="218"/>
      <c r="K589" s="218"/>
    </row>
    <row r="590" spans="3:11" ht="15">
      <c r="C590" s="218"/>
      <c r="D590" s="218"/>
      <c r="E590" s="218"/>
      <c r="K590" s="218"/>
    </row>
    <row r="591" spans="3:11" ht="15">
      <c r="C591" s="218"/>
      <c r="D591" s="218"/>
      <c r="E591" s="218"/>
      <c r="K591" s="218"/>
    </row>
    <row r="592" spans="3:11" ht="15">
      <c r="C592" s="218"/>
      <c r="D592" s="218"/>
      <c r="E592" s="218"/>
      <c r="K592" s="218"/>
    </row>
    <row r="593" spans="3:11" ht="15">
      <c r="C593" s="218"/>
      <c r="D593" s="218"/>
      <c r="E593" s="218"/>
      <c r="K593" s="218"/>
    </row>
    <row r="594" spans="3:11" ht="15">
      <c r="C594" s="218"/>
      <c r="D594" s="218"/>
      <c r="E594" s="218"/>
      <c r="K594" s="218"/>
    </row>
    <row r="595" spans="3:11" ht="15">
      <c r="C595" s="218"/>
      <c r="D595" s="218"/>
      <c r="E595" s="218"/>
      <c r="K595" s="218"/>
    </row>
    <row r="596" spans="3:11" ht="15">
      <c r="C596" s="218"/>
      <c r="D596" s="218"/>
      <c r="E596" s="218"/>
      <c r="K596" s="218"/>
    </row>
    <row r="597" spans="3:11" ht="15">
      <c r="C597" s="218"/>
      <c r="D597" s="218"/>
      <c r="E597" s="218"/>
      <c r="K597" s="218"/>
    </row>
    <row r="598" spans="3:11" ht="15">
      <c r="C598" s="218"/>
      <c r="D598" s="218"/>
      <c r="E598" s="218"/>
      <c r="K598" s="218"/>
    </row>
    <row r="599" spans="3:11" ht="15">
      <c r="C599" s="218"/>
      <c r="D599" s="218"/>
      <c r="E599" s="218"/>
      <c r="K599" s="218"/>
    </row>
    <row r="600" spans="3:11" ht="15">
      <c r="C600" s="218"/>
      <c r="D600" s="218"/>
      <c r="E600" s="218"/>
      <c r="K600" s="218"/>
    </row>
    <row r="601" spans="3:11" ht="15">
      <c r="C601" s="218"/>
      <c r="D601" s="218"/>
      <c r="E601" s="218"/>
      <c r="K601" s="218"/>
    </row>
    <row r="602" spans="3:11" ht="15">
      <c r="C602" s="218"/>
      <c r="D602" s="218"/>
      <c r="E602" s="218"/>
      <c r="K602" s="218"/>
    </row>
    <row r="603" spans="3:11" ht="15">
      <c r="C603" s="218"/>
      <c r="D603" s="218"/>
      <c r="E603" s="218"/>
      <c r="K603" s="218"/>
    </row>
    <row r="604" spans="3:11" ht="15">
      <c r="C604" s="218"/>
      <c r="D604" s="218"/>
      <c r="E604" s="218"/>
      <c r="K604" s="218"/>
    </row>
    <row r="605" spans="3:11" ht="15">
      <c r="C605" s="218"/>
      <c r="D605" s="218"/>
      <c r="E605" s="218"/>
      <c r="K605" s="218"/>
    </row>
    <row r="606" spans="3:11" ht="15">
      <c r="C606" s="218"/>
      <c r="D606" s="218"/>
      <c r="E606" s="218"/>
      <c r="K606" s="218"/>
    </row>
    <row r="607" spans="3:11" ht="15">
      <c r="C607" s="218"/>
      <c r="D607" s="218"/>
      <c r="E607" s="218"/>
      <c r="K607" s="218"/>
    </row>
    <row r="608" spans="3:11" ht="15">
      <c r="C608" s="218"/>
      <c r="D608" s="218"/>
      <c r="E608" s="218"/>
      <c r="K608" s="218"/>
    </row>
    <row r="609" spans="3:11" ht="15">
      <c r="C609" s="218"/>
      <c r="D609" s="218"/>
      <c r="E609" s="218"/>
      <c r="K609" s="218"/>
    </row>
    <row r="610" spans="3:11" ht="15">
      <c r="C610" s="218"/>
      <c r="D610" s="218"/>
      <c r="E610" s="218"/>
      <c r="K610" s="218"/>
    </row>
    <row r="611" spans="3:11" ht="15">
      <c r="C611" s="218"/>
      <c r="D611" s="218"/>
      <c r="E611" s="218"/>
      <c r="K611" s="218"/>
    </row>
    <row r="612" spans="3:11" ht="15">
      <c r="C612" s="218"/>
      <c r="D612" s="218"/>
      <c r="E612" s="218"/>
      <c r="K612" s="218"/>
    </row>
    <row r="613" spans="3:11" ht="15">
      <c r="C613" s="218"/>
      <c r="D613" s="218"/>
      <c r="E613" s="218"/>
      <c r="K613" s="218"/>
    </row>
    <row r="614" spans="3:11" ht="15">
      <c r="C614" s="218"/>
      <c r="D614" s="218"/>
      <c r="E614" s="218"/>
      <c r="K614" s="218"/>
    </row>
    <row r="615" spans="3:11" ht="15">
      <c r="C615" s="218"/>
      <c r="D615" s="218"/>
      <c r="E615" s="218"/>
      <c r="K615" s="218"/>
    </row>
    <row r="616" spans="3:11" ht="15">
      <c r="C616" s="218"/>
      <c r="D616" s="218"/>
      <c r="E616" s="218"/>
      <c r="K616" s="218"/>
    </row>
    <row r="617" spans="3:11" ht="15">
      <c r="C617" s="218"/>
      <c r="D617" s="218"/>
      <c r="E617" s="218"/>
      <c r="K617" s="218"/>
    </row>
    <row r="618" spans="3:11" ht="15">
      <c r="C618" s="218"/>
      <c r="D618" s="218"/>
      <c r="E618" s="218"/>
      <c r="K618" s="218"/>
    </row>
    <row r="619" spans="3:11" ht="15">
      <c r="C619" s="218"/>
      <c r="D619" s="218"/>
      <c r="E619" s="218"/>
      <c r="K619" s="218"/>
    </row>
    <row r="620" spans="3:11" ht="15">
      <c r="C620" s="218"/>
      <c r="D620" s="218"/>
      <c r="E620" s="218"/>
      <c r="K620" s="218"/>
    </row>
    <row r="621" spans="3:11" ht="15">
      <c r="C621" s="218"/>
      <c r="D621" s="218"/>
      <c r="E621" s="218"/>
      <c r="K621" s="218"/>
    </row>
    <row r="622" spans="3:11" ht="15">
      <c r="C622" s="218"/>
      <c r="D622" s="218"/>
      <c r="E622" s="218"/>
      <c r="K622" s="218"/>
    </row>
    <row r="623" spans="3:11" ht="15">
      <c r="C623" s="218"/>
      <c r="D623" s="218"/>
      <c r="E623" s="218"/>
      <c r="K623" s="218"/>
    </row>
    <row r="624" spans="3:11" ht="15">
      <c r="C624" s="218"/>
      <c r="D624" s="218"/>
      <c r="E624" s="218"/>
      <c r="K624" s="218"/>
    </row>
    <row r="625" spans="3:11" ht="15">
      <c r="C625" s="218"/>
      <c r="D625" s="218"/>
      <c r="E625" s="218"/>
      <c r="K625" s="218"/>
    </row>
    <row r="626" spans="3:11" ht="15">
      <c r="C626" s="218"/>
      <c r="D626" s="218"/>
      <c r="E626" s="218"/>
      <c r="K626" s="218"/>
    </row>
    <row r="627" spans="3:11" ht="15">
      <c r="C627" s="218"/>
      <c r="D627" s="218"/>
      <c r="E627" s="218"/>
      <c r="K627" s="218"/>
    </row>
    <row r="628" spans="3:11" ht="15">
      <c r="C628" s="218"/>
      <c r="D628" s="218"/>
      <c r="E628" s="218"/>
      <c r="K628" s="218"/>
    </row>
    <row r="629" spans="3:11" ht="15">
      <c r="C629" s="218"/>
      <c r="D629" s="218"/>
      <c r="E629" s="218"/>
      <c r="K629" s="218"/>
    </row>
    <row r="630" spans="3:11" ht="15">
      <c r="C630" s="218"/>
      <c r="D630" s="218"/>
      <c r="E630" s="218"/>
      <c r="K630" s="218"/>
    </row>
    <row r="631" spans="3:11" ht="15">
      <c r="C631" s="218"/>
      <c r="D631" s="218"/>
      <c r="E631" s="218"/>
      <c r="K631" s="218"/>
    </row>
    <row r="632" spans="3:11" ht="15">
      <c r="C632" s="218"/>
      <c r="D632" s="218"/>
      <c r="E632" s="218"/>
      <c r="K632" s="218"/>
    </row>
    <row r="633" spans="3:11" ht="15">
      <c r="C633" s="218"/>
      <c r="D633" s="218"/>
      <c r="E633" s="218"/>
      <c r="K633" s="218"/>
    </row>
    <row r="634" spans="3:11" ht="15">
      <c r="C634" s="218"/>
      <c r="D634" s="218"/>
      <c r="E634" s="218"/>
      <c r="K634" s="218"/>
    </row>
    <row r="635" spans="3:11" ht="15">
      <c r="C635" s="218"/>
      <c r="D635" s="218"/>
      <c r="E635" s="218"/>
      <c r="K635" s="218"/>
    </row>
    <row r="636" spans="3:11" ht="15">
      <c r="C636" s="218"/>
      <c r="D636" s="218"/>
      <c r="E636" s="218"/>
      <c r="K636" s="218"/>
    </row>
    <row r="637" spans="3:11" ht="15">
      <c r="C637" s="218"/>
      <c r="D637" s="218"/>
      <c r="E637" s="218"/>
      <c r="K637" s="218"/>
    </row>
    <row r="638" spans="3:11" ht="15">
      <c r="C638" s="218"/>
      <c r="D638" s="218"/>
      <c r="E638" s="218"/>
      <c r="K638" s="218"/>
    </row>
    <row r="639" spans="3:11" ht="15">
      <c r="C639" s="218"/>
      <c r="D639" s="218"/>
      <c r="E639" s="218"/>
      <c r="K639" s="218"/>
    </row>
    <row r="640" spans="3:11" ht="15">
      <c r="C640" s="218"/>
      <c r="D640" s="218"/>
      <c r="E640" s="218"/>
      <c r="K640" s="218"/>
    </row>
    <row r="641" spans="3:11" ht="15">
      <c r="C641" s="218"/>
      <c r="D641" s="218"/>
      <c r="E641" s="218"/>
      <c r="K641" s="218"/>
    </row>
    <row r="642" spans="3:11" ht="15">
      <c r="C642" s="218"/>
      <c r="D642" s="218"/>
      <c r="E642" s="218"/>
      <c r="K642" s="218"/>
    </row>
    <row r="643" spans="3:11" ht="15">
      <c r="C643" s="218"/>
      <c r="D643" s="218"/>
      <c r="E643" s="218"/>
      <c r="K643" s="218"/>
    </row>
    <row r="644" spans="3:11" ht="15">
      <c r="C644" s="218"/>
      <c r="D644" s="218"/>
      <c r="E644" s="218"/>
      <c r="K644" s="218"/>
    </row>
    <row r="645" spans="3:11" ht="15">
      <c r="C645" s="218"/>
      <c r="D645" s="218"/>
      <c r="E645" s="218"/>
      <c r="K645" s="218"/>
    </row>
    <row r="646" spans="3:11" ht="15">
      <c r="C646" s="218"/>
      <c r="D646" s="218"/>
      <c r="E646" s="218"/>
      <c r="K646" s="218"/>
    </row>
    <row r="647" spans="3:11" ht="15">
      <c r="C647" s="218"/>
      <c r="D647" s="218"/>
      <c r="E647" s="218"/>
      <c r="K647" s="218"/>
    </row>
    <row r="648" spans="3:11" ht="15">
      <c r="C648" s="218"/>
      <c r="D648" s="218"/>
      <c r="E648" s="218"/>
      <c r="K648" s="218"/>
    </row>
    <row r="649" spans="3:11" ht="15">
      <c r="C649" s="218"/>
      <c r="D649" s="218"/>
      <c r="E649" s="218"/>
      <c r="K649" s="218"/>
    </row>
    <row r="650" spans="3:11" ht="15">
      <c r="C650" s="218"/>
      <c r="D650" s="218"/>
      <c r="E650" s="218"/>
      <c r="K650" s="218"/>
    </row>
    <row r="651" spans="3:11" ht="15">
      <c r="C651" s="218"/>
      <c r="D651" s="218"/>
      <c r="E651" s="218"/>
      <c r="K651" s="218"/>
    </row>
    <row r="652" spans="3:11" ht="15">
      <c r="C652" s="218"/>
      <c r="D652" s="218"/>
      <c r="E652" s="218"/>
      <c r="K652" s="218"/>
    </row>
    <row r="653" spans="3:11" ht="15">
      <c r="C653" s="218"/>
      <c r="D653" s="218"/>
      <c r="E653" s="218"/>
      <c r="K653" s="218"/>
    </row>
    <row r="654" spans="3:11" ht="15">
      <c r="C654" s="218"/>
      <c r="D654" s="218"/>
      <c r="E654" s="218"/>
      <c r="K654" s="218"/>
    </row>
    <row r="655" spans="3:11" ht="15">
      <c r="C655" s="218"/>
      <c r="D655" s="218"/>
      <c r="E655" s="218"/>
      <c r="K655" s="218"/>
    </row>
    <row r="656" spans="3:11" ht="15">
      <c r="C656" s="218"/>
      <c r="D656" s="218"/>
      <c r="E656" s="218"/>
      <c r="K656" s="218"/>
    </row>
    <row r="657" spans="3:11" ht="15">
      <c r="C657" s="218"/>
      <c r="D657" s="218"/>
      <c r="E657" s="218"/>
      <c r="K657" s="218"/>
    </row>
  </sheetData>
  <sheetProtection sheet="1" objects="1" scenarios="1"/>
  <mergeCells count="8">
    <mergeCell ref="N1:O1"/>
    <mergeCell ref="N2:O2"/>
    <mergeCell ref="A88:C88"/>
    <mergeCell ref="A86:B86"/>
    <mergeCell ref="A1:B1"/>
    <mergeCell ref="H1:J1"/>
    <mergeCell ref="D2:I3"/>
    <mergeCell ref="M86:O86"/>
  </mergeCells>
  <dataValidations count="3">
    <dataValidation type="textLength" operator="equal" showInputMessage="1" showErrorMessage="1" sqref="Z95:Z184 Z189:Z208 Z187">
      <formula1>5</formula1>
    </dataValidation>
    <dataValidation type="whole" allowBlank="1" showErrorMessage="1" errorTitle="AMENDMENT NEEDED" error="Please enter figures &amp; exclude decimal places&#10;" sqref="L11:L24 K77:L80 C77:E81 C27:E38 C40:E46 C48:E56 C58:E60 C62:E64 C73:E75 G8:H24 G27:H38 G40:H46 G48:H56 G58:H60 G62:H62 G73:H75 G77:H80 K27:L38 K40:L46 K48:L56 K58:L60 K62:L62 K73:L75 K8:K24 L9 C8:C24 E8:E24 D8:D9 D11 D13:D24">
      <formula1>0</formula1>
      <formula2>1000000000000000</formula2>
    </dataValidation>
    <dataValidation type="whole" allowBlank="1" showErrorMessage="1" errorTitle="AMENDMENT NEEDED" error="Please enter figures &amp; exclude decimal places&#10;" sqref="L8 L10 D10 D12">
      <formula1>-100000000000000</formula1>
      <formula2>1000000000000000</formula2>
    </dataValidation>
  </dataValidations>
  <printOptions/>
  <pageMargins left="0.2362204724409449" right="0.15748031496062992" top="0.31" bottom="0.46" header="0.15748031496062992" footer="0.15748031496062992"/>
  <pageSetup fitToHeight="2" horizontalDpi="600" verticalDpi="600" orientation="landscape" paperSize="9" scale="71" r:id="rId3"/>
  <headerFooter alignWithMargins="0">
    <oddFooter>&amp;L&amp;Z&amp;F&amp;R&amp;D</oddFooter>
  </headerFooter>
  <rowBreaks count="1" manualBreakCount="1">
    <brk id="47" max="18" man="1"/>
  </rowBreaks>
  <colBreaks count="1" manualBreakCount="1">
    <brk id="15" max="8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3"/>
  </sheetPr>
  <dimension ref="A1:Z657"/>
  <sheetViews>
    <sheetView showGridLines="0" tabSelected="1" zoomScale="70" zoomScaleNormal="70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3" sqref="E13"/>
    </sheetView>
  </sheetViews>
  <sheetFormatPr defaultColWidth="8.88671875" defaultRowHeight="15"/>
  <cols>
    <col min="1" max="1" width="5.6640625" style="218" customWidth="1"/>
    <col min="2" max="2" width="41.6640625" style="218" customWidth="1"/>
    <col min="3" max="3" width="10.5546875" style="219" customWidth="1"/>
    <col min="4" max="4" width="10.3359375" style="219" customWidth="1"/>
    <col min="5" max="5" width="10.5546875" style="219" customWidth="1"/>
    <col min="6" max="6" width="9.4453125" style="218" customWidth="1"/>
    <col min="7" max="7" width="9.99609375" style="218" customWidth="1"/>
    <col min="8" max="8" width="12.6640625" style="218" customWidth="1"/>
    <col min="9" max="9" width="8.6640625" style="218" customWidth="1"/>
    <col min="10" max="10" width="6.88671875" style="218" customWidth="1"/>
    <col min="11" max="11" width="10.21484375" style="263" customWidth="1"/>
    <col min="12" max="12" width="8.99609375" style="218" customWidth="1"/>
    <col min="13" max="13" width="9.5546875" style="218" customWidth="1"/>
    <col min="14" max="14" width="6.4453125" style="218" customWidth="1"/>
    <col min="15" max="15" width="10.4453125" style="218" customWidth="1"/>
    <col min="16" max="16" width="9.3359375" style="218" hidden="1" customWidth="1"/>
    <col min="17" max="17" width="10.10546875" style="218" hidden="1" customWidth="1"/>
    <col min="18" max="18" width="9.3359375" style="218" hidden="1" customWidth="1"/>
    <col min="19" max="19" width="72.3359375" style="218" customWidth="1"/>
    <col min="20" max="23" width="8.88671875" style="218" customWidth="1"/>
    <col min="24" max="24" width="33.3359375" style="218" bestFit="1" customWidth="1"/>
    <col min="25" max="16384" width="8.88671875" style="218" customWidth="1"/>
  </cols>
  <sheetData>
    <row r="1" spans="1:20" ht="21.75" customHeight="1" thickBot="1">
      <c r="A1" s="414" t="s">
        <v>436</v>
      </c>
      <c r="B1" s="414"/>
      <c r="C1" s="215"/>
      <c r="D1" s="216"/>
      <c r="E1" s="216"/>
      <c r="F1" s="215" t="s">
        <v>53</v>
      </c>
      <c r="G1" s="59"/>
      <c r="H1" s="415"/>
      <c r="I1" s="415"/>
      <c r="J1" s="415"/>
      <c r="K1" s="60" t="s">
        <v>76</v>
      </c>
      <c r="L1" s="67"/>
      <c r="M1" s="62"/>
      <c r="N1" s="412"/>
      <c r="O1" s="412"/>
      <c r="P1" s="217"/>
      <c r="Q1" s="217"/>
      <c r="R1" s="217"/>
      <c r="S1" s="62"/>
      <c r="T1" s="67"/>
    </row>
    <row r="2" spans="1:20" ht="21.75" customHeight="1" thickBot="1">
      <c r="A2" s="301"/>
      <c r="B2" s="304" t="s">
        <v>291</v>
      </c>
      <c r="C2" s="61"/>
      <c r="D2" s="416" t="s">
        <v>434</v>
      </c>
      <c r="E2" s="417"/>
      <c r="F2" s="417"/>
      <c r="G2" s="417"/>
      <c r="H2" s="418"/>
      <c r="I2" s="419"/>
      <c r="J2" s="59"/>
      <c r="K2" s="60" t="s">
        <v>77</v>
      </c>
      <c r="L2" s="59"/>
      <c r="M2" s="62"/>
      <c r="N2" s="413"/>
      <c r="O2" s="413"/>
      <c r="P2" s="217"/>
      <c r="Q2" s="217"/>
      <c r="R2" s="217"/>
      <c r="S2" s="62"/>
      <c r="T2" s="67"/>
    </row>
    <row r="3" spans="1:20" ht="19.5" customHeight="1" thickBot="1">
      <c r="A3" s="319" t="s">
        <v>290</v>
      </c>
      <c r="B3" s="302">
        <f>VLOOKUP(B2,X94:Z208,3,0)</f>
        <v>99999</v>
      </c>
      <c r="C3" s="64"/>
      <c r="D3" s="420"/>
      <c r="E3" s="421"/>
      <c r="F3" s="421"/>
      <c r="G3" s="421"/>
      <c r="H3" s="421"/>
      <c r="I3" s="422"/>
      <c r="J3" s="65"/>
      <c r="K3" s="63"/>
      <c r="L3" s="66"/>
      <c r="M3" s="67"/>
      <c r="N3" s="67"/>
      <c r="O3" s="67"/>
      <c r="P3" s="67"/>
      <c r="Q3" s="67"/>
      <c r="R3" s="67"/>
      <c r="S3" s="68"/>
      <c r="T3" s="67"/>
    </row>
    <row r="4" spans="1:20" ht="57.75" customHeight="1">
      <c r="A4" s="114" t="s">
        <v>123</v>
      </c>
      <c r="B4" s="115" t="s">
        <v>0</v>
      </c>
      <c r="C4" s="214" t="s">
        <v>418</v>
      </c>
      <c r="D4" s="282" t="s">
        <v>137</v>
      </c>
      <c r="E4" s="282" t="s">
        <v>138</v>
      </c>
      <c r="F4" s="281" t="s">
        <v>57</v>
      </c>
      <c r="G4" s="281" t="s">
        <v>56</v>
      </c>
      <c r="H4" s="281" t="s">
        <v>58</v>
      </c>
      <c r="I4" s="281" t="s">
        <v>54</v>
      </c>
      <c r="J4" s="115" t="s">
        <v>59</v>
      </c>
      <c r="K4" s="115" t="s">
        <v>75</v>
      </c>
      <c r="L4" s="115" t="s">
        <v>174</v>
      </c>
      <c r="M4" s="115" t="s">
        <v>438</v>
      </c>
      <c r="N4" s="115" t="s">
        <v>60</v>
      </c>
      <c r="O4" s="115" t="s">
        <v>1</v>
      </c>
      <c r="P4" s="115" t="str">
        <f>F4</f>
        <v>Current Budget</v>
      </c>
      <c r="Q4" s="115" t="str">
        <f>M4</f>
        <v>Projection to 31 March 2011</v>
      </c>
      <c r="R4" s="115" t="str">
        <f>O4</f>
        <v>Variance against budget</v>
      </c>
      <c r="S4" s="116" t="s">
        <v>55</v>
      </c>
      <c r="T4" s="67"/>
    </row>
    <row r="5" spans="1:20" ht="19.5" customHeight="1">
      <c r="A5" s="210" t="s">
        <v>64</v>
      </c>
      <c r="B5" s="117"/>
      <c r="C5" s="137"/>
      <c r="D5" s="138"/>
      <c r="E5" s="138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220"/>
      <c r="T5" s="67"/>
    </row>
    <row r="6" spans="1:20" ht="15.75">
      <c r="A6" s="209" t="s">
        <v>435</v>
      </c>
      <c r="B6" s="39"/>
      <c r="C6" s="303">
        <f>IF(VLOOKUP(B2,X94:Z208,1,0)="please choose your school",0,VLOOKUP(B3,Indschls!A4:F118,4,0))-C7</f>
        <v>0</v>
      </c>
      <c r="D6" s="221"/>
      <c r="E6" s="222"/>
      <c r="F6" s="76">
        <f aca="true" t="shared" si="0" ref="F6:F24">+C6+D6+E6</f>
        <v>0</v>
      </c>
      <c r="G6" s="113"/>
      <c r="H6" s="112"/>
      <c r="I6" s="118">
        <f>+F6</f>
        <v>0</v>
      </c>
      <c r="J6" s="69" t="str">
        <f aca="true" t="shared" si="1" ref="J6:J24">IF(F6=0,"n/a",+I6/F6)</f>
        <v>n/a</v>
      </c>
      <c r="K6" s="113"/>
      <c r="L6" s="112"/>
      <c r="M6" s="71">
        <f>+I6</f>
        <v>0</v>
      </c>
      <c r="N6" s="72" t="str">
        <f aca="true" t="shared" si="2" ref="N6:N25">IF(F6=0,"n/a",+M6/F6)</f>
        <v>n/a</v>
      </c>
      <c r="O6" s="70">
        <f>+F6-M6</f>
        <v>0</v>
      </c>
      <c r="P6" s="223">
        <f>F6</f>
        <v>0</v>
      </c>
      <c r="Q6" s="71">
        <f aca="true" t="shared" si="3" ref="Q6:Q20">M6</f>
        <v>0</v>
      </c>
      <c r="R6" s="73">
        <f aca="true" t="shared" si="4" ref="R6:R20">O6</f>
        <v>0</v>
      </c>
      <c r="S6" s="7"/>
      <c r="T6" s="67"/>
    </row>
    <row r="7" spans="1:20" ht="15.75">
      <c r="A7" s="313" t="s">
        <v>417</v>
      </c>
      <c r="B7" s="39"/>
      <c r="C7" s="303">
        <f>IF(VLOOKUP(B2,X94:Z208,1,0)="please choose your school",0,VLOOKUP(B3,Indschls!A4:G126,7,0))</f>
        <v>0</v>
      </c>
      <c r="D7" s="222"/>
      <c r="E7" s="222"/>
      <c r="F7" s="76">
        <f t="shared" si="0"/>
        <v>0</v>
      </c>
      <c r="G7" s="235"/>
      <c r="H7" s="112"/>
      <c r="I7" s="118">
        <f>+F7</f>
        <v>0</v>
      </c>
      <c r="J7" s="69" t="str">
        <f t="shared" si="1"/>
        <v>n/a</v>
      </c>
      <c r="K7" s="235"/>
      <c r="L7" s="112"/>
      <c r="M7" s="71">
        <f>+I7</f>
        <v>0</v>
      </c>
      <c r="N7" s="72" t="str">
        <f t="shared" si="2"/>
        <v>n/a</v>
      </c>
      <c r="O7" s="70">
        <f>+F7-M7</f>
        <v>0</v>
      </c>
      <c r="P7" s="223">
        <f>F7</f>
        <v>0</v>
      </c>
      <c r="Q7" s="71">
        <f>M7</f>
        <v>0</v>
      </c>
      <c r="R7" s="73">
        <f>O7</f>
        <v>0</v>
      </c>
      <c r="S7" s="7"/>
      <c r="T7" s="67"/>
    </row>
    <row r="8" spans="1:20" ht="15">
      <c r="A8" s="74" t="s">
        <v>107</v>
      </c>
      <c r="B8" s="75" t="s">
        <v>17</v>
      </c>
      <c r="C8" s="285"/>
      <c r="D8" s="17"/>
      <c r="E8" s="1"/>
      <c r="F8" s="76">
        <f t="shared" si="0"/>
        <v>0</v>
      </c>
      <c r="G8" s="17"/>
      <c r="H8" s="1"/>
      <c r="I8" s="76">
        <f aca="true" t="shared" si="5" ref="I8:I24">SUM(G8:H8)</f>
        <v>0</v>
      </c>
      <c r="J8" s="69" t="str">
        <f t="shared" si="1"/>
        <v>n/a</v>
      </c>
      <c r="K8" s="17"/>
      <c r="L8" s="1"/>
      <c r="M8" s="70">
        <f>(H8+G8+(L8*K8))</f>
        <v>0</v>
      </c>
      <c r="N8" s="317" t="str">
        <f t="shared" si="2"/>
        <v>n/a</v>
      </c>
      <c r="O8" s="70">
        <f aca="true" t="shared" si="6" ref="O8:O24">-F8+M8</f>
        <v>0</v>
      </c>
      <c r="P8" s="223">
        <f aca="true" t="shared" si="7" ref="P8:P24">F8</f>
        <v>0</v>
      </c>
      <c r="Q8" s="70">
        <f t="shared" si="3"/>
        <v>0</v>
      </c>
      <c r="R8" s="73">
        <f t="shared" si="4"/>
        <v>0</v>
      </c>
      <c r="S8" s="7"/>
      <c r="T8" s="67"/>
    </row>
    <row r="9" spans="1:20" ht="15">
      <c r="A9" s="74" t="s">
        <v>161</v>
      </c>
      <c r="B9" s="75" t="s">
        <v>163</v>
      </c>
      <c r="C9" s="285"/>
      <c r="D9" s="17"/>
      <c r="E9" s="1"/>
      <c r="F9" s="76">
        <f t="shared" si="0"/>
        <v>0</v>
      </c>
      <c r="G9" s="17"/>
      <c r="H9" s="1"/>
      <c r="I9" s="76">
        <f>SUM(G9:H9)</f>
        <v>0</v>
      </c>
      <c r="J9" s="69" t="str">
        <f>IF(F9=0,"n/a",+I9/F9)</f>
        <v>n/a</v>
      </c>
      <c r="K9" s="17"/>
      <c r="L9" s="1"/>
      <c r="M9" s="70">
        <f>(H9+G9+(L9*K9))</f>
        <v>0</v>
      </c>
      <c r="N9" s="72" t="str">
        <f>IF(F9=0,"n/a",+M9/F9)</f>
        <v>n/a</v>
      </c>
      <c r="O9" s="70">
        <f>-F9+M9</f>
        <v>0</v>
      </c>
      <c r="P9" s="223">
        <f>F9</f>
        <v>0</v>
      </c>
      <c r="Q9" s="70">
        <f>M9</f>
        <v>0</v>
      </c>
      <c r="R9" s="73">
        <f>O9</f>
        <v>0</v>
      </c>
      <c r="S9" s="7"/>
      <c r="T9" s="67"/>
    </row>
    <row r="10" spans="1:20" ht="15">
      <c r="A10" s="74" t="s">
        <v>162</v>
      </c>
      <c r="B10" s="75" t="s">
        <v>166</v>
      </c>
      <c r="C10" s="285"/>
      <c r="D10" s="17"/>
      <c r="E10" s="1"/>
      <c r="F10" s="76">
        <f t="shared" si="0"/>
        <v>0</v>
      </c>
      <c r="G10" s="17"/>
      <c r="H10" s="1"/>
      <c r="I10" s="76">
        <f>SUM(G10:H10)</f>
        <v>0</v>
      </c>
      <c r="J10" s="69" t="str">
        <f>IF(F10=0,"n/a",+I10/F10)</f>
        <v>n/a</v>
      </c>
      <c r="K10" s="17"/>
      <c r="L10" s="1"/>
      <c r="M10" s="70">
        <f>(H10+G10+(L10*K10))</f>
        <v>0</v>
      </c>
      <c r="N10" s="72" t="str">
        <f>IF(F10=0,"n/a",+M10/F10)</f>
        <v>n/a</v>
      </c>
      <c r="O10" s="70">
        <f>-F10+M10</f>
        <v>0</v>
      </c>
      <c r="P10" s="223">
        <f>F10</f>
        <v>0</v>
      </c>
      <c r="Q10" s="70">
        <f>M10</f>
        <v>0</v>
      </c>
      <c r="R10" s="73">
        <f>O10</f>
        <v>0</v>
      </c>
      <c r="S10" s="7"/>
      <c r="T10" s="67"/>
    </row>
    <row r="11" spans="1:20" ht="15">
      <c r="A11" s="74" t="s">
        <v>164</v>
      </c>
      <c r="B11" s="75" t="s">
        <v>165</v>
      </c>
      <c r="C11" s="285"/>
      <c r="D11" s="17"/>
      <c r="E11" s="1"/>
      <c r="F11" s="76">
        <f t="shared" si="0"/>
        <v>0</v>
      </c>
      <c r="G11" s="17"/>
      <c r="H11" s="1"/>
      <c r="I11" s="76">
        <f>SUM(G11:H11)</f>
        <v>0</v>
      </c>
      <c r="J11" s="69" t="str">
        <f>IF(F11=0,"n/a",+I11/F11)</f>
        <v>n/a</v>
      </c>
      <c r="K11" s="17"/>
      <c r="L11" s="1"/>
      <c r="M11" s="70">
        <f>(H11+G11+(L11*K11))</f>
        <v>0</v>
      </c>
      <c r="N11" s="72" t="str">
        <f>IF(F11=0,"n/a",+M11/F11)</f>
        <v>n/a</v>
      </c>
      <c r="O11" s="70">
        <f>-F11+M11</f>
        <v>0</v>
      </c>
      <c r="P11" s="223">
        <f>F11</f>
        <v>0</v>
      </c>
      <c r="Q11" s="70">
        <f>M11</f>
        <v>0</v>
      </c>
      <c r="R11" s="73">
        <f>O11</f>
        <v>0</v>
      </c>
      <c r="S11" s="7"/>
      <c r="T11" s="67"/>
    </row>
    <row r="12" spans="1:20" ht="15">
      <c r="A12" s="74" t="s">
        <v>140</v>
      </c>
      <c r="B12" s="75" t="s">
        <v>18</v>
      </c>
      <c r="C12" s="285"/>
      <c r="D12" s="17"/>
      <c r="E12" s="1"/>
      <c r="F12" s="76">
        <f t="shared" si="0"/>
        <v>0</v>
      </c>
      <c r="G12" s="17"/>
      <c r="H12" s="1"/>
      <c r="I12" s="76">
        <f t="shared" si="5"/>
        <v>0</v>
      </c>
      <c r="J12" s="69" t="str">
        <f t="shared" si="1"/>
        <v>n/a</v>
      </c>
      <c r="K12" s="17"/>
      <c r="L12" s="1"/>
      <c r="M12" s="70">
        <f aca="true" t="shared" si="8" ref="M12:M24">(H12+G12+(L12*K12))</f>
        <v>0</v>
      </c>
      <c r="N12" s="72" t="str">
        <f t="shared" si="2"/>
        <v>n/a</v>
      </c>
      <c r="O12" s="70">
        <f t="shared" si="6"/>
        <v>0</v>
      </c>
      <c r="P12" s="223">
        <f t="shared" si="7"/>
        <v>0</v>
      </c>
      <c r="Q12" s="70">
        <f t="shared" si="3"/>
        <v>0</v>
      </c>
      <c r="R12" s="73">
        <f t="shared" si="4"/>
        <v>0</v>
      </c>
      <c r="S12" s="7"/>
      <c r="T12" s="67"/>
    </row>
    <row r="13" spans="1:20" ht="15">
      <c r="A13" s="74" t="s">
        <v>115</v>
      </c>
      <c r="B13" s="75" t="s">
        <v>19</v>
      </c>
      <c r="C13" s="285"/>
      <c r="D13" s="17"/>
      <c r="E13" s="1"/>
      <c r="F13" s="76">
        <f t="shared" si="0"/>
        <v>0</v>
      </c>
      <c r="G13" s="17"/>
      <c r="H13" s="1"/>
      <c r="I13" s="76">
        <f t="shared" si="5"/>
        <v>0</v>
      </c>
      <c r="J13" s="69" t="str">
        <f t="shared" si="1"/>
        <v>n/a</v>
      </c>
      <c r="K13" s="17"/>
      <c r="L13" s="1"/>
      <c r="M13" s="70">
        <f t="shared" si="8"/>
        <v>0</v>
      </c>
      <c r="N13" s="72" t="str">
        <f t="shared" si="2"/>
        <v>n/a</v>
      </c>
      <c r="O13" s="70">
        <f t="shared" si="6"/>
        <v>0</v>
      </c>
      <c r="P13" s="223">
        <f t="shared" si="7"/>
        <v>0</v>
      </c>
      <c r="Q13" s="70">
        <f t="shared" si="3"/>
        <v>0</v>
      </c>
      <c r="R13" s="73">
        <f t="shared" si="4"/>
        <v>0</v>
      </c>
      <c r="S13" s="7"/>
      <c r="T13" s="67"/>
    </row>
    <row r="14" spans="1:20" ht="15">
      <c r="A14" s="74" t="s">
        <v>108</v>
      </c>
      <c r="B14" s="75" t="s">
        <v>20</v>
      </c>
      <c r="C14" s="285"/>
      <c r="D14" s="17"/>
      <c r="E14" s="1"/>
      <c r="F14" s="76">
        <f t="shared" si="0"/>
        <v>0</v>
      </c>
      <c r="G14" s="17"/>
      <c r="H14" s="1"/>
      <c r="I14" s="76">
        <f t="shared" si="5"/>
        <v>0</v>
      </c>
      <c r="J14" s="69" t="str">
        <f t="shared" si="1"/>
        <v>n/a</v>
      </c>
      <c r="K14" s="17"/>
      <c r="L14" s="1"/>
      <c r="M14" s="70">
        <f t="shared" si="8"/>
        <v>0</v>
      </c>
      <c r="N14" s="72" t="str">
        <f t="shared" si="2"/>
        <v>n/a</v>
      </c>
      <c r="O14" s="70">
        <f t="shared" si="6"/>
        <v>0</v>
      </c>
      <c r="P14" s="223">
        <f t="shared" si="7"/>
        <v>0</v>
      </c>
      <c r="Q14" s="70">
        <f t="shared" si="3"/>
        <v>0</v>
      </c>
      <c r="R14" s="73">
        <f t="shared" si="4"/>
        <v>0</v>
      </c>
      <c r="S14" s="7"/>
      <c r="T14" s="67"/>
    </row>
    <row r="15" spans="1:20" ht="15">
      <c r="A15" s="74" t="s">
        <v>109</v>
      </c>
      <c r="B15" s="75" t="s">
        <v>21</v>
      </c>
      <c r="C15" s="285"/>
      <c r="D15" s="17"/>
      <c r="E15" s="1"/>
      <c r="F15" s="76">
        <f t="shared" si="0"/>
        <v>0</v>
      </c>
      <c r="G15" s="17"/>
      <c r="H15" s="1"/>
      <c r="I15" s="76">
        <f t="shared" si="5"/>
        <v>0</v>
      </c>
      <c r="J15" s="69" t="str">
        <f t="shared" si="1"/>
        <v>n/a</v>
      </c>
      <c r="K15" s="17"/>
      <c r="L15" s="1"/>
      <c r="M15" s="70">
        <f t="shared" si="8"/>
        <v>0</v>
      </c>
      <c r="N15" s="72" t="str">
        <f t="shared" si="2"/>
        <v>n/a</v>
      </c>
      <c r="O15" s="70">
        <f t="shared" si="6"/>
        <v>0</v>
      </c>
      <c r="P15" s="223">
        <f t="shared" si="7"/>
        <v>0</v>
      </c>
      <c r="Q15" s="70">
        <f t="shared" si="3"/>
        <v>0</v>
      </c>
      <c r="R15" s="73">
        <f t="shared" si="4"/>
        <v>0</v>
      </c>
      <c r="S15" s="7"/>
      <c r="T15" s="67"/>
    </row>
    <row r="16" spans="1:20" ht="15">
      <c r="A16" s="74" t="s">
        <v>110</v>
      </c>
      <c r="B16" s="75" t="s">
        <v>22</v>
      </c>
      <c r="C16" s="285"/>
      <c r="D16" s="17"/>
      <c r="E16" s="1"/>
      <c r="F16" s="76">
        <f t="shared" si="0"/>
        <v>0</v>
      </c>
      <c r="G16" s="17"/>
      <c r="H16" s="1"/>
      <c r="I16" s="76">
        <f t="shared" si="5"/>
        <v>0</v>
      </c>
      <c r="J16" s="69" t="str">
        <f t="shared" si="1"/>
        <v>n/a</v>
      </c>
      <c r="K16" s="17"/>
      <c r="L16" s="1"/>
      <c r="M16" s="70">
        <f t="shared" si="8"/>
        <v>0</v>
      </c>
      <c r="N16" s="72" t="str">
        <f t="shared" si="2"/>
        <v>n/a</v>
      </c>
      <c r="O16" s="70">
        <f t="shared" si="6"/>
        <v>0</v>
      </c>
      <c r="P16" s="223">
        <f t="shared" si="7"/>
        <v>0</v>
      </c>
      <c r="Q16" s="70">
        <f t="shared" si="3"/>
        <v>0</v>
      </c>
      <c r="R16" s="73">
        <f t="shared" si="4"/>
        <v>0</v>
      </c>
      <c r="S16" s="7"/>
      <c r="T16" s="67"/>
    </row>
    <row r="17" spans="1:20" ht="15">
      <c r="A17" s="74" t="s">
        <v>111</v>
      </c>
      <c r="B17" s="75" t="s">
        <v>23</v>
      </c>
      <c r="C17" s="285"/>
      <c r="D17" s="17"/>
      <c r="E17" s="1"/>
      <c r="F17" s="76">
        <f t="shared" si="0"/>
        <v>0</v>
      </c>
      <c r="G17" s="17"/>
      <c r="H17" s="1"/>
      <c r="I17" s="76">
        <f t="shared" si="5"/>
        <v>0</v>
      </c>
      <c r="J17" s="69" t="str">
        <f t="shared" si="1"/>
        <v>n/a</v>
      </c>
      <c r="K17" s="17"/>
      <c r="L17" s="1"/>
      <c r="M17" s="76">
        <f t="shared" si="8"/>
        <v>0</v>
      </c>
      <c r="N17" s="180" t="str">
        <f t="shared" si="2"/>
        <v>n/a</v>
      </c>
      <c r="O17" s="70">
        <f t="shared" si="6"/>
        <v>0</v>
      </c>
      <c r="P17" s="223">
        <f t="shared" si="7"/>
        <v>0</v>
      </c>
      <c r="Q17" s="70">
        <f t="shared" si="3"/>
        <v>0</v>
      </c>
      <c r="R17" s="73">
        <f t="shared" si="4"/>
        <v>0</v>
      </c>
      <c r="S17" s="7"/>
      <c r="T17" s="67"/>
    </row>
    <row r="18" spans="1:20" ht="15">
      <c r="A18" s="74" t="s">
        <v>112</v>
      </c>
      <c r="B18" s="75" t="s">
        <v>24</v>
      </c>
      <c r="C18" s="285"/>
      <c r="D18" s="17"/>
      <c r="E18" s="1"/>
      <c r="F18" s="76">
        <f t="shared" si="0"/>
        <v>0</v>
      </c>
      <c r="G18" s="17"/>
      <c r="H18" s="1"/>
      <c r="I18" s="76">
        <f t="shared" si="5"/>
        <v>0</v>
      </c>
      <c r="J18" s="69" t="str">
        <f t="shared" si="1"/>
        <v>n/a</v>
      </c>
      <c r="K18" s="17"/>
      <c r="L18" s="1"/>
      <c r="M18" s="76">
        <f t="shared" si="8"/>
        <v>0</v>
      </c>
      <c r="N18" s="180" t="str">
        <f t="shared" si="2"/>
        <v>n/a</v>
      </c>
      <c r="O18" s="70">
        <f t="shared" si="6"/>
        <v>0</v>
      </c>
      <c r="P18" s="223">
        <f t="shared" si="7"/>
        <v>0</v>
      </c>
      <c r="Q18" s="70">
        <f t="shared" si="3"/>
        <v>0</v>
      </c>
      <c r="R18" s="73">
        <f t="shared" si="4"/>
        <v>0</v>
      </c>
      <c r="S18" s="7"/>
      <c r="T18" s="67"/>
    </row>
    <row r="19" spans="1:20" ht="15">
      <c r="A19" s="141" t="s">
        <v>113</v>
      </c>
      <c r="B19" s="142" t="s">
        <v>25</v>
      </c>
      <c r="C19" s="285"/>
      <c r="D19" s="17"/>
      <c r="E19" s="1"/>
      <c r="F19" s="166">
        <f t="shared" si="0"/>
        <v>0</v>
      </c>
      <c r="G19" s="17"/>
      <c r="H19" s="1"/>
      <c r="I19" s="166">
        <f t="shared" si="5"/>
        <v>0</v>
      </c>
      <c r="J19" s="169" t="str">
        <f>IF(F19=0,"n/a",+I19/F19)</f>
        <v>n/a</v>
      </c>
      <c r="K19" s="17"/>
      <c r="L19" s="1"/>
      <c r="M19" s="76">
        <f t="shared" si="8"/>
        <v>0</v>
      </c>
      <c r="N19" s="159" t="str">
        <f t="shared" si="2"/>
        <v>n/a</v>
      </c>
      <c r="O19" s="195">
        <f t="shared" si="6"/>
        <v>0</v>
      </c>
      <c r="P19" s="224">
        <f t="shared" si="7"/>
        <v>0</v>
      </c>
      <c r="Q19" s="160">
        <f t="shared" si="3"/>
        <v>0</v>
      </c>
      <c r="R19" s="143">
        <f t="shared" si="4"/>
        <v>0</v>
      </c>
      <c r="S19" s="91"/>
      <c r="T19" s="67"/>
    </row>
    <row r="20" spans="1:20" ht="15">
      <c r="A20" s="144" t="s">
        <v>114</v>
      </c>
      <c r="B20" s="145" t="s">
        <v>26</v>
      </c>
      <c r="C20" s="285"/>
      <c r="D20" s="17"/>
      <c r="E20" s="1"/>
      <c r="F20" s="167">
        <f t="shared" si="0"/>
        <v>0</v>
      </c>
      <c r="G20" s="17"/>
      <c r="H20" s="1"/>
      <c r="I20" s="167">
        <f t="shared" si="5"/>
        <v>0</v>
      </c>
      <c r="J20" s="170" t="str">
        <f>IF(F20=0,"n/a",+I20/F20)</f>
        <v>n/a</v>
      </c>
      <c r="K20" s="17"/>
      <c r="L20" s="1"/>
      <c r="M20" s="76">
        <f t="shared" si="8"/>
        <v>0</v>
      </c>
      <c r="N20" s="155" t="str">
        <f t="shared" si="2"/>
        <v>n/a</v>
      </c>
      <c r="O20" s="196">
        <f t="shared" si="6"/>
        <v>0</v>
      </c>
      <c r="P20" s="225">
        <f t="shared" si="7"/>
        <v>0</v>
      </c>
      <c r="Q20" s="161">
        <f t="shared" si="3"/>
        <v>0</v>
      </c>
      <c r="R20" s="147">
        <f t="shared" si="4"/>
        <v>0</v>
      </c>
      <c r="S20" s="7"/>
      <c r="T20" s="67"/>
    </row>
    <row r="21" spans="1:20" ht="15">
      <c r="A21" s="144" t="s">
        <v>132</v>
      </c>
      <c r="B21" s="148" t="s">
        <v>167</v>
      </c>
      <c r="C21" s="285"/>
      <c r="D21" s="17"/>
      <c r="E21" s="1"/>
      <c r="F21" s="167">
        <f t="shared" si="0"/>
        <v>0</v>
      </c>
      <c r="G21" s="17"/>
      <c r="H21" s="1"/>
      <c r="I21" s="167">
        <f t="shared" si="5"/>
        <v>0</v>
      </c>
      <c r="J21" s="170" t="str">
        <f>IF(F21=0,"n/a",+I21/F21)</f>
        <v>n/a</v>
      </c>
      <c r="K21" s="17"/>
      <c r="L21" s="1"/>
      <c r="M21" s="76">
        <f t="shared" si="8"/>
        <v>0</v>
      </c>
      <c r="N21" s="155" t="str">
        <f t="shared" si="2"/>
        <v>n/a</v>
      </c>
      <c r="O21" s="196">
        <f t="shared" si="6"/>
        <v>0</v>
      </c>
      <c r="P21" s="225">
        <f>F21</f>
        <v>0</v>
      </c>
      <c r="Q21" s="161">
        <f>M21</f>
        <v>0</v>
      </c>
      <c r="R21" s="147">
        <f>O21</f>
        <v>0</v>
      </c>
      <c r="S21" s="7"/>
      <c r="T21" s="67"/>
    </row>
    <row r="22" spans="1:20" ht="15">
      <c r="A22" s="144" t="s">
        <v>133</v>
      </c>
      <c r="B22" s="226" t="s">
        <v>168</v>
      </c>
      <c r="C22" s="285"/>
      <c r="D22" s="17"/>
      <c r="E22" s="1"/>
      <c r="F22" s="167">
        <f t="shared" si="0"/>
        <v>0</v>
      </c>
      <c r="G22" s="17"/>
      <c r="H22" s="1"/>
      <c r="I22" s="167">
        <f t="shared" si="5"/>
        <v>0</v>
      </c>
      <c r="J22" s="170" t="str">
        <f>IF(F22=0,"n/a",+I22/F22)</f>
        <v>n/a</v>
      </c>
      <c r="K22" s="17"/>
      <c r="L22" s="1"/>
      <c r="M22" s="76">
        <f t="shared" si="8"/>
        <v>0</v>
      </c>
      <c r="N22" s="155" t="str">
        <f t="shared" si="2"/>
        <v>n/a</v>
      </c>
      <c r="O22" s="196">
        <f t="shared" si="6"/>
        <v>0</v>
      </c>
      <c r="P22" s="225">
        <f>F22</f>
        <v>0</v>
      </c>
      <c r="Q22" s="161">
        <f>M22</f>
        <v>0</v>
      </c>
      <c r="R22" s="147">
        <f>O22</f>
        <v>0</v>
      </c>
      <c r="S22" s="7"/>
      <c r="T22" s="67"/>
    </row>
    <row r="23" spans="1:20" ht="15">
      <c r="A23" s="144" t="s">
        <v>134</v>
      </c>
      <c r="B23" s="226" t="s">
        <v>169</v>
      </c>
      <c r="C23" s="285"/>
      <c r="D23" s="17"/>
      <c r="E23" s="1"/>
      <c r="F23" s="167">
        <f t="shared" si="0"/>
        <v>0</v>
      </c>
      <c r="G23" s="17"/>
      <c r="H23" s="1"/>
      <c r="I23" s="167">
        <f t="shared" si="5"/>
        <v>0</v>
      </c>
      <c r="J23" s="170" t="str">
        <f>IF(F23=0,"n/a",+I23/F23)</f>
        <v>n/a</v>
      </c>
      <c r="K23" s="17"/>
      <c r="L23" s="1"/>
      <c r="M23" s="76">
        <f t="shared" si="8"/>
        <v>0</v>
      </c>
      <c r="N23" s="155" t="str">
        <f t="shared" si="2"/>
        <v>n/a</v>
      </c>
      <c r="O23" s="196">
        <f t="shared" si="6"/>
        <v>0</v>
      </c>
      <c r="P23" s="225">
        <f>F23</f>
        <v>0</v>
      </c>
      <c r="Q23" s="161">
        <f>M23</f>
        <v>0</v>
      </c>
      <c r="R23" s="147">
        <f>O23</f>
        <v>0</v>
      </c>
      <c r="S23" s="7"/>
      <c r="T23" s="67"/>
    </row>
    <row r="24" spans="1:20" ht="15.75" thickBot="1">
      <c r="A24" s="149" t="s">
        <v>135</v>
      </c>
      <c r="B24" s="226" t="s">
        <v>170</v>
      </c>
      <c r="C24" s="285"/>
      <c r="D24" s="17"/>
      <c r="E24" s="1"/>
      <c r="F24" s="168">
        <f t="shared" si="0"/>
        <v>0</v>
      </c>
      <c r="G24" s="17"/>
      <c r="H24" s="1"/>
      <c r="I24" s="168">
        <f t="shared" si="5"/>
        <v>0</v>
      </c>
      <c r="J24" s="171" t="str">
        <f t="shared" si="1"/>
        <v>n/a</v>
      </c>
      <c r="K24" s="17"/>
      <c r="L24" s="1"/>
      <c r="M24" s="265">
        <f t="shared" si="8"/>
        <v>0</v>
      </c>
      <c r="N24" s="156" t="str">
        <f t="shared" si="2"/>
        <v>n/a</v>
      </c>
      <c r="O24" s="197">
        <f t="shared" si="6"/>
        <v>0</v>
      </c>
      <c r="P24" s="227">
        <f t="shared" si="7"/>
        <v>0</v>
      </c>
      <c r="Q24" s="162">
        <f>M24</f>
        <v>0</v>
      </c>
      <c r="R24" s="151">
        <f>O24</f>
        <v>0</v>
      </c>
      <c r="S24" s="7"/>
      <c r="T24" s="67"/>
    </row>
    <row r="25" spans="1:20" ht="17.25" thickBot="1" thickTop="1">
      <c r="A25" s="208" t="s">
        <v>2</v>
      </c>
      <c r="B25" s="40"/>
      <c r="C25" s="111">
        <f aca="true" t="shared" si="9" ref="C25:I25">SUM(C8:C24)+C6+C7</f>
        <v>0</v>
      </c>
      <c r="D25" s="111">
        <f t="shared" si="9"/>
        <v>0</v>
      </c>
      <c r="E25" s="111">
        <f t="shared" si="9"/>
        <v>0</v>
      </c>
      <c r="F25" s="111">
        <f t="shared" si="9"/>
        <v>0</v>
      </c>
      <c r="G25" s="111">
        <f t="shared" si="9"/>
        <v>0</v>
      </c>
      <c r="H25" s="111">
        <f t="shared" si="9"/>
        <v>0</v>
      </c>
      <c r="I25" s="111">
        <f t="shared" si="9"/>
        <v>0</v>
      </c>
      <c r="J25" s="30" t="str">
        <f>IF(F25=0,"n/a",+I25/F25)</f>
        <v>n/a</v>
      </c>
      <c r="K25" s="53"/>
      <c r="L25" s="31"/>
      <c r="M25" s="111">
        <f>SUM(M8:M24)+M6+M7</f>
        <v>0</v>
      </c>
      <c r="N25" s="33" t="str">
        <f t="shared" si="2"/>
        <v>n/a</v>
      </c>
      <c r="O25" s="111">
        <f>SUM(O8:O24)+O6+O7</f>
        <v>0</v>
      </c>
      <c r="P25" s="111">
        <f>SUM(P8:P24)+P6+P7</f>
        <v>0</v>
      </c>
      <c r="Q25" s="111">
        <f>SUM(Q8:Q24)+Q6+Q7</f>
        <v>0</v>
      </c>
      <c r="R25" s="111">
        <f>SUM(R8:R24)+R6+R7</f>
        <v>0</v>
      </c>
      <c r="S25" s="284"/>
      <c r="T25" s="67"/>
    </row>
    <row r="26" spans="1:20" ht="18.75" thickTop="1">
      <c r="A26" s="58" t="s">
        <v>3</v>
      </c>
      <c r="B26" s="4"/>
      <c r="C26" s="133"/>
      <c r="D26" s="123"/>
      <c r="E26" s="123"/>
      <c r="F26" s="123"/>
      <c r="G26" s="123"/>
      <c r="H26" s="123"/>
      <c r="I26" s="123"/>
      <c r="J26" s="134"/>
      <c r="K26" s="124"/>
      <c r="L26" s="123"/>
      <c r="M26" s="123"/>
      <c r="N26" s="135"/>
      <c r="O26" s="123"/>
      <c r="P26" s="123"/>
      <c r="Q26" s="123"/>
      <c r="R26" s="123"/>
      <c r="S26" s="211"/>
      <c r="T26" s="67"/>
    </row>
    <row r="27" spans="1:20" ht="15">
      <c r="A27" s="81" t="s">
        <v>78</v>
      </c>
      <c r="B27" s="82" t="s">
        <v>30</v>
      </c>
      <c r="C27" s="285"/>
      <c r="D27" s="17"/>
      <c r="E27" s="1"/>
      <c r="F27" s="76">
        <f aca="true" t="shared" si="10" ref="F27:F38">+C27+D27+E27</f>
        <v>0</v>
      </c>
      <c r="G27" s="17"/>
      <c r="H27" s="1"/>
      <c r="I27" s="76">
        <f aca="true" t="shared" si="11" ref="I27:I38">SUM(G27:H27)</f>
        <v>0</v>
      </c>
      <c r="J27" s="69" t="str">
        <f aca="true" t="shared" si="12" ref="J27:J47">IF(F27=0,"n/a",+I27/F27)</f>
        <v>n/a</v>
      </c>
      <c r="K27" s="17"/>
      <c r="L27" s="1"/>
      <c r="M27" s="70">
        <f aca="true" t="shared" si="13" ref="M27:M38">(+H27+G27+(L27*K27))</f>
        <v>0</v>
      </c>
      <c r="N27" s="72" t="str">
        <f aca="true" t="shared" si="14" ref="N27:N62">IF(F27=0,"n/a",+M27/F27)</f>
        <v>n/a</v>
      </c>
      <c r="O27" s="70">
        <f aca="true" t="shared" si="15" ref="O27:O38">+F27-M27</f>
        <v>0</v>
      </c>
      <c r="P27" s="223">
        <f aca="true" t="shared" si="16" ref="P27:P65">F27</f>
        <v>0</v>
      </c>
      <c r="Q27" s="70">
        <f aca="true" t="shared" si="17" ref="Q27:Q65">M27</f>
        <v>0</v>
      </c>
      <c r="R27" s="73">
        <f aca="true" t="shared" si="18" ref="R27:R65">O27</f>
        <v>0</v>
      </c>
      <c r="S27" s="6"/>
      <c r="T27" s="67"/>
    </row>
    <row r="28" spans="1:20" ht="15">
      <c r="A28" s="81" t="s">
        <v>79</v>
      </c>
      <c r="B28" s="82" t="s">
        <v>31</v>
      </c>
      <c r="C28" s="285"/>
      <c r="D28" s="17"/>
      <c r="E28" s="1"/>
      <c r="F28" s="76">
        <f t="shared" si="10"/>
        <v>0</v>
      </c>
      <c r="G28" s="17"/>
      <c r="H28" s="1"/>
      <c r="I28" s="76">
        <f t="shared" si="11"/>
        <v>0</v>
      </c>
      <c r="J28" s="69" t="str">
        <f t="shared" si="12"/>
        <v>n/a</v>
      </c>
      <c r="K28" s="17"/>
      <c r="L28" s="1"/>
      <c r="M28" s="70">
        <f t="shared" si="13"/>
        <v>0</v>
      </c>
      <c r="N28" s="72" t="str">
        <f t="shared" si="14"/>
        <v>n/a</v>
      </c>
      <c r="O28" s="70">
        <f t="shared" si="15"/>
        <v>0</v>
      </c>
      <c r="P28" s="223">
        <f t="shared" si="16"/>
        <v>0</v>
      </c>
      <c r="Q28" s="70">
        <f t="shared" si="17"/>
        <v>0</v>
      </c>
      <c r="R28" s="73">
        <f t="shared" si="18"/>
        <v>0</v>
      </c>
      <c r="S28" s="7"/>
      <c r="T28" s="67"/>
    </row>
    <row r="29" spans="1:20" ht="15">
      <c r="A29" s="81" t="s">
        <v>83</v>
      </c>
      <c r="B29" s="82" t="s">
        <v>32</v>
      </c>
      <c r="C29" s="285"/>
      <c r="D29" s="17"/>
      <c r="E29" s="1"/>
      <c r="F29" s="76">
        <f t="shared" si="10"/>
        <v>0</v>
      </c>
      <c r="G29" s="17"/>
      <c r="H29" s="1"/>
      <c r="I29" s="76">
        <f t="shared" si="11"/>
        <v>0</v>
      </c>
      <c r="J29" s="69" t="str">
        <f t="shared" si="12"/>
        <v>n/a</v>
      </c>
      <c r="K29" s="17"/>
      <c r="L29" s="1"/>
      <c r="M29" s="70">
        <f t="shared" si="13"/>
        <v>0</v>
      </c>
      <c r="N29" s="72" t="str">
        <f t="shared" si="14"/>
        <v>n/a</v>
      </c>
      <c r="O29" s="70">
        <f t="shared" si="15"/>
        <v>0</v>
      </c>
      <c r="P29" s="223">
        <f t="shared" si="16"/>
        <v>0</v>
      </c>
      <c r="Q29" s="70">
        <f t="shared" si="17"/>
        <v>0</v>
      </c>
      <c r="R29" s="73">
        <f t="shared" si="18"/>
        <v>0</v>
      </c>
      <c r="S29" s="6"/>
      <c r="T29" s="67"/>
    </row>
    <row r="30" spans="1:20" ht="15">
      <c r="A30" s="81" t="s">
        <v>80</v>
      </c>
      <c r="B30" s="82" t="s">
        <v>28</v>
      </c>
      <c r="C30" s="285"/>
      <c r="D30" s="17"/>
      <c r="E30" s="1"/>
      <c r="F30" s="76">
        <f t="shared" si="10"/>
        <v>0</v>
      </c>
      <c r="G30" s="17"/>
      <c r="H30" s="1"/>
      <c r="I30" s="76">
        <f t="shared" si="11"/>
        <v>0</v>
      </c>
      <c r="J30" s="69" t="str">
        <f t="shared" si="12"/>
        <v>n/a</v>
      </c>
      <c r="K30" s="17"/>
      <c r="L30" s="1"/>
      <c r="M30" s="70">
        <f t="shared" si="13"/>
        <v>0</v>
      </c>
      <c r="N30" s="72" t="str">
        <f t="shared" si="14"/>
        <v>n/a</v>
      </c>
      <c r="O30" s="70">
        <f t="shared" si="15"/>
        <v>0</v>
      </c>
      <c r="P30" s="223">
        <f t="shared" si="16"/>
        <v>0</v>
      </c>
      <c r="Q30" s="70">
        <f t="shared" si="17"/>
        <v>0</v>
      </c>
      <c r="R30" s="73">
        <f t="shared" si="18"/>
        <v>0</v>
      </c>
      <c r="S30" s="6"/>
      <c r="T30" s="67"/>
    </row>
    <row r="31" spans="1:20" ht="15">
      <c r="A31" s="81" t="s">
        <v>81</v>
      </c>
      <c r="B31" s="82" t="s">
        <v>27</v>
      </c>
      <c r="C31" s="285"/>
      <c r="D31" s="17"/>
      <c r="E31" s="1"/>
      <c r="F31" s="76">
        <f t="shared" si="10"/>
        <v>0</v>
      </c>
      <c r="G31" s="17"/>
      <c r="H31" s="1"/>
      <c r="I31" s="76">
        <f t="shared" si="11"/>
        <v>0</v>
      </c>
      <c r="J31" s="69" t="str">
        <f t="shared" si="12"/>
        <v>n/a</v>
      </c>
      <c r="K31" s="17"/>
      <c r="L31" s="1"/>
      <c r="M31" s="70">
        <f t="shared" si="13"/>
        <v>0</v>
      </c>
      <c r="N31" s="72" t="str">
        <f t="shared" si="14"/>
        <v>n/a</v>
      </c>
      <c r="O31" s="70">
        <f t="shared" si="15"/>
        <v>0</v>
      </c>
      <c r="P31" s="223">
        <f t="shared" si="16"/>
        <v>0</v>
      </c>
      <c r="Q31" s="70">
        <f t="shared" si="17"/>
        <v>0</v>
      </c>
      <c r="R31" s="73">
        <f t="shared" si="18"/>
        <v>0</v>
      </c>
      <c r="S31" s="6"/>
      <c r="T31" s="67"/>
    </row>
    <row r="32" spans="1:20" ht="15">
      <c r="A32" s="81" t="s">
        <v>82</v>
      </c>
      <c r="B32" s="82" t="s">
        <v>29</v>
      </c>
      <c r="C32" s="285"/>
      <c r="D32" s="17"/>
      <c r="E32" s="1"/>
      <c r="F32" s="76">
        <f t="shared" si="10"/>
        <v>0</v>
      </c>
      <c r="G32" s="17"/>
      <c r="H32" s="1"/>
      <c r="I32" s="76">
        <f t="shared" si="11"/>
        <v>0</v>
      </c>
      <c r="J32" s="69" t="str">
        <f t="shared" si="12"/>
        <v>n/a</v>
      </c>
      <c r="K32" s="17"/>
      <c r="L32" s="1"/>
      <c r="M32" s="70">
        <f t="shared" si="13"/>
        <v>0</v>
      </c>
      <c r="N32" s="72" t="str">
        <f t="shared" si="14"/>
        <v>n/a</v>
      </c>
      <c r="O32" s="70">
        <f t="shared" si="15"/>
        <v>0</v>
      </c>
      <c r="P32" s="223">
        <f t="shared" si="16"/>
        <v>0</v>
      </c>
      <c r="Q32" s="70">
        <f t="shared" si="17"/>
        <v>0</v>
      </c>
      <c r="R32" s="73">
        <f t="shared" si="18"/>
        <v>0</v>
      </c>
      <c r="S32" s="7"/>
      <c r="T32" s="67"/>
    </row>
    <row r="33" spans="1:20" ht="15">
      <c r="A33" s="81" t="s">
        <v>84</v>
      </c>
      <c r="B33" s="82" t="s">
        <v>33</v>
      </c>
      <c r="C33" s="285"/>
      <c r="D33" s="17"/>
      <c r="E33" s="1"/>
      <c r="F33" s="76">
        <f t="shared" si="10"/>
        <v>0</v>
      </c>
      <c r="G33" s="17"/>
      <c r="H33" s="1"/>
      <c r="I33" s="76">
        <f t="shared" si="11"/>
        <v>0</v>
      </c>
      <c r="J33" s="69" t="str">
        <f t="shared" si="12"/>
        <v>n/a</v>
      </c>
      <c r="K33" s="17"/>
      <c r="L33" s="1"/>
      <c r="M33" s="70">
        <f t="shared" si="13"/>
        <v>0</v>
      </c>
      <c r="N33" s="72" t="str">
        <f t="shared" si="14"/>
        <v>n/a</v>
      </c>
      <c r="O33" s="70">
        <f t="shared" si="15"/>
        <v>0</v>
      </c>
      <c r="P33" s="223">
        <f t="shared" si="16"/>
        <v>0</v>
      </c>
      <c r="Q33" s="70">
        <f t="shared" si="17"/>
        <v>0</v>
      </c>
      <c r="R33" s="73">
        <f t="shared" si="18"/>
        <v>0</v>
      </c>
      <c r="S33" s="6"/>
      <c r="T33" s="67"/>
    </row>
    <row r="34" spans="1:20" ht="15">
      <c r="A34" s="81" t="s">
        <v>141</v>
      </c>
      <c r="B34" s="82" t="s">
        <v>171</v>
      </c>
      <c r="C34" s="285"/>
      <c r="D34" s="17"/>
      <c r="E34" s="1"/>
      <c r="F34" s="76">
        <f t="shared" si="10"/>
        <v>0</v>
      </c>
      <c r="G34" s="17"/>
      <c r="H34" s="1"/>
      <c r="I34" s="76">
        <f t="shared" si="11"/>
        <v>0</v>
      </c>
      <c r="J34" s="69" t="str">
        <f t="shared" si="12"/>
        <v>n/a</v>
      </c>
      <c r="K34" s="17"/>
      <c r="L34" s="1"/>
      <c r="M34" s="70">
        <f t="shared" si="13"/>
        <v>0</v>
      </c>
      <c r="N34" s="72" t="str">
        <f t="shared" si="14"/>
        <v>n/a</v>
      </c>
      <c r="O34" s="70">
        <f t="shared" si="15"/>
        <v>0</v>
      </c>
      <c r="P34" s="223">
        <f>F34</f>
        <v>0</v>
      </c>
      <c r="Q34" s="70">
        <f>M34</f>
        <v>0</v>
      </c>
      <c r="R34" s="73">
        <f>O34</f>
        <v>0</v>
      </c>
      <c r="S34" s="6"/>
      <c r="T34" s="67"/>
    </row>
    <row r="35" spans="1:20" ht="15">
      <c r="A35" s="81" t="s">
        <v>85</v>
      </c>
      <c r="B35" s="82" t="s">
        <v>10</v>
      </c>
      <c r="C35" s="285"/>
      <c r="D35" s="17"/>
      <c r="E35" s="1"/>
      <c r="F35" s="76">
        <f t="shared" si="10"/>
        <v>0</v>
      </c>
      <c r="G35" s="17"/>
      <c r="H35" s="1"/>
      <c r="I35" s="76">
        <f t="shared" si="11"/>
        <v>0</v>
      </c>
      <c r="J35" s="69" t="str">
        <f t="shared" si="12"/>
        <v>n/a</v>
      </c>
      <c r="K35" s="17"/>
      <c r="L35" s="1"/>
      <c r="M35" s="70">
        <f t="shared" si="13"/>
        <v>0</v>
      </c>
      <c r="N35" s="72" t="str">
        <f t="shared" si="14"/>
        <v>n/a</v>
      </c>
      <c r="O35" s="70">
        <f t="shared" si="15"/>
        <v>0</v>
      </c>
      <c r="P35" s="223">
        <f t="shared" si="16"/>
        <v>0</v>
      </c>
      <c r="Q35" s="70">
        <f t="shared" si="17"/>
        <v>0</v>
      </c>
      <c r="R35" s="73">
        <f t="shared" si="18"/>
        <v>0</v>
      </c>
      <c r="S35" s="7"/>
      <c r="T35" s="67"/>
    </row>
    <row r="36" spans="1:20" ht="15">
      <c r="A36" s="81" t="s">
        <v>87</v>
      </c>
      <c r="B36" s="82" t="s">
        <v>12</v>
      </c>
      <c r="C36" s="285"/>
      <c r="D36" s="17"/>
      <c r="E36" s="1"/>
      <c r="F36" s="76">
        <f t="shared" si="10"/>
        <v>0</v>
      </c>
      <c r="G36" s="17"/>
      <c r="H36" s="1"/>
      <c r="I36" s="76">
        <f t="shared" si="11"/>
        <v>0</v>
      </c>
      <c r="J36" s="69" t="str">
        <f t="shared" si="12"/>
        <v>n/a</v>
      </c>
      <c r="K36" s="17"/>
      <c r="L36" s="1"/>
      <c r="M36" s="70">
        <f t="shared" si="13"/>
        <v>0</v>
      </c>
      <c r="N36" s="72" t="str">
        <f t="shared" si="14"/>
        <v>n/a</v>
      </c>
      <c r="O36" s="70">
        <f t="shared" si="15"/>
        <v>0</v>
      </c>
      <c r="P36" s="223">
        <f t="shared" si="16"/>
        <v>0</v>
      </c>
      <c r="Q36" s="70">
        <f t="shared" si="17"/>
        <v>0</v>
      </c>
      <c r="R36" s="73">
        <f t="shared" si="18"/>
        <v>0</v>
      </c>
      <c r="S36" s="7"/>
      <c r="T36" s="67"/>
    </row>
    <row r="37" spans="1:20" ht="15">
      <c r="A37" s="81" t="s">
        <v>86</v>
      </c>
      <c r="B37" s="82" t="s">
        <v>34</v>
      </c>
      <c r="C37" s="285"/>
      <c r="D37" s="17"/>
      <c r="E37" s="1"/>
      <c r="F37" s="76">
        <f t="shared" si="10"/>
        <v>0</v>
      </c>
      <c r="G37" s="17"/>
      <c r="H37" s="1"/>
      <c r="I37" s="76">
        <f t="shared" si="11"/>
        <v>0</v>
      </c>
      <c r="J37" s="69" t="str">
        <f t="shared" si="12"/>
        <v>n/a</v>
      </c>
      <c r="K37" s="17"/>
      <c r="L37" s="1"/>
      <c r="M37" s="70">
        <f t="shared" si="13"/>
        <v>0</v>
      </c>
      <c r="N37" s="72" t="str">
        <f t="shared" si="14"/>
        <v>n/a</v>
      </c>
      <c r="O37" s="70">
        <f t="shared" si="15"/>
        <v>0</v>
      </c>
      <c r="P37" s="223">
        <f t="shared" si="16"/>
        <v>0</v>
      </c>
      <c r="Q37" s="70">
        <f t="shared" si="17"/>
        <v>0</v>
      </c>
      <c r="R37" s="73">
        <f t="shared" si="18"/>
        <v>0</v>
      </c>
      <c r="S37" s="6"/>
      <c r="T37" s="67"/>
    </row>
    <row r="38" spans="1:20" ht="15.75" thickBot="1">
      <c r="A38" s="83" t="s">
        <v>88</v>
      </c>
      <c r="B38" s="82" t="s">
        <v>11</v>
      </c>
      <c r="C38" s="285"/>
      <c r="D38" s="17"/>
      <c r="E38" s="1"/>
      <c r="F38" s="76">
        <f t="shared" si="10"/>
        <v>0</v>
      </c>
      <c r="G38" s="17"/>
      <c r="H38" s="1"/>
      <c r="I38" s="76">
        <f t="shared" si="11"/>
        <v>0</v>
      </c>
      <c r="J38" s="275" t="str">
        <f t="shared" si="12"/>
        <v>n/a</v>
      </c>
      <c r="K38" s="17"/>
      <c r="L38" s="1"/>
      <c r="M38" s="70">
        <f t="shared" si="13"/>
        <v>0</v>
      </c>
      <c r="N38" s="78" t="str">
        <f t="shared" si="14"/>
        <v>n/a</v>
      </c>
      <c r="O38" s="198">
        <f t="shared" si="15"/>
        <v>0</v>
      </c>
      <c r="P38" s="223">
        <f t="shared" si="16"/>
        <v>0</v>
      </c>
      <c r="Q38" s="70">
        <f t="shared" si="17"/>
        <v>0</v>
      </c>
      <c r="R38" s="73">
        <f t="shared" si="18"/>
        <v>0</v>
      </c>
      <c r="S38" s="7"/>
      <c r="T38" s="67"/>
    </row>
    <row r="39" spans="1:20" ht="17.25" thickBot="1" thickTop="1">
      <c r="A39" s="204" t="s">
        <v>4</v>
      </c>
      <c r="B39" s="41"/>
      <c r="C39" s="36">
        <f aca="true" t="shared" si="19" ref="C39:I39">SUM(C27:C38)</f>
        <v>0</v>
      </c>
      <c r="D39" s="36">
        <f t="shared" si="19"/>
        <v>0</v>
      </c>
      <c r="E39" s="36">
        <f t="shared" si="19"/>
        <v>0</v>
      </c>
      <c r="F39" s="36">
        <f t="shared" si="19"/>
        <v>0</v>
      </c>
      <c r="G39" s="36">
        <f t="shared" si="19"/>
        <v>0</v>
      </c>
      <c r="H39" s="36">
        <f t="shared" si="19"/>
        <v>0</v>
      </c>
      <c r="I39" s="36">
        <f t="shared" si="19"/>
        <v>0</v>
      </c>
      <c r="J39" s="30" t="str">
        <f t="shared" si="12"/>
        <v>n/a</v>
      </c>
      <c r="K39" s="38"/>
      <c r="L39" s="31"/>
      <c r="M39" s="36">
        <f>SUM(M27:M38)</f>
        <v>0</v>
      </c>
      <c r="N39" s="33" t="str">
        <f t="shared" si="14"/>
        <v>n/a</v>
      </c>
      <c r="O39" s="36">
        <f>SUM(O27:O38)</f>
        <v>0</v>
      </c>
      <c r="P39" s="36">
        <f>SUM(P27:P38)</f>
        <v>0</v>
      </c>
      <c r="Q39" s="36">
        <f>SUM(Q27:Q38)</f>
        <v>0</v>
      </c>
      <c r="R39" s="36">
        <f>SUM(R27:R38)</f>
        <v>0</v>
      </c>
      <c r="S39" s="136"/>
      <c r="T39" s="67"/>
    </row>
    <row r="40" spans="1:20" ht="15.75" thickTop="1">
      <c r="A40" s="84" t="s">
        <v>89</v>
      </c>
      <c r="B40" s="85" t="s">
        <v>35</v>
      </c>
      <c r="C40" s="285"/>
      <c r="D40" s="17"/>
      <c r="E40" s="1"/>
      <c r="F40" s="76">
        <f aca="true" t="shared" si="20" ref="F40:F46">+C40+D40+E40</f>
        <v>0</v>
      </c>
      <c r="G40" s="17"/>
      <c r="H40" s="1"/>
      <c r="I40" s="76">
        <f aca="true" t="shared" si="21" ref="I40:I46">SUM(G40:H40)</f>
        <v>0</v>
      </c>
      <c r="J40" s="69" t="str">
        <f t="shared" si="12"/>
        <v>n/a</v>
      </c>
      <c r="K40" s="17"/>
      <c r="L40" s="1"/>
      <c r="M40" s="70">
        <f aca="true" t="shared" si="22" ref="M40:M46">(+H40+G40+(L40*K40))</f>
        <v>0</v>
      </c>
      <c r="N40" s="86" t="str">
        <f t="shared" si="14"/>
        <v>n/a</v>
      </c>
      <c r="O40" s="70">
        <f aca="true" t="shared" si="23" ref="O40:O46">+F40-M40</f>
        <v>0</v>
      </c>
      <c r="P40" s="223">
        <f t="shared" si="16"/>
        <v>0</v>
      </c>
      <c r="Q40" s="70">
        <f t="shared" si="17"/>
        <v>0</v>
      </c>
      <c r="R40" s="73">
        <f t="shared" si="18"/>
        <v>0</v>
      </c>
      <c r="S40" s="7"/>
      <c r="T40" s="67"/>
    </row>
    <row r="41" spans="1:20" ht="15">
      <c r="A41" s="84" t="s">
        <v>90</v>
      </c>
      <c r="B41" s="85" t="s">
        <v>36</v>
      </c>
      <c r="C41" s="285"/>
      <c r="D41" s="17"/>
      <c r="E41" s="1"/>
      <c r="F41" s="76">
        <f t="shared" si="20"/>
        <v>0</v>
      </c>
      <c r="G41" s="17"/>
      <c r="H41" s="1"/>
      <c r="I41" s="76">
        <f t="shared" si="21"/>
        <v>0</v>
      </c>
      <c r="J41" s="69" t="str">
        <f t="shared" si="12"/>
        <v>n/a</v>
      </c>
      <c r="K41" s="17"/>
      <c r="L41" s="1"/>
      <c r="M41" s="70">
        <f t="shared" si="22"/>
        <v>0</v>
      </c>
      <c r="N41" s="72" t="str">
        <f t="shared" si="14"/>
        <v>n/a</v>
      </c>
      <c r="O41" s="70">
        <f t="shared" si="23"/>
        <v>0</v>
      </c>
      <c r="P41" s="223">
        <f t="shared" si="16"/>
        <v>0</v>
      </c>
      <c r="Q41" s="70">
        <f t="shared" si="17"/>
        <v>0</v>
      </c>
      <c r="R41" s="73">
        <f t="shared" si="18"/>
        <v>0</v>
      </c>
      <c r="S41" s="7"/>
      <c r="T41" s="67"/>
    </row>
    <row r="42" spans="1:20" ht="15">
      <c r="A42" s="84" t="s">
        <v>95</v>
      </c>
      <c r="B42" s="85" t="s">
        <v>41</v>
      </c>
      <c r="C42" s="285"/>
      <c r="D42" s="17"/>
      <c r="E42" s="1"/>
      <c r="F42" s="76">
        <f t="shared" si="20"/>
        <v>0</v>
      </c>
      <c r="G42" s="17"/>
      <c r="H42" s="1"/>
      <c r="I42" s="76">
        <f t="shared" si="21"/>
        <v>0</v>
      </c>
      <c r="J42" s="69" t="str">
        <f t="shared" si="12"/>
        <v>n/a</v>
      </c>
      <c r="K42" s="17"/>
      <c r="L42" s="1"/>
      <c r="M42" s="70">
        <f t="shared" si="22"/>
        <v>0</v>
      </c>
      <c r="N42" s="72" t="str">
        <f t="shared" si="14"/>
        <v>n/a</v>
      </c>
      <c r="O42" s="70">
        <f t="shared" si="23"/>
        <v>0</v>
      </c>
      <c r="P42" s="223">
        <f t="shared" si="16"/>
        <v>0</v>
      </c>
      <c r="Q42" s="70">
        <f t="shared" si="17"/>
        <v>0</v>
      </c>
      <c r="R42" s="73">
        <f t="shared" si="18"/>
        <v>0</v>
      </c>
      <c r="S42" s="7"/>
      <c r="T42" s="67"/>
    </row>
    <row r="43" spans="1:20" ht="15">
      <c r="A43" s="84" t="s">
        <v>94</v>
      </c>
      <c r="B43" s="85" t="s">
        <v>40</v>
      </c>
      <c r="C43" s="285"/>
      <c r="D43" s="17"/>
      <c r="E43" s="1"/>
      <c r="F43" s="76">
        <f t="shared" si="20"/>
        <v>0</v>
      </c>
      <c r="G43" s="17"/>
      <c r="H43" s="1"/>
      <c r="I43" s="76">
        <f t="shared" si="21"/>
        <v>0</v>
      </c>
      <c r="J43" s="69" t="str">
        <f t="shared" si="12"/>
        <v>n/a</v>
      </c>
      <c r="K43" s="17"/>
      <c r="L43" s="1"/>
      <c r="M43" s="70">
        <f t="shared" si="22"/>
        <v>0</v>
      </c>
      <c r="N43" s="72" t="str">
        <f t="shared" si="14"/>
        <v>n/a</v>
      </c>
      <c r="O43" s="70">
        <f t="shared" si="23"/>
        <v>0</v>
      </c>
      <c r="P43" s="223">
        <f t="shared" si="16"/>
        <v>0</v>
      </c>
      <c r="Q43" s="70">
        <f t="shared" si="17"/>
        <v>0</v>
      </c>
      <c r="R43" s="73">
        <f t="shared" si="18"/>
        <v>0</v>
      </c>
      <c r="S43" s="7"/>
      <c r="T43" s="67"/>
    </row>
    <row r="44" spans="1:20" ht="15">
      <c r="A44" s="84" t="s">
        <v>92</v>
      </c>
      <c r="B44" s="85" t="s">
        <v>38</v>
      </c>
      <c r="C44" s="285"/>
      <c r="D44" s="17"/>
      <c r="E44" s="1"/>
      <c r="F44" s="76">
        <f t="shared" si="20"/>
        <v>0</v>
      </c>
      <c r="G44" s="17"/>
      <c r="H44" s="1"/>
      <c r="I44" s="76">
        <f t="shared" si="21"/>
        <v>0</v>
      </c>
      <c r="J44" s="69" t="str">
        <f t="shared" si="12"/>
        <v>n/a</v>
      </c>
      <c r="K44" s="17"/>
      <c r="L44" s="1"/>
      <c r="M44" s="70">
        <f t="shared" si="22"/>
        <v>0</v>
      </c>
      <c r="N44" s="72" t="str">
        <f t="shared" si="14"/>
        <v>n/a</v>
      </c>
      <c r="O44" s="70">
        <f t="shared" si="23"/>
        <v>0</v>
      </c>
      <c r="P44" s="223">
        <f t="shared" si="16"/>
        <v>0</v>
      </c>
      <c r="Q44" s="70">
        <f t="shared" si="17"/>
        <v>0</v>
      </c>
      <c r="R44" s="73">
        <f t="shared" si="18"/>
        <v>0</v>
      </c>
      <c r="S44" s="7"/>
      <c r="T44" s="67"/>
    </row>
    <row r="45" spans="1:20" ht="15">
      <c r="A45" s="84" t="s">
        <v>93</v>
      </c>
      <c r="B45" s="85" t="s">
        <v>39</v>
      </c>
      <c r="C45" s="285"/>
      <c r="D45" s="17"/>
      <c r="E45" s="1"/>
      <c r="F45" s="76">
        <f t="shared" si="20"/>
        <v>0</v>
      </c>
      <c r="G45" s="17"/>
      <c r="H45" s="1"/>
      <c r="I45" s="76">
        <f t="shared" si="21"/>
        <v>0</v>
      </c>
      <c r="J45" s="69" t="str">
        <f t="shared" si="12"/>
        <v>n/a</v>
      </c>
      <c r="K45" s="17"/>
      <c r="L45" s="1"/>
      <c r="M45" s="70">
        <f t="shared" si="22"/>
        <v>0</v>
      </c>
      <c r="N45" s="72" t="str">
        <f t="shared" si="14"/>
        <v>n/a</v>
      </c>
      <c r="O45" s="70">
        <f t="shared" si="23"/>
        <v>0</v>
      </c>
      <c r="P45" s="223">
        <f t="shared" si="16"/>
        <v>0</v>
      </c>
      <c r="Q45" s="70">
        <f t="shared" si="17"/>
        <v>0</v>
      </c>
      <c r="R45" s="73">
        <f t="shared" si="18"/>
        <v>0</v>
      </c>
      <c r="S45" s="7"/>
      <c r="T45" s="67"/>
    </row>
    <row r="46" spans="1:20" ht="15.75" thickBot="1">
      <c r="A46" s="87" t="s">
        <v>91</v>
      </c>
      <c r="B46" s="85" t="s">
        <v>37</v>
      </c>
      <c r="C46" s="285"/>
      <c r="D46" s="17"/>
      <c r="E46" s="1"/>
      <c r="F46" s="76">
        <f t="shared" si="20"/>
        <v>0</v>
      </c>
      <c r="G46" s="17"/>
      <c r="H46" s="1"/>
      <c r="I46" s="76">
        <f t="shared" si="21"/>
        <v>0</v>
      </c>
      <c r="J46" s="69" t="str">
        <f t="shared" si="12"/>
        <v>n/a</v>
      </c>
      <c r="K46" s="17"/>
      <c r="L46" s="1"/>
      <c r="M46" s="70">
        <f t="shared" si="22"/>
        <v>0</v>
      </c>
      <c r="N46" s="78" t="str">
        <f t="shared" si="14"/>
        <v>n/a</v>
      </c>
      <c r="O46" s="198">
        <f t="shared" si="23"/>
        <v>0</v>
      </c>
      <c r="P46" s="223">
        <f t="shared" si="16"/>
        <v>0</v>
      </c>
      <c r="Q46" s="70">
        <f t="shared" si="17"/>
        <v>0</v>
      </c>
      <c r="R46" s="73">
        <f t="shared" si="18"/>
        <v>0</v>
      </c>
      <c r="S46" s="7"/>
      <c r="T46" s="67"/>
    </row>
    <row r="47" spans="1:20" ht="17.25" thickBot="1" thickTop="1">
      <c r="A47" s="204" t="s">
        <v>5</v>
      </c>
      <c r="B47" s="41"/>
      <c r="C47" s="36">
        <f aca="true" t="shared" si="24" ref="C47:I47">SUM(C40:C46)</f>
        <v>0</v>
      </c>
      <c r="D47" s="36">
        <f t="shared" si="24"/>
        <v>0</v>
      </c>
      <c r="E47" s="36">
        <f t="shared" si="24"/>
        <v>0</v>
      </c>
      <c r="F47" s="31">
        <f t="shared" si="24"/>
        <v>0</v>
      </c>
      <c r="G47" s="31">
        <f t="shared" si="24"/>
        <v>0</v>
      </c>
      <c r="H47" s="31">
        <f t="shared" si="24"/>
        <v>0</v>
      </c>
      <c r="I47" s="31">
        <f t="shared" si="24"/>
        <v>0</v>
      </c>
      <c r="J47" s="30" t="str">
        <f t="shared" si="12"/>
        <v>n/a</v>
      </c>
      <c r="K47" s="31"/>
      <c r="L47" s="31"/>
      <c r="M47" s="31">
        <f>SUM(M40:M46)</f>
        <v>0</v>
      </c>
      <c r="N47" s="33" t="str">
        <f t="shared" si="14"/>
        <v>n/a</v>
      </c>
      <c r="O47" s="31">
        <f>SUM(O40:O46)</f>
        <v>0</v>
      </c>
      <c r="P47" s="31">
        <f>SUM(P40:P46)</f>
        <v>0</v>
      </c>
      <c r="Q47" s="31">
        <f>SUM(Q40:Q46)</f>
        <v>0</v>
      </c>
      <c r="R47" s="31">
        <f>SUM(R40:R46)</f>
        <v>0</v>
      </c>
      <c r="S47" s="136"/>
      <c r="T47" s="67"/>
    </row>
    <row r="48" spans="1:20" ht="15.75" thickTop="1">
      <c r="A48" s="190" t="s">
        <v>97</v>
      </c>
      <c r="B48" s="85" t="s">
        <v>42</v>
      </c>
      <c r="C48" s="285"/>
      <c r="D48" s="17"/>
      <c r="E48" s="1"/>
      <c r="F48" s="76">
        <f aca="true" t="shared" si="25" ref="F48:F56">+C48+D48+E48</f>
        <v>0</v>
      </c>
      <c r="G48" s="17"/>
      <c r="H48" s="1"/>
      <c r="I48" s="76">
        <f aca="true" t="shared" si="26" ref="I48:I56">SUM(G48:H48)</f>
        <v>0</v>
      </c>
      <c r="J48" s="69" t="str">
        <f aca="true" t="shared" si="27" ref="J48:J56">IF(F48=0,"n/a",+I48/F48)</f>
        <v>n/a</v>
      </c>
      <c r="K48" s="17"/>
      <c r="L48" s="1"/>
      <c r="M48" s="70">
        <f aca="true" t="shared" si="28" ref="M48:M56">(+H48+G48+(L48*K48))</f>
        <v>0</v>
      </c>
      <c r="N48" s="86" t="str">
        <f t="shared" si="14"/>
        <v>n/a</v>
      </c>
      <c r="O48" s="70">
        <f aca="true" t="shared" si="29" ref="O48:O56">+F48-M48</f>
        <v>0</v>
      </c>
      <c r="P48" s="223">
        <f t="shared" si="16"/>
        <v>0</v>
      </c>
      <c r="Q48" s="70">
        <f t="shared" si="17"/>
        <v>0</v>
      </c>
      <c r="R48" s="73">
        <f t="shared" si="18"/>
        <v>0</v>
      </c>
      <c r="S48" s="7"/>
      <c r="T48" s="67"/>
    </row>
    <row r="49" spans="1:20" ht="15">
      <c r="A49" s="190" t="s">
        <v>96</v>
      </c>
      <c r="B49" s="85" t="s">
        <v>13</v>
      </c>
      <c r="C49" s="285"/>
      <c r="D49" s="17"/>
      <c r="E49" s="1"/>
      <c r="F49" s="76">
        <f t="shared" si="25"/>
        <v>0</v>
      </c>
      <c r="G49" s="17"/>
      <c r="H49" s="1"/>
      <c r="I49" s="76">
        <f t="shared" si="26"/>
        <v>0</v>
      </c>
      <c r="J49" s="69" t="str">
        <f t="shared" si="27"/>
        <v>n/a</v>
      </c>
      <c r="K49" s="17"/>
      <c r="L49" s="1"/>
      <c r="M49" s="70">
        <f t="shared" si="28"/>
        <v>0</v>
      </c>
      <c r="N49" s="72" t="str">
        <f t="shared" si="14"/>
        <v>n/a</v>
      </c>
      <c r="O49" s="70">
        <f t="shared" si="29"/>
        <v>0</v>
      </c>
      <c r="P49" s="223">
        <f t="shared" si="16"/>
        <v>0</v>
      </c>
      <c r="Q49" s="70">
        <f t="shared" si="17"/>
        <v>0</v>
      </c>
      <c r="R49" s="73">
        <f t="shared" si="18"/>
        <v>0</v>
      </c>
      <c r="S49" s="7"/>
      <c r="T49" s="67"/>
    </row>
    <row r="50" spans="1:20" ht="15">
      <c r="A50" s="190" t="s">
        <v>102</v>
      </c>
      <c r="B50" s="85" t="s">
        <v>45</v>
      </c>
      <c r="C50" s="285"/>
      <c r="D50" s="17"/>
      <c r="E50" s="1"/>
      <c r="F50" s="76">
        <f t="shared" si="25"/>
        <v>0</v>
      </c>
      <c r="G50" s="17"/>
      <c r="H50" s="1"/>
      <c r="I50" s="76">
        <f t="shared" si="26"/>
        <v>0</v>
      </c>
      <c r="J50" s="69" t="str">
        <f t="shared" si="27"/>
        <v>n/a</v>
      </c>
      <c r="K50" s="17"/>
      <c r="L50" s="1"/>
      <c r="M50" s="70">
        <f t="shared" si="28"/>
        <v>0</v>
      </c>
      <c r="N50" s="72" t="str">
        <f t="shared" si="14"/>
        <v>n/a</v>
      </c>
      <c r="O50" s="70">
        <f t="shared" si="29"/>
        <v>0</v>
      </c>
      <c r="P50" s="223">
        <f t="shared" si="16"/>
        <v>0</v>
      </c>
      <c r="Q50" s="70">
        <f t="shared" si="17"/>
        <v>0</v>
      </c>
      <c r="R50" s="73">
        <f t="shared" si="18"/>
        <v>0</v>
      </c>
      <c r="S50" s="7"/>
      <c r="T50" s="67"/>
    </row>
    <row r="51" spans="1:20" ht="15">
      <c r="A51" s="190" t="s">
        <v>98</v>
      </c>
      <c r="B51" s="85" t="s">
        <v>14</v>
      </c>
      <c r="C51" s="285"/>
      <c r="D51" s="17"/>
      <c r="E51" s="1"/>
      <c r="F51" s="76">
        <f t="shared" si="25"/>
        <v>0</v>
      </c>
      <c r="G51" s="17"/>
      <c r="H51" s="1"/>
      <c r="I51" s="76">
        <f t="shared" si="26"/>
        <v>0</v>
      </c>
      <c r="J51" s="69" t="str">
        <f t="shared" si="27"/>
        <v>n/a</v>
      </c>
      <c r="K51" s="17"/>
      <c r="L51" s="1"/>
      <c r="M51" s="70">
        <f t="shared" si="28"/>
        <v>0</v>
      </c>
      <c r="N51" s="72" t="str">
        <f t="shared" si="14"/>
        <v>n/a</v>
      </c>
      <c r="O51" s="70">
        <f t="shared" si="29"/>
        <v>0</v>
      </c>
      <c r="P51" s="223">
        <f t="shared" si="16"/>
        <v>0</v>
      </c>
      <c r="Q51" s="70">
        <f t="shared" si="17"/>
        <v>0</v>
      </c>
      <c r="R51" s="73">
        <f t="shared" si="18"/>
        <v>0</v>
      </c>
      <c r="S51" s="7"/>
      <c r="T51" s="67"/>
    </row>
    <row r="52" spans="1:20" ht="15">
      <c r="A52" s="190" t="s">
        <v>99</v>
      </c>
      <c r="B52" s="85" t="s">
        <v>15</v>
      </c>
      <c r="C52" s="285"/>
      <c r="D52" s="17"/>
      <c r="E52" s="1"/>
      <c r="F52" s="76">
        <f t="shared" si="25"/>
        <v>0</v>
      </c>
      <c r="G52" s="17"/>
      <c r="H52" s="1"/>
      <c r="I52" s="76">
        <f t="shared" si="26"/>
        <v>0</v>
      </c>
      <c r="J52" s="69" t="str">
        <f t="shared" si="27"/>
        <v>n/a</v>
      </c>
      <c r="K52" s="17"/>
      <c r="L52" s="1"/>
      <c r="M52" s="70">
        <f t="shared" si="28"/>
        <v>0</v>
      </c>
      <c r="N52" s="72" t="str">
        <f t="shared" si="14"/>
        <v>n/a</v>
      </c>
      <c r="O52" s="70">
        <f t="shared" si="29"/>
        <v>0</v>
      </c>
      <c r="P52" s="223">
        <f t="shared" si="16"/>
        <v>0</v>
      </c>
      <c r="Q52" s="70">
        <f t="shared" si="17"/>
        <v>0</v>
      </c>
      <c r="R52" s="73">
        <f t="shared" si="18"/>
        <v>0</v>
      </c>
      <c r="S52" s="7"/>
      <c r="T52" s="67"/>
    </row>
    <row r="53" spans="1:20" ht="15">
      <c r="A53" s="190" t="s">
        <v>100</v>
      </c>
      <c r="B53" s="85" t="s">
        <v>43</v>
      </c>
      <c r="C53" s="285"/>
      <c r="D53" s="17"/>
      <c r="E53" s="1"/>
      <c r="F53" s="76">
        <f t="shared" si="25"/>
        <v>0</v>
      </c>
      <c r="G53" s="17"/>
      <c r="H53" s="1"/>
      <c r="I53" s="76">
        <f t="shared" si="26"/>
        <v>0</v>
      </c>
      <c r="J53" s="69" t="str">
        <f t="shared" si="27"/>
        <v>n/a</v>
      </c>
      <c r="K53" s="17"/>
      <c r="L53" s="1"/>
      <c r="M53" s="70">
        <f t="shared" si="28"/>
        <v>0</v>
      </c>
      <c r="N53" s="72" t="str">
        <f t="shared" si="14"/>
        <v>n/a</v>
      </c>
      <c r="O53" s="70">
        <f t="shared" si="29"/>
        <v>0</v>
      </c>
      <c r="P53" s="223">
        <f t="shared" si="16"/>
        <v>0</v>
      </c>
      <c r="Q53" s="70">
        <f t="shared" si="17"/>
        <v>0</v>
      </c>
      <c r="R53" s="73">
        <f t="shared" si="18"/>
        <v>0</v>
      </c>
      <c r="S53" s="7"/>
      <c r="T53" s="67"/>
    </row>
    <row r="54" spans="1:20" ht="15">
      <c r="A54" s="191" t="s">
        <v>101</v>
      </c>
      <c r="B54" s="85" t="s">
        <v>44</v>
      </c>
      <c r="C54" s="285"/>
      <c r="D54" s="17"/>
      <c r="E54" s="1"/>
      <c r="F54" s="76">
        <f t="shared" si="25"/>
        <v>0</v>
      </c>
      <c r="G54" s="17"/>
      <c r="H54" s="1"/>
      <c r="I54" s="76">
        <f t="shared" si="26"/>
        <v>0</v>
      </c>
      <c r="J54" s="183" t="str">
        <f t="shared" si="27"/>
        <v>n/a</v>
      </c>
      <c r="K54" s="17"/>
      <c r="L54" s="1"/>
      <c r="M54" s="76">
        <f t="shared" si="28"/>
        <v>0</v>
      </c>
      <c r="N54" s="180" t="str">
        <f t="shared" si="14"/>
        <v>n/a</v>
      </c>
      <c r="O54" s="70">
        <f t="shared" si="29"/>
        <v>0</v>
      </c>
      <c r="P54" s="223">
        <f t="shared" si="16"/>
        <v>0</v>
      </c>
      <c r="Q54" s="178">
        <f t="shared" si="17"/>
        <v>0</v>
      </c>
      <c r="R54" s="73">
        <f t="shared" si="18"/>
        <v>0</v>
      </c>
      <c r="S54" s="7"/>
      <c r="T54" s="67"/>
    </row>
    <row r="55" spans="1:20" ht="15">
      <c r="A55" s="192" t="s">
        <v>103</v>
      </c>
      <c r="B55" s="172" t="s">
        <v>46</v>
      </c>
      <c r="C55" s="285"/>
      <c r="D55" s="17"/>
      <c r="E55" s="1"/>
      <c r="F55" s="186">
        <f t="shared" si="25"/>
        <v>0</v>
      </c>
      <c r="G55" s="17"/>
      <c r="H55" s="1"/>
      <c r="I55" s="186">
        <f t="shared" si="26"/>
        <v>0</v>
      </c>
      <c r="J55" s="188" t="str">
        <f t="shared" si="27"/>
        <v>n/a</v>
      </c>
      <c r="K55" s="17"/>
      <c r="L55" s="1"/>
      <c r="M55" s="186">
        <f t="shared" si="28"/>
        <v>0</v>
      </c>
      <c r="N55" s="181" t="str">
        <f t="shared" si="14"/>
        <v>n/a</v>
      </c>
      <c r="O55" s="199">
        <f t="shared" si="29"/>
        <v>0</v>
      </c>
      <c r="P55" s="228">
        <f t="shared" si="16"/>
        <v>0</v>
      </c>
      <c r="Q55" s="179">
        <f t="shared" si="17"/>
        <v>0</v>
      </c>
      <c r="R55" s="175">
        <f t="shared" si="18"/>
        <v>0</v>
      </c>
      <c r="S55" s="7"/>
      <c r="T55" s="67"/>
    </row>
    <row r="56" spans="1:20" ht="15.75" thickBot="1">
      <c r="A56" s="193" t="s">
        <v>136</v>
      </c>
      <c r="B56" s="176" t="s">
        <v>172</v>
      </c>
      <c r="C56" s="285"/>
      <c r="D56" s="17"/>
      <c r="E56" s="1"/>
      <c r="F56" s="187">
        <f t="shared" si="25"/>
        <v>0</v>
      </c>
      <c r="G56" s="17"/>
      <c r="H56" s="1"/>
      <c r="I56" s="187">
        <f t="shared" si="26"/>
        <v>0</v>
      </c>
      <c r="J56" s="189" t="str">
        <f t="shared" si="27"/>
        <v>n/a</v>
      </c>
      <c r="K56" s="17"/>
      <c r="L56" s="1"/>
      <c r="M56" s="187">
        <f t="shared" si="28"/>
        <v>0</v>
      </c>
      <c r="N56" s="156" t="str">
        <f t="shared" si="14"/>
        <v>n/a</v>
      </c>
      <c r="O56" s="197">
        <f t="shared" si="29"/>
        <v>0</v>
      </c>
      <c r="P56" s="229">
        <f t="shared" si="16"/>
        <v>0</v>
      </c>
      <c r="Q56" s="162">
        <f t="shared" si="17"/>
        <v>0</v>
      </c>
      <c r="R56" s="151">
        <f t="shared" si="18"/>
        <v>0</v>
      </c>
      <c r="S56" s="7"/>
      <c r="T56" s="67"/>
    </row>
    <row r="57" spans="1:20" ht="17.25" thickBot="1" thickTop="1">
      <c r="A57" s="204" t="s">
        <v>6</v>
      </c>
      <c r="B57" s="42"/>
      <c r="C57" s="36">
        <f aca="true" t="shared" si="30" ref="C57:I57">SUM(C48:C56)</f>
        <v>0</v>
      </c>
      <c r="D57" s="36">
        <f t="shared" si="30"/>
        <v>0</v>
      </c>
      <c r="E57" s="36">
        <f t="shared" si="30"/>
        <v>0</v>
      </c>
      <c r="F57" s="31">
        <f t="shared" si="30"/>
        <v>0</v>
      </c>
      <c r="G57" s="31">
        <f t="shared" si="30"/>
        <v>0</v>
      </c>
      <c r="H57" s="31">
        <f t="shared" si="30"/>
        <v>0</v>
      </c>
      <c r="I57" s="31">
        <f t="shared" si="30"/>
        <v>0</v>
      </c>
      <c r="J57" s="30" t="str">
        <f>IF(F57=0,"n/a",+I57/F57)</f>
        <v>n/a</v>
      </c>
      <c r="K57" s="37"/>
      <c r="L57" s="31"/>
      <c r="M57" s="31">
        <f>SUM(M48:M56)</f>
        <v>0</v>
      </c>
      <c r="N57" s="33" t="str">
        <f t="shared" si="14"/>
        <v>n/a</v>
      </c>
      <c r="O57" s="31">
        <f>SUM(O48:O56)</f>
        <v>0</v>
      </c>
      <c r="P57" s="31">
        <f>SUM(P48:P56)</f>
        <v>0</v>
      </c>
      <c r="Q57" s="31">
        <f>SUM(Q48:Q56)</f>
        <v>0</v>
      </c>
      <c r="R57" s="31">
        <f>SUM(R48:R56)</f>
        <v>0</v>
      </c>
      <c r="S57" s="136"/>
      <c r="T57" s="67"/>
    </row>
    <row r="58" spans="1:20" ht="15.75" thickTop="1">
      <c r="A58" s="190" t="s">
        <v>106</v>
      </c>
      <c r="B58" s="85" t="s">
        <v>16</v>
      </c>
      <c r="C58" s="285"/>
      <c r="D58" s="17"/>
      <c r="E58" s="1"/>
      <c r="F58" s="76">
        <f>+C58+D58+E58</f>
        <v>0</v>
      </c>
      <c r="G58" s="17"/>
      <c r="H58" s="1"/>
      <c r="I58" s="76">
        <f>SUM(G58:H58)</f>
        <v>0</v>
      </c>
      <c r="J58" s="69" t="str">
        <f>IF(F58=0,"n/a",+I58/F58)</f>
        <v>n/a</v>
      </c>
      <c r="K58" s="17"/>
      <c r="L58" s="1"/>
      <c r="M58" s="70">
        <f>(+H58+G58+(L58*K58))</f>
        <v>0</v>
      </c>
      <c r="N58" s="86" t="str">
        <f t="shared" si="14"/>
        <v>n/a</v>
      </c>
      <c r="O58" s="70">
        <f>+F58-M58</f>
        <v>0</v>
      </c>
      <c r="P58" s="223">
        <f t="shared" si="16"/>
        <v>0</v>
      </c>
      <c r="Q58" s="70">
        <f t="shared" si="17"/>
        <v>0</v>
      </c>
      <c r="R58" s="73">
        <f t="shared" si="18"/>
        <v>0</v>
      </c>
      <c r="S58" s="7"/>
      <c r="T58" s="67"/>
    </row>
    <row r="59" spans="1:20" ht="15">
      <c r="A59" s="190" t="s">
        <v>104</v>
      </c>
      <c r="B59" s="85" t="s">
        <v>70</v>
      </c>
      <c r="C59" s="285"/>
      <c r="D59" s="17"/>
      <c r="E59" s="1"/>
      <c r="F59" s="76">
        <f>+C59+D59+E59</f>
        <v>0</v>
      </c>
      <c r="G59" s="17"/>
      <c r="H59" s="1"/>
      <c r="I59" s="223">
        <f>SUM(G59:H59)</f>
        <v>0</v>
      </c>
      <c r="J59" s="69" t="str">
        <f>IF(F59=0,"n/a",+I59/F59)</f>
        <v>n/a</v>
      </c>
      <c r="K59" s="17"/>
      <c r="L59" s="1"/>
      <c r="M59" s="70">
        <f>(+H59+G59+(L59*K59))</f>
        <v>0</v>
      </c>
      <c r="N59" s="72" t="str">
        <f t="shared" si="14"/>
        <v>n/a</v>
      </c>
      <c r="O59" s="70">
        <f>+F59-M59</f>
        <v>0</v>
      </c>
      <c r="P59" s="223">
        <f t="shared" si="16"/>
        <v>0</v>
      </c>
      <c r="Q59" s="70">
        <f t="shared" si="17"/>
        <v>0</v>
      </c>
      <c r="R59" s="73">
        <f t="shared" si="18"/>
        <v>0</v>
      </c>
      <c r="S59" s="7"/>
      <c r="T59" s="67"/>
    </row>
    <row r="60" spans="1:20" ht="15.75" thickBot="1">
      <c r="A60" s="194" t="s">
        <v>105</v>
      </c>
      <c r="B60" s="85" t="s">
        <v>69</v>
      </c>
      <c r="C60" s="285"/>
      <c r="D60" s="17"/>
      <c r="E60" s="1"/>
      <c r="F60" s="76">
        <f>+C60+D60+E60</f>
        <v>0</v>
      </c>
      <c r="G60" s="17"/>
      <c r="H60" s="1"/>
      <c r="I60" s="76">
        <f>SUM(G60:H60)</f>
        <v>0</v>
      </c>
      <c r="J60" s="69" t="str">
        <f>IF(F60=0,"n/a",+I60/F60)</f>
        <v>n/a</v>
      </c>
      <c r="K60" s="17"/>
      <c r="L60" s="1"/>
      <c r="M60" s="70">
        <f>(+H60+G60+(L60*K60))</f>
        <v>0</v>
      </c>
      <c r="N60" s="78" t="str">
        <f t="shared" si="14"/>
        <v>n/a</v>
      </c>
      <c r="O60" s="198">
        <f>+F60-M60</f>
        <v>0</v>
      </c>
      <c r="P60" s="223">
        <f t="shared" si="16"/>
        <v>0</v>
      </c>
      <c r="Q60" s="70">
        <f t="shared" si="17"/>
        <v>0</v>
      </c>
      <c r="R60" s="73">
        <f t="shared" si="18"/>
        <v>0</v>
      </c>
      <c r="S60" s="7"/>
      <c r="T60" s="67"/>
    </row>
    <row r="61" spans="1:20" ht="17.25" thickBot="1" thickTop="1">
      <c r="A61" s="207" t="s">
        <v>62</v>
      </c>
      <c r="B61" s="43"/>
      <c r="C61" s="36">
        <f aca="true" t="shared" si="31" ref="C61:I61">SUM(C58:C60)</f>
        <v>0</v>
      </c>
      <c r="D61" s="36">
        <f t="shared" si="31"/>
        <v>0</v>
      </c>
      <c r="E61" s="36">
        <f t="shared" si="31"/>
        <v>0</v>
      </c>
      <c r="F61" s="31">
        <f t="shared" si="31"/>
        <v>0</v>
      </c>
      <c r="G61" s="31">
        <f t="shared" si="31"/>
        <v>0</v>
      </c>
      <c r="H61" s="31">
        <f t="shared" si="31"/>
        <v>0</v>
      </c>
      <c r="I61" s="31">
        <f t="shared" si="31"/>
        <v>0</v>
      </c>
      <c r="J61" s="30" t="str">
        <f>IF(F61=0,"n/a",+I61/F61)</f>
        <v>n/a</v>
      </c>
      <c r="K61" s="37"/>
      <c r="L61" s="32"/>
      <c r="M61" s="32">
        <f>SUM(M58:M60)</f>
        <v>0</v>
      </c>
      <c r="N61" s="33" t="str">
        <f t="shared" si="14"/>
        <v>n/a</v>
      </c>
      <c r="O61" s="31">
        <f>SUM(O58:O60)</f>
        <v>0</v>
      </c>
      <c r="P61" s="139">
        <f t="shared" si="16"/>
        <v>0</v>
      </c>
      <c r="Q61" s="32">
        <f t="shared" si="17"/>
        <v>0</v>
      </c>
      <c r="R61" s="31">
        <f t="shared" si="18"/>
        <v>0</v>
      </c>
      <c r="S61" s="136"/>
      <c r="T61" s="67"/>
    </row>
    <row r="62" spans="1:20" ht="15.75" thickTop="1">
      <c r="A62" s="191" t="s">
        <v>131</v>
      </c>
      <c r="B62" s="85" t="s">
        <v>47</v>
      </c>
      <c r="C62" s="285"/>
      <c r="D62" s="17"/>
      <c r="E62" s="1"/>
      <c r="F62" s="76">
        <f>+C62+D62+E62</f>
        <v>0</v>
      </c>
      <c r="G62" s="17"/>
      <c r="H62" s="1"/>
      <c r="I62" s="76">
        <f>SUM(G62:H62)</f>
        <v>0</v>
      </c>
      <c r="J62" s="120"/>
      <c r="K62" s="17"/>
      <c r="L62" s="1"/>
      <c r="M62" s="70">
        <f>(+H62+G62+(L62*K62))</f>
        <v>0</v>
      </c>
      <c r="N62" s="78" t="str">
        <f t="shared" si="14"/>
        <v>n/a</v>
      </c>
      <c r="O62" s="70">
        <f>+F62-M62</f>
        <v>0</v>
      </c>
      <c r="P62" s="223">
        <f t="shared" si="16"/>
        <v>0</v>
      </c>
      <c r="Q62" s="70">
        <f t="shared" si="17"/>
        <v>0</v>
      </c>
      <c r="R62" s="73">
        <f t="shared" si="18"/>
        <v>0</v>
      </c>
      <c r="S62" s="7"/>
      <c r="T62" s="67"/>
    </row>
    <row r="63" spans="1:20" ht="15">
      <c r="A63" s="266"/>
      <c r="B63" s="85" t="s">
        <v>48</v>
      </c>
      <c r="C63" s="285"/>
      <c r="D63" s="17"/>
      <c r="E63" s="1"/>
      <c r="F63" s="76">
        <f>+C63+D63+E63</f>
        <v>0</v>
      </c>
      <c r="G63" s="230"/>
      <c r="H63" s="230"/>
      <c r="I63" s="119"/>
      <c r="J63" s="120"/>
      <c r="K63" s="112"/>
      <c r="L63" s="112"/>
      <c r="M63" s="112"/>
      <c r="N63" s="121"/>
      <c r="O63" s="70">
        <f>+F63-M63</f>
        <v>0</v>
      </c>
      <c r="P63" s="223">
        <f t="shared" si="16"/>
        <v>0</v>
      </c>
      <c r="Q63" s="112"/>
      <c r="R63" s="73">
        <f t="shared" si="18"/>
        <v>0</v>
      </c>
      <c r="S63" s="7"/>
      <c r="T63" s="67"/>
    </row>
    <row r="64" spans="1:20" ht="15.75" thickBot="1">
      <c r="A64" s="267"/>
      <c r="B64" s="85" t="s">
        <v>49</v>
      </c>
      <c r="C64" s="285"/>
      <c r="D64" s="17"/>
      <c r="E64" s="1"/>
      <c r="F64" s="76">
        <f>+C64+D64+E64</f>
        <v>0</v>
      </c>
      <c r="G64" s="231"/>
      <c r="H64" s="231"/>
      <c r="I64" s="119"/>
      <c r="J64" s="120"/>
      <c r="K64" s="238"/>
      <c r="L64" s="239"/>
      <c r="M64" s="112"/>
      <c r="N64" s="121"/>
      <c r="O64" s="198">
        <f>+F64-M64</f>
        <v>0</v>
      </c>
      <c r="P64" s="223">
        <f t="shared" si="16"/>
        <v>0</v>
      </c>
      <c r="Q64" s="112"/>
      <c r="R64" s="73">
        <f t="shared" si="18"/>
        <v>0</v>
      </c>
      <c r="S64" s="7"/>
      <c r="T64" s="67"/>
    </row>
    <row r="65" spans="1:20" ht="17.25" thickBot="1" thickTop="1">
      <c r="A65" s="204" t="s">
        <v>71</v>
      </c>
      <c r="B65" s="44"/>
      <c r="C65" s="36">
        <f aca="true" t="shared" si="32" ref="C65:I65">SUM(C62:C64)</f>
        <v>0</v>
      </c>
      <c r="D65" s="36">
        <f t="shared" si="32"/>
        <v>0</v>
      </c>
      <c r="E65" s="36">
        <f t="shared" si="32"/>
        <v>0</v>
      </c>
      <c r="F65" s="31">
        <f t="shared" si="32"/>
        <v>0</v>
      </c>
      <c r="G65" s="31">
        <f t="shared" si="32"/>
        <v>0</v>
      </c>
      <c r="H65" s="31">
        <f t="shared" si="32"/>
        <v>0</v>
      </c>
      <c r="I65" s="32">
        <f t="shared" si="32"/>
        <v>0</v>
      </c>
      <c r="J65" s="30" t="str">
        <f>IF(F65=0,"n/a",+I65/F65)</f>
        <v>n/a</v>
      </c>
      <c r="K65" s="37"/>
      <c r="L65" s="32"/>
      <c r="M65" s="32">
        <f>SUM(M62:M64)</f>
        <v>0</v>
      </c>
      <c r="N65" s="33" t="str">
        <f>IF(F65=0,"n/a",+M65/F65)</f>
        <v>n/a</v>
      </c>
      <c r="O65" s="31">
        <f>SUM(O62:O64)</f>
        <v>0</v>
      </c>
      <c r="P65" s="139">
        <f t="shared" si="16"/>
        <v>0</v>
      </c>
      <c r="Q65" s="32">
        <f t="shared" si="17"/>
        <v>0</v>
      </c>
      <c r="R65" s="31">
        <f t="shared" si="18"/>
        <v>0</v>
      </c>
      <c r="S65" s="136"/>
      <c r="T65" s="67"/>
    </row>
    <row r="66" spans="1:20" ht="16.5" thickBot="1" thickTop="1">
      <c r="A66" s="62"/>
      <c r="B66" s="88"/>
      <c r="C66" s="89"/>
      <c r="D66" s="89"/>
      <c r="E66" s="89"/>
      <c r="F66" s="79"/>
      <c r="G66" s="79"/>
      <c r="H66" s="79"/>
      <c r="I66" s="79"/>
      <c r="J66" s="90"/>
      <c r="K66" s="80"/>
      <c r="L66" s="79"/>
      <c r="M66" s="131"/>
      <c r="N66" s="132"/>
      <c r="O66" s="79"/>
      <c r="P66" s="79"/>
      <c r="Q66" s="79"/>
      <c r="R66" s="79"/>
      <c r="S66" s="212"/>
      <c r="T66" s="67"/>
    </row>
    <row r="67" spans="1:20" ht="17.25" thickBot="1" thickTop="1">
      <c r="A67" s="204" t="s">
        <v>7</v>
      </c>
      <c r="B67" s="42"/>
      <c r="C67" s="36">
        <f aca="true" t="shared" si="33" ref="C67:I67">(C39+C47+C57+C61+C65)</f>
        <v>0</v>
      </c>
      <c r="D67" s="36">
        <f t="shared" si="33"/>
        <v>0</v>
      </c>
      <c r="E67" s="36">
        <f t="shared" si="33"/>
        <v>0</v>
      </c>
      <c r="F67" s="31">
        <f t="shared" si="33"/>
        <v>0</v>
      </c>
      <c r="G67" s="31">
        <f t="shared" si="33"/>
        <v>0</v>
      </c>
      <c r="H67" s="31">
        <f t="shared" si="33"/>
        <v>0</v>
      </c>
      <c r="I67" s="31">
        <f t="shared" si="33"/>
        <v>0</v>
      </c>
      <c r="J67" s="30" t="str">
        <f>IF(F67=0,"n/a",+I67/F67)</f>
        <v>n/a</v>
      </c>
      <c r="K67" s="53"/>
      <c r="L67" s="32"/>
      <c r="M67" s="32">
        <f>(M39+M47+M57+M61+M65)</f>
        <v>0</v>
      </c>
      <c r="N67" s="33" t="str">
        <f>IF(F67=0,"n/a",+M67/F67)</f>
        <v>n/a</v>
      </c>
      <c r="O67" s="31">
        <f>(O39+O47+O57+O61+O65)</f>
        <v>0</v>
      </c>
      <c r="P67" s="139">
        <f>F67</f>
        <v>0</v>
      </c>
      <c r="Q67" s="32">
        <f>M67</f>
        <v>0</v>
      </c>
      <c r="R67" s="31">
        <f>O67</f>
        <v>0</v>
      </c>
      <c r="S67" s="136"/>
      <c r="T67" s="67"/>
    </row>
    <row r="68" spans="1:20" ht="16.5" thickBot="1" thickTop="1">
      <c r="A68" s="62"/>
      <c r="B68" s="88"/>
      <c r="C68" s="89"/>
      <c r="D68" s="89"/>
      <c r="E68" s="89"/>
      <c r="F68" s="79"/>
      <c r="G68" s="79"/>
      <c r="H68" s="79"/>
      <c r="I68" s="79"/>
      <c r="J68" s="90"/>
      <c r="K68" s="80"/>
      <c r="L68" s="79"/>
      <c r="M68" s="131"/>
      <c r="N68" s="132"/>
      <c r="O68" s="79"/>
      <c r="P68" s="79"/>
      <c r="Q68" s="79"/>
      <c r="R68" s="202"/>
      <c r="S68" s="213"/>
      <c r="T68" s="67"/>
    </row>
    <row r="69" spans="1:20" ht="17.25" thickBot="1" thickTop="1">
      <c r="A69" s="203" t="s">
        <v>65</v>
      </c>
      <c r="B69" s="45"/>
      <c r="C69" s="46">
        <f>+C25-C67</f>
        <v>0</v>
      </c>
      <c r="D69" s="46">
        <f aca="true" t="shared" si="34" ref="D69:I69">+D25-D67</f>
        <v>0</v>
      </c>
      <c r="E69" s="46">
        <f>+E25-E67</f>
        <v>0</v>
      </c>
      <c r="F69" s="47">
        <f>+F25-F67</f>
        <v>0</v>
      </c>
      <c r="G69" s="47">
        <f t="shared" si="34"/>
        <v>0</v>
      </c>
      <c r="H69" s="47">
        <f t="shared" si="34"/>
        <v>0</v>
      </c>
      <c r="I69" s="47">
        <f t="shared" si="34"/>
        <v>0</v>
      </c>
      <c r="J69" s="48"/>
      <c r="K69" s="49"/>
      <c r="L69" s="140"/>
      <c r="M69" s="50">
        <f>M25-M67</f>
        <v>0</v>
      </c>
      <c r="N69" s="51"/>
      <c r="O69" s="52">
        <f>+O67+O25</f>
        <v>0</v>
      </c>
      <c r="P69" s="200">
        <f>F69</f>
        <v>0</v>
      </c>
      <c r="Q69" s="50">
        <f>M69</f>
        <v>0</v>
      </c>
      <c r="R69" s="52">
        <f>O69</f>
        <v>0</v>
      </c>
      <c r="S69" s="276"/>
      <c r="T69" s="67"/>
    </row>
    <row r="70" spans="1:20" ht="18.75" customHeight="1" thickBot="1">
      <c r="A70" s="62"/>
      <c r="B70" s="92"/>
      <c r="C70" s="93"/>
      <c r="D70" s="93"/>
      <c r="E70" s="93"/>
      <c r="F70" s="94"/>
      <c r="G70" s="94"/>
      <c r="H70" s="94"/>
      <c r="I70" s="94"/>
      <c r="J70" s="95"/>
      <c r="K70" s="96"/>
      <c r="L70" s="94"/>
      <c r="M70" s="233" t="s">
        <v>142</v>
      </c>
      <c r="N70" s="29"/>
      <c r="O70" s="201"/>
      <c r="P70" s="94"/>
      <c r="Q70" s="94"/>
      <c r="R70" s="127"/>
      <c r="S70" s="277"/>
      <c r="T70" s="67"/>
    </row>
    <row r="71" spans="1:20" ht="18" customHeight="1">
      <c r="A71" s="206" t="s">
        <v>63</v>
      </c>
      <c r="B71" s="5"/>
      <c r="C71" s="128"/>
      <c r="D71" s="125"/>
      <c r="E71" s="125"/>
      <c r="F71" s="129"/>
      <c r="G71" s="234"/>
      <c r="H71" s="234"/>
      <c r="I71" s="18"/>
      <c r="J71" s="19"/>
      <c r="K71" s="20"/>
      <c r="L71" s="18"/>
      <c r="M71" s="18"/>
      <c r="N71" s="21"/>
      <c r="O71" s="18"/>
      <c r="P71" s="129"/>
      <c r="Q71" s="18"/>
      <c r="R71" s="18"/>
      <c r="S71" s="130"/>
      <c r="T71" s="67"/>
    </row>
    <row r="72" spans="1:20" ht="18" customHeight="1">
      <c r="A72" s="205" t="s">
        <v>437</v>
      </c>
      <c r="B72" s="54"/>
      <c r="C72" s="97">
        <f>IF(VLOOKUP(B2,X94:Z208,1,0)="please choose your school",0,VLOOKUP(B3,Indschls!A4:F118,6,0))</f>
        <v>0</v>
      </c>
      <c r="D72" s="222"/>
      <c r="E72" s="264"/>
      <c r="F72" s="118">
        <f>+C72+D72+E72</f>
        <v>0</v>
      </c>
      <c r="G72" s="273"/>
      <c r="H72" s="273"/>
      <c r="I72" s="118">
        <f>+F72</f>
        <v>0</v>
      </c>
      <c r="J72" s="69" t="str">
        <f aca="true" t="shared" si="35" ref="J72:J80">IF(F72=0,"n/a",+I72/F72)</f>
        <v>n/a</v>
      </c>
      <c r="K72" s="235"/>
      <c r="L72" s="112"/>
      <c r="M72" s="71">
        <f>(-H72+I72+(L72*K72))</f>
        <v>0</v>
      </c>
      <c r="N72" s="98" t="str">
        <f>IF(F72=0,"n/a",+M72/F72)</f>
        <v>n/a</v>
      </c>
      <c r="O72" s="70">
        <f>-F72+M72</f>
        <v>0</v>
      </c>
      <c r="P72" s="118">
        <f>F72</f>
        <v>0</v>
      </c>
      <c r="Q72" s="71">
        <f>M72</f>
        <v>0</v>
      </c>
      <c r="R72" s="73">
        <f>O72</f>
        <v>0</v>
      </c>
      <c r="S72" s="7"/>
      <c r="T72" s="67"/>
    </row>
    <row r="73" spans="1:20" ht="15">
      <c r="A73" s="236" t="s">
        <v>116</v>
      </c>
      <c r="B73" s="85" t="s">
        <v>50</v>
      </c>
      <c r="C73" s="285"/>
      <c r="D73" s="17"/>
      <c r="E73" s="1"/>
      <c r="F73" s="274">
        <f>+C73+D73+E73</f>
        <v>0</v>
      </c>
      <c r="G73" s="17"/>
      <c r="H73" s="1"/>
      <c r="I73" s="76">
        <f>SUM(G73:H73)</f>
        <v>0</v>
      </c>
      <c r="J73" s="69" t="str">
        <f t="shared" si="35"/>
        <v>n/a</v>
      </c>
      <c r="K73" s="17"/>
      <c r="L73" s="1"/>
      <c r="M73" s="70">
        <f>(+H73+G73+(L73*K73))</f>
        <v>0</v>
      </c>
      <c r="N73" s="98" t="str">
        <f>IF(F73=0,"n/a",+M73/F73)</f>
        <v>n/a</v>
      </c>
      <c r="O73" s="70">
        <f>-F73+M73</f>
        <v>0</v>
      </c>
      <c r="P73" s="76">
        <f>F73</f>
        <v>0</v>
      </c>
      <c r="Q73" s="70">
        <f>M73</f>
        <v>0</v>
      </c>
      <c r="R73" s="73">
        <f>O73</f>
        <v>0</v>
      </c>
      <c r="S73" s="7"/>
      <c r="T73" s="67"/>
    </row>
    <row r="74" spans="1:20" ht="15">
      <c r="A74" s="236" t="s">
        <v>117</v>
      </c>
      <c r="B74" s="85" t="s">
        <v>51</v>
      </c>
      <c r="C74" s="285"/>
      <c r="D74" s="17"/>
      <c r="E74" s="1"/>
      <c r="F74" s="274">
        <f>+C74+D74+E74</f>
        <v>0</v>
      </c>
      <c r="G74" s="17"/>
      <c r="H74" s="1"/>
      <c r="I74" s="76">
        <f>SUM(G74:H74)</f>
        <v>0</v>
      </c>
      <c r="J74" s="69" t="str">
        <f t="shared" si="35"/>
        <v>n/a</v>
      </c>
      <c r="K74" s="17"/>
      <c r="L74" s="1"/>
      <c r="M74" s="70">
        <f>(+H74+G74+(L74*K74))</f>
        <v>0</v>
      </c>
      <c r="N74" s="98" t="str">
        <f>IF(F74=0,"n/a",+M74/F74)</f>
        <v>n/a</v>
      </c>
      <c r="O74" s="70">
        <f>-F74+M74</f>
        <v>0</v>
      </c>
      <c r="P74" s="76">
        <f>F74</f>
        <v>0</v>
      </c>
      <c r="Q74" s="70">
        <f>M74</f>
        <v>0</v>
      </c>
      <c r="R74" s="73">
        <f>O74</f>
        <v>0</v>
      </c>
      <c r="S74" s="7"/>
      <c r="T74" s="67"/>
    </row>
    <row r="75" spans="1:20" ht="15.75" thickBot="1">
      <c r="A75" s="237" t="s">
        <v>118</v>
      </c>
      <c r="B75" s="85" t="s">
        <v>47</v>
      </c>
      <c r="C75" s="285"/>
      <c r="D75" s="17"/>
      <c r="E75" s="1"/>
      <c r="F75" s="274">
        <f>+C75+D75+E75</f>
        <v>0</v>
      </c>
      <c r="G75" s="17"/>
      <c r="H75" s="1"/>
      <c r="I75" s="76">
        <f>SUM(G75:H75)</f>
        <v>0</v>
      </c>
      <c r="J75" s="69" t="str">
        <f t="shared" si="35"/>
        <v>n/a</v>
      </c>
      <c r="K75" s="17"/>
      <c r="L75" s="1"/>
      <c r="M75" s="70">
        <f>(+H75+G75+(L75*K75))</f>
        <v>0</v>
      </c>
      <c r="N75" s="103" t="str">
        <f>IF(F75=0,"n/a",+M75/F75)</f>
        <v>n/a</v>
      </c>
      <c r="O75" s="198">
        <f>-F75+M75</f>
        <v>0</v>
      </c>
      <c r="P75" s="76">
        <f>F75</f>
        <v>0</v>
      </c>
      <c r="Q75" s="70">
        <f>M75</f>
        <v>0</v>
      </c>
      <c r="R75" s="73">
        <f>O75</f>
        <v>0</v>
      </c>
      <c r="S75" s="7"/>
      <c r="T75" s="67"/>
    </row>
    <row r="76" spans="1:20" ht="17.25" thickBot="1" thickTop="1">
      <c r="A76" s="204" t="s">
        <v>66</v>
      </c>
      <c r="B76" s="55"/>
      <c r="C76" s="36">
        <f>SUM(C73:C75)+C72</f>
        <v>0</v>
      </c>
      <c r="D76" s="36">
        <f aca="true" t="shared" si="36" ref="D76:R76">SUM(D73:D75)+D72</f>
        <v>0</v>
      </c>
      <c r="E76" s="36">
        <f t="shared" si="36"/>
        <v>0</v>
      </c>
      <c r="F76" s="36">
        <f t="shared" si="36"/>
        <v>0</v>
      </c>
      <c r="G76" s="36">
        <f t="shared" si="36"/>
        <v>0</v>
      </c>
      <c r="H76" s="36">
        <f t="shared" si="36"/>
        <v>0</v>
      </c>
      <c r="I76" s="36">
        <f t="shared" si="36"/>
        <v>0</v>
      </c>
      <c r="J76" s="30" t="str">
        <f t="shared" si="35"/>
        <v>n/a</v>
      </c>
      <c r="K76" s="36">
        <f t="shared" si="36"/>
        <v>0</v>
      </c>
      <c r="L76" s="36">
        <f t="shared" si="36"/>
        <v>0</v>
      </c>
      <c r="M76" s="36">
        <f t="shared" si="36"/>
        <v>0</v>
      </c>
      <c r="N76" s="36">
        <f>SUM(N72:N75)</f>
        <v>0</v>
      </c>
      <c r="O76" s="36">
        <f t="shared" si="36"/>
        <v>0</v>
      </c>
      <c r="P76" s="36">
        <f t="shared" si="36"/>
        <v>0</v>
      </c>
      <c r="Q76" s="36">
        <f t="shared" si="36"/>
        <v>0</v>
      </c>
      <c r="R76" s="36">
        <f t="shared" si="36"/>
        <v>0</v>
      </c>
      <c r="S76" s="136"/>
      <c r="T76" s="67"/>
    </row>
    <row r="77" spans="1:20" ht="15.75" thickTop="1">
      <c r="A77" s="236" t="s">
        <v>119</v>
      </c>
      <c r="B77" s="85" t="s">
        <v>173</v>
      </c>
      <c r="C77" s="285"/>
      <c r="D77" s="17"/>
      <c r="E77" s="1"/>
      <c r="F77" s="76">
        <f>+C77+D77+E77</f>
        <v>0</v>
      </c>
      <c r="G77" s="17"/>
      <c r="H77" s="1"/>
      <c r="I77" s="76">
        <f>SUM(G77:H77)</f>
        <v>0</v>
      </c>
      <c r="J77" s="69" t="str">
        <f t="shared" si="35"/>
        <v>n/a</v>
      </c>
      <c r="K77" s="17"/>
      <c r="L77" s="1"/>
      <c r="M77" s="70">
        <f>(+H77+G77+(L77*K77))</f>
        <v>0</v>
      </c>
      <c r="N77" s="104" t="str">
        <f>IF(F77=0,"n/a",+M77/F77)</f>
        <v>n/a</v>
      </c>
      <c r="O77" s="70">
        <f>+F77-M77</f>
        <v>0</v>
      </c>
      <c r="P77" s="76">
        <f aca="true" t="shared" si="37" ref="P77:P84">F77</f>
        <v>0</v>
      </c>
      <c r="Q77" s="70">
        <f aca="true" t="shared" si="38" ref="Q77:Q84">M77</f>
        <v>0</v>
      </c>
      <c r="R77" s="73">
        <f aca="true" t="shared" si="39" ref="R77:R84">O77</f>
        <v>0</v>
      </c>
      <c r="S77" s="7"/>
      <c r="T77" s="67"/>
    </row>
    <row r="78" spans="1:20" ht="15">
      <c r="A78" s="236" t="s">
        <v>120</v>
      </c>
      <c r="B78" s="85" t="s">
        <v>72</v>
      </c>
      <c r="C78" s="285"/>
      <c r="D78" s="17"/>
      <c r="E78" s="1"/>
      <c r="F78" s="76">
        <f>+C78+D78+E78</f>
        <v>0</v>
      </c>
      <c r="G78" s="17"/>
      <c r="H78" s="1"/>
      <c r="I78" s="76">
        <f>SUM(G78:H78)</f>
        <v>0</v>
      </c>
      <c r="J78" s="69" t="str">
        <f t="shared" si="35"/>
        <v>n/a</v>
      </c>
      <c r="K78" s="17"/>
      <c r="L78" s="1"/>
      <c r="M78" s="70">
        <f>(+H78+G78+(L78*K78))</f>
        <v>0</v>
      </c>
      <c r="N78" s="104" t="str">
        <f>IF(F78=0,"n/a",+M78/F78)</f>
        <v>n/a</v>
      </c>
      <c r="O78" s="70">
        <f>+F78-M78</f>
        <v>0</v>
      </c>
      <c r="P78" s="76">
        <f t="shared" si="37"/>
        <v>0</v>
      </c>
      <c r="Q78" s="70">
        <f t="shared" si="38"/>
        <v>0</v>
      </c>
      <c r="R78" s="73">
        <f t="shared" si="39"/>
        <v>0</v>
      </c>
      <c r="S78" s="7"/>
      <c r="T78" s="67"/>
    </row>
    <row r="79" spans="1:20" ht="15">
      <c r="A79" s="236" t="s">
        <v>121</v>
      </c>
      <c r="B79" s="85" t="s">
        <v>52</v>
      </c>
      <c r="C79" s="285"/>
      <c r="D79" s="17"/>
      <c r="E79" s="1"/>
      <c r="F79" s="76">
        <f>+C79+D79+E79</f>
        <v>0</v>
      </c>
      <c r="G79" s="17"/>
      <c r="H79" s="1"/>
      <c r="I79" s="76">
        <f>SUM(G79:H79)</f>
        <v>0</v>
      </c>
      <c r="J79" s="69" t="str">
        <f t="shared" si="35"/>
        <v>n/a</v>
      </c>
      <c r="K79" s="17"/>
      <c r="L79" s="1"/>
      <c r="M79" s="70">
        <f>(+H79+G79+(L79*K79))</f>
        <v>0</v>
      </c>
      <c r="N79" s="105" t="str">
        <f>IF(F79=0,"n/a",+M79/F79)</f>
        <v>n/a</v>
      </c>
      <c r="O79" s="70">
        <f>+F79-M79</f>
        <v>0</v>
      </c>
      <c r="P79" s="76">
        <f t="shared" si="37"/>
        <v>0</v>
      </c>
      <c r="Q79" s="70">
        <f t="shared" si="38"/>
        <v>0</v>
      </c>
      <c r="R79" s="73">
        <f t="shared" si="39"/>
        <v>0</v>
      </c>
      <c r="S79" s="7"/>
      <c r="T79" s="67"/>
    </row>
    <row r="80" spans="1:20" ht="15">
      <c r="A80" s="236" t="s">
        <v>122</v>
      </c>
      <c r="B80" s="85" t="s">
        <v>8</v>
      </c>
      <c r="C80" s="285"/>
      <c r="D80" s="17"/>
      <c r="E80" s="1"/>
      <c r="F80" s="76">
        <f>+C80+D80+E80</f>
        <v>0</v>
      </c>
      <c r="G80" s="17"/>
      <c r="H80" s="1"/>
      <c r="I80" s="76">
        <f>SUM(G80:H80)</f>
        <v>0</v>
      </c>
      <c r="J80" s="69" t="str">
        <f t="shared" si="35"/>
        <v>n/a</v>
      </c>
      <c r="K80" s="17"/>
      <c r="L80" s="1"/>
      <c r="M80" s="70">
        <f>(+H80+G80+(L80*K80))</f>
        <v>0</v>
      </c>
      <c r="N80" s="109" t="str">
        <f>IF(F80=0,"n/a",+M80/F80)</f>
        <v>n/a</v>
      </c>
      <c r="O80" s="70">
        <f>+F80-M80</f>
        <v>0</v>
      </c>
      <c r="P80" s="76">
        <f t="shared" si="37"/>
        <v>0</v>
      </c>
      <c r="Q80" s="70">
        <f t="shared" si="38"/>
        <v>0</v>
      </c>
      <c r="R80" s="73">
        <f t="shared" si="39"/>
        <v>0</v>
      </c>
      <c r="S80" s="7"/>
      <c r="T80" s="67"/>
    </row>
    <row r="81" spans="1:20" ht="15.75" thickBot="1">
      <c r="A81" s="237"/>
      <c r="B81" s="85" t="s">
        <v>61</v>
      </c>
      <c r="C81" s="285"/>
      <c r="D81" s="17"/>
      <c r="E81" s="1"/>
      <c r="F81" s="76">
        <f>+C81+D81+E81</f>
        <v>0</v>
      </c>
      <c r="G81" s="231"/>
      <c r="H81" s="231"/>
      <c r="I81" s="119"/>
      <c r="J81" s="120"/>
      <c r="K81" s="238"/>
      <c r="L81" s="239"/>
      <c r="M81" s="112"/>
      <c r="N81" s="122"/>
      <c r="O81" s="198">
        <f>+F81-M81</f>
        <v>0</v>
      </c>
      <c r="P81" s="76">
        <f t="shared" si="37"/>
        <v>0</v>
      </c>
      <c r="Q81" s="112"/>
      <c r="R81" s="73">
        <f t="shared" si="39"/>
        <v>0</v>
      </c>
      <c r="S81" s="7"/>
      <c r="T81" s="67"/>
    </row>
    <row r="82" spans="1:20" ht="17.25" thickBot="1" thickTop="1">
      <c r="A82" s="204" t="s">
        <v>9</v>
      </c>
      <c r="B82" s="42"/>
      <c r="C82" s="36">
        <f>SUM(C77:C81)</f>
        <v>0</v>
      </c>
      <c r="D82" s="36">
        <f aca="true" t="shared" si="40" ref="D82:I82">SUM(D77:D81)</f>
        <v>0</v>
      </c>
      <c r="E82" s="36">
        <f t="shared" si="40"/>
        <v>0</v>
      </c>
      <c r="F82" s="36">
        <f t="shared" si="40"/>
        <v>0</v>
      </c>
      <c r="G82" s="36">
        <f t="shared" si="40"/>
        <v>0</v>
      </c>
      <c r="H82" s="36">
        <f t="shared" si="40"/>
        <v>0</v>
      </c>
      <c r="I82" s="36">
        <f t="shared" si="40"/>
        <v>0</v>
      </c>
      <c r="J82" s="30" t="str">
        <f>IF(F82=0,"n/a",+I82/F82)</f>
        <v>n/a</v>
      </c>
      <c r="K82" s="35"/>
      <c r="L82" s="31"/>
      <c r="M82" s="31">
        <f>SUM(M77:M81)</f>
        <v>0</v>
      </c>
      <c r="N82" s="34"/>
      <c r="O82" s="31">
        <f>SUM(O77:O81)</f>
        <v>0</v>
      </c>
      <c r="P82" s="31">
        <f>SUM(P77:P81)</f>
        <v>0</v>
      </c>
      <c r="Q82" s="31">
        <f>SUM(Q77:Q81)</f>
        <v>0</v>
      </c>
      <c r="R82" s="31">
        <f>SUM(R77:R81)</f>
        <v>0</v>
      </c>
      <c r="S82" s="136"/>
      <c r="T82" s="67"/>
    </row>
    <row r="83" spans="1:20" ht="16.5" thickBot="1" thickTop="1">
      <c r="A83" s="62"/>
      <c r="B83" s="88"/>
      <c r="C83" s="89"/>
      <c r="D83" s="89"/>
      <c r="E83" s="89"/>
      <c r="F83" s="79"/>
      <c r="G83" s="79"/>
      <c r="H83" s="79"/>
      <c r="I83" s="79"/>
      <c r="J83" s="90"/>
      <c r="K83" s="80"/>
      <c r="L83" s="79"/>
      <c r="M83" s="79"/>
      <c r="N83" s="110"/>
      <c r="O83" s="79"/>
      <c r="P83" s="79"/>
      <c r="Q83" s="79"/>
      <c r="R83" s="202"/>
      <c r="S83" s="213"/>
      <c r="T83" s="67"/>
    </row>
    <row r="84" spans="1:20" ht="17.25" thickBot="1" thickTop="1">
      <c r="A84" s="203" t="s">
        <v>67</v>
      </c>
      <c r="B84" s="56"/>
      <c r="C84" s="46">
        <f>C76-C82</f>
        <v>0</v>
      </c>
      <c r="D84" s="46">
        <f>D76-D82</f>
        <v>0</v>
      </c>
      <c r="E84" s="46">
        <f>E76-E82</f>
        <v>0</v>
      </c>
      <c r="F84" s="47">
        <f>+F76-F82</f>
        <v>0</v>
      </c>
      <c r="G84" s="47">
        <f>G76-G82</f>
        <v>0</v>
      </c>
      <c r="H84" s="47">
        <f>H76-H82</f>
        <v>0</v>
      </c>
      <c r="I84" s="47">
        <f>I76-I82</f>
        <v>0</v>
      </c>
      <c r="J84" s="57"/>
      <c r="K84" s="47"/>
      <c r="L84" s="47"/>
      <c r="M84" s="50">
        <f>M76-M82</f>
        <v>0</v>
      </c>
      <c r="N84" s="51"/>
      <c r="O84" s="52">
        <f>+O76+O82</f>
        <v>0</v>
      </c>
      <c r="P84" s="200">
        <f t="shared" si="37"/>
        <v>0</v>
      </c>
      <c r="Q84" s="50">
        <f t="shared" si="38"/>
        <v>0</v>
      </c>
      <c r="R84" s="52">
        <f t="shared" si="39"/>
        <v>0</v>
      </c>
      <c r="S84" s="278"/>
      <c r="T84" s="67"/>
    </row>
    <row r="85" spans="1:20" ht="19.5" customHeight="1" thickBot="1">
      <c r="A85" s="67"/>
      <c r="B85" s="67"/>
      <c r="C85" s="67"/>
      <c r="D85" s="67"/>
      <c r="E85" s="67"/>
      <c r="F85" s="240"/>
      <c r="G85" s="240"/>
      <c r="H85" s="241"/>
      <c r="I85" s="241"/>
      <c r="J85" s="242"/>
      <c r="K85" s="241"/>
      <c r="L85" s="241"/>
      <c r="M85" s="233" t="s">
        <v>142</v>
      </c>
      <c r="N85" s="29"/>
      <c r="O85" s="201"/>
      <c r="Q85" s="126"/>
      <c r="R85" s="126"/>
      <c r="S85" s="67"/>
      <c r="T85" s="67"/>
    </row>
    <row r="86" spans="1:20" ht="27.75" customHeight="1">
      <c r="A86" s="399" t="s">
        <v>73</v>
      </c>
      <c r="B86" s="400"/>
      <c r="C86" s="280"/>
      <c r="D86" s="280"/>
      <c r="E86" s="280"/>
      <c r="F86" s="280"/>
      <c r="G86" s="280"/>
      <c r="H86" s="280"/>
      <c r="I86" s="280"/>
      <c r="J86" s="246" t="s">
        <v>124</v>
      </c>
      <c r="K86" s="247"/>
      <c r="L86" s="248" t="s">
        <v>74</v>
      </c>
      <c r="M86" s="279"/>
      <c r="N86" s="279"/>
      <c r="O86" s="249"/>
      <c r="R86" s="250"/>
      <c r="S86" s="250"/>
      <c r="T86" s="67"/>
    </row>
    <row r="87" spans="1:20" ht="12" customHeight="1">
      <c r="A87" s="243"/>
      <c r="B87" s="244"/>
      <c r="C87" s="245"/>
      <c r="D87" s="245"/>
      <c r="E87" s="245"/>
      <c r="F87" s="245"/>
      <c r="G87" s="245"/>
      <c r="H87" s="245"/>
      <c r="I87" s="245"/>
      <c r="J87" s="246"/>
      <c r="K87" s="247"/>
      <c r="L87" s="248"/>
      <c r="M87" s="250"/>
      <c r="N87" s="250"/>
      <c r="O87" s="250"/>
      <c r="R87" s="250"/>
      <c r="S87" s="250"/>
      <c r="T87" s="67"/>
    </row>
    <row r="88" spans="1:20" ht="31.5" customHeight="1">
      <c r="A88" s="396" t="s">
        <v>125</v>
      </c>
      <c r="B88" s="397"/>
      <c r="C88" s="398"/>
      <c r="D88" s="245"/>
      <c r="E88" s="251" t="s">
        <v>139</v>
      </c>
      <c r="F88" s="245"/>
      <c r="G88" s="245"/>
      <c r="H88" s="245"/>
      <c r="I88" s="245"/>
      <c r="J88" s="252"/>
      <c r="K88" s="253"/>
      <c r="L88" s="62"/>
      <c r="M88" s="62"/>
      <c r="N88" s="254"/>
      <c r="O88" s="250"/>
      <c r="P88" s="250"/>
      <c r="Q88" s="250"/>
      <c r="R88" s="250"/>
      <c r="S88" s="250"/>
      <c r="T88" s="62"/>
    </row>
    <row r="89" spans="1:20" ht="16.5" thickBot="1">
      <c r="A89" s="255" t="s">
        <v>126</v>
      </c>
      <c r="B89" s="256"/>
      <c r="C89" s="257"/>
      <c r="D89" s="67"/>
      <c r="E89" s="67"/>
      <c r="F89" s="67"/>
      <c r="G89" s="67"/>
      <c r="H89" s="216"/>
      <c r="I89" s="216"/>
      <c r="J89" s="242"/>
      <c r="K89" s="216"/>
      <c r="L89" s="216"/>
      <c r="M89" s="216"/>
      <c r="N89" s="67"/>
      <c r="O89" s="216"/>
      <c r="P89" s="216"/>
      <c r="Q89" s="216"/>
      <c r="R89" s="216"/>
      <c r="S89" s="67"/>
      <c r="T89" s="67"/>
    </row>
    <row r="90" spans="1:20" ht="15.75" thickTop="1">
      <c r="A90" s="232" t="s">
        <v>127</v>
      </c>
      <c r="B90" s="258"/>
      <c r="C90" s="259" t="str">
        <f>IF(AND(C69=0,D69=0,E69=0,F69=0),("TRUE"),IF(OR(AND(C69&lt;0,D69=0,E69=0,F69=0),AND(C69&gt;0,D69=0,E69=0,F69=0)),("CHECK C68"),IF(OR(AND(C69=0,D69&lt;0,E69=0,F69=0),AND(C69=0,D69&gt;0,E69=0,F69=0)),("CHECK D68"),IF(OR(AND(C69=0,D69=0,E69&lt;0,F69=0),AND(C69=0,D69=0,E69&gt;0,F69=0)),("CHECK E68"),IF(OR(AND(C69=0,D69=0,E69=0,F69&lt;0,),AND(C69=0,D69=0,E69=0,F69&gt;0)),("CHECK F68"),("CHECK"))))))</f>
        <v>TRUE</v>
      </c>
      <c r="E90" s="305">
        <f>IF(C90="CHECK","CELLS C69, D69, E69 OR F69 SHOULD BE ZERO","")</f>
      </c>
      <c r="F90" s="306"/>
      <c r="G90" s="306"/>
      <c r="H90" s="307"/>
      <c r="I90" s="216"/>
      <c r="J90" s="242"/>
      <c r="K90" s="216"/>
      <c r="L90" s="216"/>
      <c r="M90" s="216"/>
      <c r="N90" s="67"/>
      <c r="O90" s="216"/>
      <c r="P90" s="216"/>
      <c r="Q90" s="216"/>
      <c r="R90" s="216"/>
      <c r="S90" s="67"/>
      <c r="T90" s="67"/>
    </row>
    <row r="91" spans="1:20" ht="15">
      <c r="A91" s="232" t="s">
        <v>128</v>
      </c>
      <c r="B91" s="258"/>
      <c r="C91" s="259" t="str">
        <f>IF(AND(C84=0,D84=0,E84=0,F84=0),("TRUE"),IF(OR(AND(C84&lt;0,D84=0,E84=0,F84=0),AND(C84&gt;0,D84=0,E84=0,F84=0)),("CHECK C83"),IF(OR(AND(C84=0,D84&lt;0,E84=0,F84=0),AND(C84=0,D84&gt;0,E84=0,F84=0)),("CHECK D83"),IF(OR(AND(C84=0,D84=0,E84&lt;0,F84=0),AND(C84=0,D84=0,E84&gt;0,F84=0)),("CHECK E83"),IF(OR(AND(C84=0,D84=0,E84=0,F84&lt;0,),AND(C84=0,D84=0,E84=0,F84&gt;0)),("CHECK F83"),("CHECK"))))))</f>
        <v>TRUE</v>
      </c>
      <c r="D91" s="67"/>
      <c r="E91" s="308">
        <f>IF(C91="CHECK","CELLS C84, D84, E84 OR F84 SHOULD BE ZERO","")</f>
      </c>
      <c r="F91" s="62"/>
      <c r="G91" s="62"/>
      <c r="H91" s="309"/>
      <c r="I91" s="216"/>
      <c r="J91" s="242"/>
      <c r="K91" s="216"/>
      <c r="L91" s="216"/>
      <c r="M91" s="216"/>
      <c r="N91" s="67"/>
      <c r="O91" s="216"/>
      <c r="P91" s="216"/>
      <c r="Q91" s="216"/>
      <c r="R91" s="216"/>
      <c r="S91" s="67"/>
      <c r="T91" s="67"/>
    </row>
    <row r="92" spans="1:20" ht="15">
      <c r="A92" s="232" t="s">
        <v>129</v>
      </c>
      <c r="B92" s="258"/>
      <c r="C92" s="260" t="b">
        <f>EXACT(M69,O69)</f>
        <v>1</v>
      </c>
      <c r="D92" s="67"/>
      <c r="E92" s="308">
        <f>IF(C92=FALSE,"CELLS M69 + O69 SHOULD BE EQUAL","")</f>
      </c>
      <c r="F92" s="62"/>
      <c r="G92" s="62"/>
      <c r="H92" s="309"/>
      <c r="I92" s="216"/>
      <c r="J92" s="242"/>
      <c r="K92" s="216"/>
      <c r="L92" s="216"/>
      <c r="M92" s="216"/>
      <c r="N92" s="67"/>
      <c r="O92" s="261"/>
      <c r="P92" s="261"/>
      <c r="Q92" s="261"/>
      <c r="R92" s="261"/>
      <c r="S92" s="67"/>
      <c r="T92" s="67"/>
    </row>
    <row r="93" spans="1:26" ht="15.75" thickBot="1">
      <c r="A93" s="232" t="s">
        <v>130</v>
      </c>
      <c r="B93" s="258"/>
      <c r="C93" s="260" t="b">
        <f>EXACT(M84,O84)</f>
        <v>1</v>
      </c>
      <c r="D93" s="67"/>
      <c r="E93" s="310">
        <f>IF(C93=FALSE,"CELLS M84 + O84 SHOULD BE EQUAL","")</f>
      </c>
      <c r="F93" s="311"/>
      <c r="G93" s="311"/>
      <c r="H93" s="312"/>
      <c r="I93" s="216"/>
      <c r="J93" s="242"/>
      <c r="K93" s="216"/>
      <c r="L93" s="216"/>
      <c r="M93" s="216"/>
      <c r="N93" s="67"/>
      <c r="O93" s="261"/>
      <c r="P93" s="261"/>
      <c r="Q93" s="261"/>
      <c r="R93" s="261"/>
      <c r="S93" s="67"/>
      <c r="T93" s="67"/>
      <c r="X93" s="263" t="s">
        <v>68</v>
      </c>
      <c r="Y93" s="263" t="s">
        <v>289</v>
      </c>
      <c r="Z93" s="263" t="s">
        <v>290</v>
      </c>
    </row>
    <row r="94" spans="1:26" ht="15.75" thickTop="1">
      <c r="A94" s="67"/>
      <c r="B94" s="67"/>
      <c r="C94" s="67"/>
      <c r="D94" s="67"/>
      <c r="E94" s="67"/>
      <c r="F94" s="67"/>
      <c r="G94" s="67"/>
      <c r="H94" s="216"/>
      <c r="I94" s="216"/>
      <c r="J94" s="242"/>
      <c r="K94" s="216"/>
      <c r="L94" s="216"/>
      <c r="M94" s="216"/>
      <c r="N94" s="67"/>
      <c r="O94" s="261"/>
      <c r="P94" s="261"/>
      <c r="Q94" s="261"/>
      <c r="R94" s="261"/>
      <c r="S94" s="67"/>
      <c r="T94" s="67"/>
      <c r="X94" s="218" t="s">
        <v>291</v>
      </c>
      <c r="Z94" s="218">
        <v>99999</v>
      </c>
    </row>
    <row r="95" spans="1:26" ht="18">
      <c r="A95" s="67"/>
      <c r="B95" s="67"/>
      <c r="C95" s="67"/>
      <c r="D95" s="67"/>
      <c r="E95" s="67"/>
      <c r="F95" s="67"/>
      <c r="G95" s="67"/>
      <c r="H95" s="216"/>
      <c r="I95" s="216"/>
      <c r="J95" s="242"/>
      <c r="K95" s="67"/>
      <c r="L95" s="261"/>
      <c r="M95" s="261"/>
      <c r="N95" s="67"/>
      <c r="O95" s="261"/>
      <c r="P95" s="261"/>
      <c r="Q95" s="261"/>
      <c r="R95" s="261"/>
      <c r="S95" s="67"/>
      <c r="T95" s="67"/>
      <c r="X95" s="288" t="s">
        <v>175</v>
      </c>
      <c r="Y95" s="290">
        <v>1000</v>
      </c>
      <c r="Z95" s="289">
        <v>10130</v>
      </c>
    </row>
    <row r="96" spans="1:26" ht="18">
      <c r="A96" s="67"/>
      <c r="B96" s="67"/>
      <c r="C96" s="67"/>
      <c r="D96" s="67"/>
      <c r="E96" s="67"/>
      <c r="F96" s="67"/>
      <c r="G96" s="67"/>
      <c r="H96" s="216"/>
      <c r="I96" s="216"/>
      <c r="J96" s="242"/>
      <c r="K96" s="67"/>
      <c r="L96" s="67"/>
      <c r="M96" s="67"/>
      <c r="N96" s="67"/>
      <c r="O96" s="67"/>
      <c r="P96" s="67"/>
      <c r="Q96" s="67"/>
      <c r="R96" s="67"/>
      <c r="S96" s="67"/>
      <c r="T96" s="67"/>
      <c r="X96" s="288" t="s">
        <v>176</v>
      </c>
      <c r="Y96" s="290">
        <v>1001</v>
      </c>
      <c r="Z96" s="289">
        <v>10131</v>
      </c>
    </row>
    <row r="97" spans="3:26" ht="18">
      <c r="C97" s="218"/>
      <c r="D97" s="218"/>
      <c r="E97" s="218"/>
      <c r="H97" s="219"/>
      <c r="I97" s="219"/>
      <c r="J97" s="262"/>
      <c r="K97" s="218"/>
      <c r="X97" s="288" t="s">
        <v>177</v>
      </c>
      <c r="Y97" s="290">
        <v>1002</v>
      </c>
      <c r="Z97" s="289">
        <v>10132</v>
      </c>
    </row>
    <row r="98" spans="3:26" ht="18.75" thickBot="1">
      <c r="C98" s="218"/>
      <c r="D98" s="218"/>
      <c r="E98" s="218"/>
      <c r="H98" s="219"/>
      <c r="I98" s="219"/>
      <c r="J98" s="262"/>
      <c r="K98" s="218"/>
      <c r="X98" s="297" t="s">
        <v>178</v>
      </c>
      <c r="Y98" s="300">
        <v>1003</v>
      </c>
      <c r="Z98" s="298">
        <v>10133</v>
      </c>
    </row>
    <row r="99" spans="3:26" ht="18">
      <c r="C99" s="218"/>
      <c r="D99" s="218"/>
      <c r="E99" s="218"/>
      <c r="H99" s="219"/>
      <c r="I99" s="219"/>
      <c r="J99" s="262"/>
      <c r="K99" s="218"/>
      <c r="X99" s="299" t="s">
        <v>179</v>
      </c>
      <c r="Y99" s="294">
        <v>3520</v>
      </c>
      <c r="Z99" s="296">
        <v>11094</v>
      </c>
    </row>
    <row r="100" spans="3:26" ht="18">
      <c r="C100" s="218"/>
      <c r="D100" s="218"/>
      <c r="E100" s="218"/>
      <c r="H100" s="219"/>
      <c r="I100" s="219"/>
      <c r="K100" s="218"/>
      <c r="X100" s="291" t="s">
        <v>180</v>
      </c>
      <c r="Y100" s="288">
        <v>3317</v>
      </c>
      <c r="Z100" s="289">
        <v>10042</v>
      </c>
    </row>
    <row r="101" spans="3:26" ht="18">
      <c r="C101" s="218"/>
      <c r="D101" s="218"/>
      <c r="E101" s="218"/>
      <c r="H101" s="219"/>
      <c r="I101" s="219"/>
      <c r="K101" s="218"/>
      <c r="X101" s="291" t="s">
        <v>181</v>
      </c>
      <c r="Y101" s="288">
        <v>3300</v>
      </c>
      <c r="Z101" s="289">
        <v>10040</v>
      </c>
    </row>
    <row r="102" spans="3:26" ht="18">
      <c r="C102" s="218"/>
      <c r="D102" s="218"/>
      <c r="E102" s="218"/>
      <c r="H102" s="219"/>
      <c r="I102" s="219"/>
      <c r="K102" s="218"/>
      <c r="X102" s="291" t="s">
        <v>182</v>
      </c>
      <c r="Y102" s="288">
        <v>3500</v>
      </c>
      <c r="Z102" s="289">
        <v>10043</v>
      </c>
    </row>
    <row r="103" spans="3:26" ht="18">
      <c r="C103" s="218"/>
      <c r="D103" s="218"/>
      <c r="E103" s="287"/>
      <c r="H103" s="219"/>
      <c r="I103" s="219"/>
      <c r="K103" s="218"/>
      <c r="X103" s="291" t="s">
        <v>183</v>
      </c>
      <c r="Y103" s="288">
        <v>3514</v>
      </c>
      <c r="Z103" s="289">
        <v>10117</v>
      </c>
    </row>
    <row r="104" spans="3:26" ht="18">
      <c r="C104" s="218"/>
      <c r="D104" s="218"/>
      <c r="E104" s="286"/>
      <c r="H104" s="219"/>
      <c r="I104" s="219"/>
      <c r="K104" s="218"/>
      <c r="X104" s="291" t="s">
        <v>184</v>
      </c>
      <c r="Y104" s="291">
        <v>2002</v>
      </c>
      <c r="Z104" s="289">
        <v>10044</v>
      </c>
    </row>
    <row r="105" spans="3:26" ht="18">
      <c r="C105" s="218"/>
      <c r="D105" s="218"/>
      <c r="E105" s="287"/>
      <c r="H105" s="219"/>
      <c r="I105" s="219"/>
      <c r="K105" s="218"/>
      <c r="X105" s="288" t="s">
        <v>185</v>
      </c>
      <c r="Y105" s="291">
        <v>2079</v>
      </c>
      <c r="Z105" s="289">
        <v>10128</v>
      </c>
    </row>
    <row r="106" spans="3:26" ht="18">
      <c r="C106" s="218"/>
      <c r="D106" s="218"/>
      <c r="E106" s="287"/>
      <c r="H106" s="219"/>
      <c r="I106" s="219"/>
      <c r="K106" s="218"/>
      <c r="X106" s="291" t="s">
        <v>186</v>
      </c>
      <c r="Y106" s="291">
        <v>2003</v>
      </c>
      <c r="Z106" s="289">
        <v>10045</v>
      </c>
    </row>
    <row r="107" spans="3:26" ht="18">
      <c r="C107" s="218"/>
      <c r="D107" s="218"/>
      <c r="E107" s="287"/>
      <c r="H107" s="219"/>
      <c r="I107" s="219"/>
      <c r="K107" s="218"/>
      <c r="X107" s="291" t="s">
        <v>187</v>
      </c>
      <c r="Y107" s="291">
        <v>3511</v>
      </c>
      <c r="Z107" s="289">
        <v>10115</v>
      </c>
    </row>
    <row r="108" spans="3:26" ht="18">
      <c r="C108" s="218"/>
      <c r="D108" s="218"/>
      <c r="H108" s="219"/>
      <c r="I108" s="219"/>
      <c r="K108" s="218"/>
      <c r="X108" s="288" t="s">
        <v>188</v>
      </c>
      <c r="Y108" s="288">
        <v>3519</v>
      </c>
      <c r="Z108" s="289">
        <v>10134</v>
      </c>
    </row>
    <row r="109" spans="3:26" ht="18">
      <c r="C109" s="218"/>
      <c r="D109" s="218"/>
      <c r="E109" s="218"/>
      <c r="H109" s="219"/>
      <c r="K109" s="218"/>
      <c r="X109" s="288" t="s">
        <v>189</v>
      </c>
      <c r="Y109" s="288">
        <v>2008</v>
      </c>
      <c r="Z109" s="289">
        <v>10047</v>
      </c>
    </row>
    <row r="110" spans="3:26" ht="18">
      <c r="C110" s="218"/>
      <c r="D110" s="218"/>
      <c r="E110" s="287"/>
      <c r="H110" s="219"/>
      <c r="K110" s="218"/>
      <c r="X110" s="288" t="s">
        <v>190</v>
      </c>
      <c r="Y110" s="288">
        <v>2007</v>
      </c>
      <c r="Z110" s="289">
        <v>10046</v>
      </c>
    </row>
    <row r="111" spans="3:26" ht="18">
      <c r="C111" s="218"/>
      <c r="D111" s="218"/>
      <c r="E111" s="218"/>
      <c r="H111" s="219"/>
      <c r="K111" s="218"/>
      <c r="X111" s="288" t="s">
        <v>191</v>
      </c>
      <c r="Y111" s="288">
        <v>2009</v>
      </c>
      <c r="Z111" s="289">
        <v>10048</v>
      </c>
    </row>
    <row r="112" spans="3:26" ht="18">
      <c r="C112" s="218"/>
      <c r="D112" s="218"/>
      <c r="E112" s="218"/>
      <c r="H112" s="219"/>
      <c r="K112" s="218"/>
      <c r="X112" s="288" t="s">
        <v>192</v>
      </c>
      <c r="Y112" s="288">
        <v>2067</v>
      </c>
      <c r="Z112" s="289">
        <v>10118</v>
      </c>
    </row>
    <row r="113" spans="3:26" ht="18">
      <c r="C113" s="218"/>
      <c r="D113" s="218"/>
      <c r="E113" s="218"/>
      <c r="H113" s="219"/>
      <c r="K113" s="218"/>
      <c r="X113" s="288" t="s">
        <v>193</v>
      </c>
      <c r="Y113" s="288">
        <v>2010</v>
      </c>
      <c r="Z113" s="289">
        <v>10049</v>
      </c>
    </row>
    <row r="114" spans="3:26" ht="18">
      <c r="C114" s="218"/>
      <c r="D114" s="218"/>
      <c r="E114" s="218"/>
      <c r="H114" s="219"/>
      <c r="K114" s="218"/>
      <c r="X114" s="288" t="s">
        <v>194</v>
      </c>
      <c r="Y114" s="288">
        <v>3302</v>
      </c>
      <c r="Z114" s="289">
        <v>10050</v>
      </c>
    </row>
    <row r="115" spans="3:26" ht="18">
      <c r="C115" s="218"/>
      <c r="D115" s="218"/>
      <c r="E115" s="218"/>
      <c r="H115" s="219"/>
      <c r="K115" s="218"/>
      <c r="X115" s="288" t="s">
        <v>195</v>
      </c>
      <c r="Y115" s="288">
        <v>2011</v>
      </c>
      <c r="Z115" s="289">
        <v>10051</v>
      </c>
    </row>
    <row r="116" spans="3:26" ht="18">
      <c r="C116" s="218"/>
      <c r="D116" s="218"/>
      <c r="E116" s="218"/>
      <c r="H116" s="219"/>
      <c r="K116" s="218"/>
      <c r="X116" s="288" t="s">
        <v>196</v>
      </c>
      <c r="Y116" s="288">
        <v>3522</v>
      </c>
      <c r="Z116" s="289">
        <v>10953</v>
      </c>
    </row>
    <row r="117" spans="3:26" ht="18">
      <c r="C117" s="218"/>
      <c r="D117" s="218"/>
      <c r="E117" s="218"/>
      <c r="H117" s="219"/>
      <c r="K117" s="218"/>
      <c r="X117" s="288" t="s">
        <v>197</v>
      </c>
      <c r="Y117" s="288">
        <v>2014</v>
      </c>
      <c r="Z117" s="289">
        <v>10054</v>
      </c>
    </row>
    <row r="118" spans="3:26" ht="18">
      <c r="C118" s="218"/>
      <c r="D118" s="218"/>
      <c r="E118" s="218"/>
      <c r="H118" s="219"/>
      <c r="K118" s="218"/>
      <c r="X118" s="288" t="s">
        <v>198</v>
      </c>
      <c r="Y118" s="288">
        <v>2015</v>
      </c>
      <c r="Z118" s="289">
        <v>10055</v>
      </c>
    </row>
    <row r="119" spans="3:26" ht="18">
      <c r="C119" s="218"/>
      <c r="D119" s="218"/>
      <c r="E119" s="218"/>
      <c r="K119" s="218"/>
      <c r="X119" s="288" t="s">
        <v>199</v>
      </c>
      <c r="Y119" s="288">
        <v>2016</v>
      </c>
      <c r="Z119" s="289">
        <v>10056</v>
      </c>
    </row>
    <row r="120" spans="3:26" ht="18">
      <c r="C120" s="218"/>
      <c r="D120" s="218"/>
      <c r="E120" s="218"/>
      <c r="K120" s="218"/>
      <c r="X120" s="288" t="s">
        <v>200</v>
      </c>
      <c r="Y120" s="288">
        <v>2017</v>
      </c>
      <c r="Z120" s="289">
        <v>10057</v>
      </c>
    </row>
    <row r="121" spans="3:26" ht="18">
      <c r="C121" s="218"/>
      <c r="D121" s="218"/>
      <c r="E121" s="218"/>
      <c r="K121" s="218"/>
      <c r="X121" s="288" t="s">
        <v>201</v>
      </c>
      <c r="Y121" s="288">
        <v>2073</v>
      </c>
      <c r="Z121" s="289">
        <v>10083</v>
      </c>
    </row>
    <row r="122" spans="3:26" ht="18">
      <c r="C122" s="218"/>
      <c r="D122" s="218"/>
      <c r="E122" s="218"/>
      <c r="K122" s="218"/>
      <c r="X122" s="288" t="s">
        <v>202</v>
      </c>
      <c r="Y122" s="288">
        <v>2019</v>
      </c>
      <c r="Z122" s="289">
        <v>10059</v>
      </c>
    </row>
    <row r="123" spans="3:26" ht="18">
      <c r="C123" s="218"/>
      <c r="D123" s="218"/>
      <c r="E123" s="218"/>
      <c r="K123" s="218"/>
      <c r="X123" s="292" t="s">
        <v>203</v>
      </c>
      <c r="Y123" s="288">
        <v>2018</v>
      </c>
      <c r="Z123" s="289">
        <v>10058</v>
      </c>
    </row>
    <row r="124" spans="3:26" ht="18">
      <c r="C124" s="218"/>
      <c r="D124" s="218"/>
      <c r="E124" s="218"/>
      <c r="K124" s="218"/>
      <c r="X124" s="288" t="s">
        <v>204</v>
      </c>
      <c r="Y124" s="288">
        <v>2021</v>
      </c>
      <c r="Z124" s="289">
        <v>10061</v>
      </c>
    </row>
    <row r="125" spans="3:26" ht="18">
      <c r="C125" s="218"/>
      <c r="D125" s="218"/>
      <c r="E125" s="218"/>
      <c r="K125" s="218"/>
      <c r="X125" s="291" t="s">
        <v>205</v>
      </c>
      <c r="Y125" s="288">
        <v>5200</v>
      </c>
      <c r="Z125" s="289">
        <v>10060</v>
      </c>
    </row>
    <row r="126" spans="3:26" ht="18">
      <c r="C126" s="218"/>
      <c r="D126" s="218"/>
      <c r="E126" s="218"/>
      <c r="K126" s="218"/>
      <c r="X126" s="288" t="s">
        <v>206</v>
      </c>
      <c r="Y126" s="288">
        <v>2023</v>
      </c>
      <c r="Z126" s="289">
        <v>10063</v>
      </c>
    </row>
    <row r="127" spans="3:26" ht="18">
      <c r="C127" s="218"/>
      <c r="D127" s="218"/>
      <c r="E127" s="218"/>
      <c r="K127" s="218"/>
      <c r="X127" s="288" t="s">
        <v>207</v>
      </c>
      <c r="Y127" s="288">
        <v>2022</v>
      </c>
      <c r="Z127" s="289">
        <v>10062</v>
      </c>
    </row>
    <row r="128" spans="3:26" ht="18">
      <c r="C128" s="218"/>
      <c r="D128" s="218"/>
      <c r="E128" s="218"/>
      <c r="K128" s="218"/>
      <c r="X128" s="288" t="s">
        <v>208</v>
      </c>
      <c r="Y128" s="288">
        <v>2024</v>
      </c>
      <c r="Z128" s="289">
        <v>10064</v>
      </c>
    </row>
    <row r="129" spans="3:26" ht="18">
      <c r="C129" s="218"/>
      <c r="D129" s="218"/>
      <c r="E129" s="218"/>
      <c r="K129" s="218"/>
      <c r="X129" s="288" t="s">
        <v>209</v>
      </c>
      <c r="Y129" s="288">
        <v>2025</v>
      </c>
      <c r="Z129" s="289">
        <v>10065</v>
      </c>
    </row>
    <row r="130" spans="3:26" ht="18">
      <c r="C130" s="218"/>
      <c r="D130" s="218"/>
      <c r="E130" s="218"/>
      <c r="K130" s="218"/>
      <c r="X130" s="288" t="s">
        <v>210</v>
      </c>
      <c r="Y130" s="288">
        <v>2026</v>
      </c>
      <c r="Z130" s="289">
        <v>10066</v>
      </c>
    </row>
    <row r="131" spans="3:26" ht="18">
      <c r="C131" s="218"/>
      <c r="D131" s="218"/>
      <c r="E131" s="218"/>
      <c r="K131" s="218"/>
      <c r="X131" s="288" t="s">
        <v>211</v>
      </c>
      <c r="Y131" s="288">
        <v>2028</v>
      </c>
      <c r="Z131" s="289">
        <v>10068</v>
      </c>
    </row>
    <row r="132" spans="3:26" ht="18">
      <c r="C132" s="218"/>
      <c r="D132" s="218"/>
      <c r="E132" s="218"/>
      <c r="K132" s="218"/>
      <c r="X132" s="288" t="s">
        <v>212</v>
      </c>
      <c r="Y132" s="288">
        <v>2027</v>
      </c>
      <c r="Z132" s="289">
        <v>10067</v>
      </c>
    </row>
    <row r="133" spans="3:26" ht="18">
      <c r="C133" s="218"/>
      <c r="D133" s="218"/>
      <c r="E133" s="218"/>
      <c r="K133" s="218"/>
      <c r="X133" s="288" t="s">
        <v>213</v>
      </c>
      <c r="Y133" s="288">
        <v>2029</v>
      </c>
      <c r="Z133" s="289">
        <v>10069</v>
      </c>
    </row>
    <row r="134" spans="3:26" ht="18">
      <c r="C134" s="218"/>
      <c r="D134" s="218"/>
      <c r="E134" s="218"/>
      <c r="K134" s="218"/>
      <c r="X134" s="288" t="s">
        <v>214</v>
      </c>
      <c r="Y134" s="288">
        <v>2030</v>
      </c>
      <c r="Z134" s="289">
        <v>10070</v>
      </c>
    </row>
    <row r="135" spans="3:26" ht="18">
      <c r="C135" s="218"/>
      <c r="D135" s="218"/>
      <c r="E135" s="218"/>
      <c r="K135" s="218"/>
      <c r="X135" s="288" t="s">
        <v>215</v>
      </c>
      <c r="Y135" s="288">
        <v>3516</v>
      </c>
      <c r="Z135" s="289">
        <v>10121</v>
      </c>
    </row>
    <row r="136" spans="3:26" ht="18">
      <c r="C136" s="218"/>
      <c r="D136" s="218"/>
      <c r="E136" s="218"/>
      <c r="K136" s="218"/>
      <c r="X136" s="291" t="s">
        <v>216</v>
      </c>
      <c r="Y136" s="288">
        <v>2031</v>
      </c>
      <c r="Z136" s="289">
        <v>10071</v>
      </c>
    </row>
    <row r="137" spans="3:26" ht="18">
      <c r="C137" s="218"/>
      <c r="D137" s="218"/>
      <c r="E137" s="218"/>
      <c r="K137" s="218"/>
      <c r="X137" s="288" t="s">
        <v>217</v>
      </c>
      <c r="Y137" s="288">
        <v>2032</v>
      </c>
      <c r="Z137" s="289">
        <v>10072</v>
      </c>
    </row>
    <row r="138" spans="3:26" ht="18">
      <c r="C138" s="218"/>
      <c r="D138" s="218"/>
      <c r="E138" s="218"/>
      <c r="K138" s="218"/>
      <c r="X138" s="288" t="s">
        <v>218</v>
      </c>
      <c r="Y138" s="288">
        <v>3304</v>
      </c>
      <c r="Z138" s="289">
        <v>10073</v>
      </c>
    </row>
    <row r="139" spans="3:26" ht="18">
      <c r="C139" s="218"/>
      <c r="D139" s="218"/>
      <c r="E139" s="218"/>
      <c r="K139" s="218"/>
      <c r="X139" s="288" t="s">
        <v>219</v>
      </c>
      <c r="Y139" s="288">
        <v>2074</v>
      </c>
      <c r="Z139" s="289">
        <v>10122</v>
      </c>
    </row>
    <row r="140" spans="3:26" ht="18">
      <c r="C140" s="218"/>
      <c r="D140" s="218"/>
      <c r="E140" s="218"/>
      <c r="K140" s="218"/>
      <c r="X140" s="288" t="s">
        <v>220</v>
      </c>
      <c r="Y140" s="288">
        <v>3515</v>
      </c>
      <c r="Z140" s="289">
        <v>10106</v>
      </c>
    </row>
    <row r="141" spans="3:26" ht="18">
      <c r="C141" s="218"/>
      <c r="D141" s="218"/>
      <c r="E141" s="218"/>
      <c r="K141" s="218"/>
      <c r="X141" s="288" t="s">
        <v>221</v>
      </c>
      <c r="Y141" s="288">
        <v>2036</v>
      </c>
      <c r="Z141" s="289">
        <v>10074</v>
      </c>
    </row>
    <row r="142" spans="3:26" ht="18">
      <c r="C142" s="218"/>
      <c r="D142" s="218"/>
      <c r="E142" s="218"/>
      <c r="K142" s="218"/>
      <c r="X142" s="288" t="s">
        <v>222</v>
      </c>
      <c r="Y142" s="288">
        <v>2037</v>
      </c>
      <c r="Z142" s="289">
        <v>10075</v>
      </c>
    </row>
    <row r="143" spans="3:26" ht="18">
      <c r="C143" s="218"/>
      <c r="D143" s="218"/>
      <c r="E143" s="218"/>
      <c r="K143" s="218"/>
      <c r="X143" s="288" t="s">
        <v>223</v>
      </c>
      <c r="Y143" s="288">
        <v>3523</v>
      </c>
      <c r="Z143" s="289">
        <v>11093</v>
      </c>
    </row>
    <row r="144" spans="3:26" ht="18">
      <c r="C144" s="218"/>
      <c r="D144" s="218"/>
      <c r="E144" s="218"/>
      <c r="K144" s="218"/>
      <c r="X144" s="291" t="s">
        <v>224</v>
      </c>
      <c r="Y144" s="288">
        <v>5948</v>
      </c>
      <c r="Z144" s="289">
        <v>10125</v>
      </c>
    </row>
    <row r="145" spans="3:26" ht="18">
      <c r="C145" s="218"/>
      <c r="D145" s="218"/>
      <c r="E145" s="218"/>
      <c r="K145" s="218"/>
      <c r="X145" s="288" t="s">
        <v>225</v>
      </c>
      <c r="Y145" s="288">
        <v>5949</v>
      </c>
      <c r="Z145" s="289">
        <v>10126</v>
      </c>
    </row>
    <row r="146" spans="3:26" ht="18">
      <c r="C146" s="218"/>
      <c r="D146" s="218"/>
      <c r="E146" s="218"/>
      <c r="K146" s="218"/>
      <c r="X146" s="288" t="s">
        <v>226</v>
      </c>
      <c r="Y146" s="288">
        <v>3513</v>
      </c>
      <c r="Z146" s="289">
        <v>10114</v>
      </c>
    </row>
    <row r="147" spans="3:26" ht="18">
      <c r="C147" s="218"/>
      <c r="D147" s="218"/>
      <c r="E147" s="218"/>
      <c r="K147" s="218"/>
      <c r="X147" s="288" t="s">
        <v>227</v>
      </c>
      <c r="Y147" s="288">
        <v>3305</v>
      </c>
      <c r="Z147" s="289">
        <v>10078</v>
      </c>
    </row>
    <row r="148" spans="3:26" ht="18">
      <c r="C148" s="218"/>
      <c r="D148" s="218"/>
      <c r="E148" s="218"/>
      <c r="K148" s="218"/>
      <c r="X148" s="288" t="s">
        <v>228</v>
      </c>
      <c r="Y148" s="288">
        <v>2042</v>
      </c>
      <c r="Z148" s="289">
        <v>10079</v>
      </c>
    </row>
    <row r="149" spans="3:26" ht="18">
      <c r="C149" s="218"/>
      <c r="D149" s="218"/>
      <c r="E149" s="218"/>
      <c r="K149" s="218"/>
      <c r="X149" s="291" t="s">
        <v>229</v>
      </c>
      <c r="Y149" s="288">
        <v>2044</v>
      </c>
      <c r="Z149" s="289">
        <v>10081</v>
      </c>
    </row>
    <row r="150" spans="3:26" ht="18">
      <c r="C150" s="218"/>
      <c r="D150" s="218"/>
      <c r="E150" s="218"/>
      <c r="K150" s="218"/>
      <c r="X150" s="288" t="s">
        <v>230</v>
      </c>
      <c r="Y150" s="288">
        <v>2043</v>
      </c>
      <c r="Z150" s="289">
        <v>10080</v>
      </c>
    </row>
    <row r="151" spans="3:26" ht="18">
      <c r="C151" s="218"/>
      <c r="D151" s="218"/>
      <c r="E151" s="218"/>
      <c r="K151" s="218"/>
      <c r="X151" s="288" t="s">
        <v>231</v>
      </c>
      <c r="Y151" s="288">
        <v>2045</v>
      </c>
      <c r="Z151" s="289">
        <v>10082</v>
      </c>
    </row>
    <row r="152" spans="3:26" ht="18">
      <c r="C152" s="218"/>
      <c r="D152" s="218"/>
      <c r="E152" s="218"/>
      <c r="K152" s="218"/>
      <c r="X152" s="288" t="s">
        <v>232</v>
      </c>
      <c r="Y152" s="288">
        <v>2077</v>
      </c>
      <c r="Z152" s="289">
        <v>10127</v>
      </c>
    </row>
    <row r="153" spans="3:26" ht="18">
      <c r="C153" s="218"/>
      <c r="D153" s="218"/>
      <c r="E153" s="218"/>
      <c r="K153" s="218"/>
      <c r="X153" s="288" t="s">
        <v>233</v>
      </c>
      <c r="Y153" s="288">
        <v>5201</v>
      </c>
      <c r="Z153" s="289">
        <v>10084</v>
      </c>
    </row>
    <row r="154" spans="3:26" ht="18">
      <c r="C154" s="218"/>
      <c r="D154" s="218"/>
      <c r="E154" s="218"/>
      <c r="K154" s="218"/>
      <c r="X154" s="288" t="s">
        <v>234</v>
      </c>
      <c r="Y154" s="288">
        <v>3501</v>
      </c>
      <c r="Z154" s="289">
        <v>10085</v>
      </c>
    </row>
    <row r="155" spans="3:26" ht="18">
      <c r="C155" s="218"/>
      <c r="D155" s="218"/>
      <c r="E155" s="218"/>
      <c r="K155" s="218"/>
      <c r="X155" s="291" t="s">
        <v>235</v>
      </c>
      <c r="Y155" s="288">
        <v>2078</v>
      </c>
      <c r="Z155" s="289">
        <v>10129</v>
      </c>
    </row>
    <row r="156" spans="3:26" ht="18">
      <c r="C156" s="218"/>
      <c r="D156" s="218"/>
      <c r="E156" s="218"/>
      <c r="K156" s="218"/>
      <c r="X156" s="288" t="s">
        <v>236</v>
      </c>
      <c r="Y156" s="288">
        <v>2000</v>
      </c>
      <c r="Z156" s="289">
        <v>10120</v>
      </c>
    </row>
    <row r="157" spans="3:26" ht="18">
      <c r="C157" s="218"/>
      <c r="D157" s="218"/>
      <c r="E157" s="218"/>
      <c r="K157" s="218"/>
      <c r="X157" s="288" t="s">
        <v>237</v>
      </c>
      <c r="Y157" s="288">
        <v>2071</v>
      </c>
      <c r="Z157" s="289">
        <v>10119</v>
      </c>
    </row>
    <row r="158" spans="3:26" ht="18">
      <c r="C158" s="218"/>
      <c r="D158" s="218"/>
      <c r="E158" s="218"/>
      <c r="K158" s="218"/>
      <c r="X158" s="288" t="s">
        <v>238</v>
      </c>
      <c r="Y158" s="288">
        <v>2072</v>
      </c>
      <c r="Z158" s="289">
        <v>10086</v>
      </c>
    </row>
    <row r="159" spans="3:26" ht="18">
      <c r="C159" s="218"/>
      <c r="D159" s="218"/>
      <c r="E159" s="218"/>
      <c r="K159" s="218"/>
      <c r="X159" s="288" t="s">
        <v>239</v>
      </c>
      <c r="Y159" s="288">
        <v>3512</v>
      </c>
      <c r="Z159" s="289">
        <v>10112</v>
      </c>
    </row>
    <row r="160" spans="3:26" ht="18">
      <c r="C160" s="218"/>
      <c r="D160" s="218"/>
      <c r="E160" s="218"/>
      <c r="K160" s="218"/>
      <c r="X160" s="288" t="s">
        <v>240</v>
      </c>
      <c r="Y160" s="288">
        <v>3510</v>
      </c>
      <c r="Z160" s="289">
        <v>10110</v>
      </c>
    </row>
    <row r="161" spans="3:26" ht="18">
      <c r="C161" s="218"/>
      <c r="D161" s="218"/>
      <c r="E161" s="218"/>
      <c r="K161" s="218"/>
      <c r="X161" s="288" t="s">
        <v>241</v>
      </c>
      <c r="Y161" s="288">
        <v>3502</v>
      </c>
      <c r="Z161" s="289">
        <v>10087</v>
      </c>
    </row>
    <row r="162" spans="3:26" ht="18">
      <c r="C162" s="218"/>
      <c r="D162" s="218"/>
      <c r="E162" s="218"/>
      <c r="K162" s="218"/>
      <c r="X162" s="288" t="s">
        <v>242</v>
      </c>
      <c r="Y162" s="288">
        <v>3315</v>
      </c>
      <c r="Z162" s="289">
        <v>10099</v>
      </c>
    </row>
    <row r="163" spans="3:26" ht="18">
      <c r="C163" s="218"/>
      <c r="D163" s="218"/>
      <c r="E163" s="218"/>
      <c r="K163" s="218"/>
      <c r="X163" s="288" t="s">
        <v>243</v>
      </c>
      <c r="Y163" s="288">
        <v>3504</v>
      </c>
      <c r="Z163" s="289">
        <v>10088</v>
      </c>
    </row>
    <row r="164" spans="3:26" ht="18">
      <c r="C164" s="218"/>
      <c r="D164" s="218"/>
      <c r="E164" s="218"/>
      <c r="K164" s="218"/>
      <c r="X164" s="288" t="s">
        <v>244</v>
      </c>
      <c r="Y164" s="288">
        <v>3307</v>
      </c>
      <c r="Z164" s="289">
        <v>10089</v>
      </c>
    </row>
    <row r="165" spans="3:26" ht="18">
      <c r="C165" s="218"/>
      <c r="D165" s="218"/>
      <c r="E165" s="218"/>
      <c r="K165" s="218"/>
      <c r="X165" s="293" t="s">
        <v>245</v>
      </c>
      <c r="Y165" s="293">
        <v>3309</v>
      </c>
      <c r="Z165" s="289">
        <v>10116</v>
      </c>
    </row>
    <row r="166" spans="3:26" ht="18">
      <c r="C166" s="218"/>
      <c r="D166" s="218"/>
      <c r="E166" s="218"/>
      <c r="K166" s="218"/>
      <c r="X166" s="288" t="s">
        <v>246</v>
      </c>
      <c r="Y166" s="288">
        <v>3508</v>
      </c>
      <c r="Z166" s="289">
        <v>10111</v>
      </c>
    </row>
    <row r="167" spans="3:26" ht="18">
      <c r="C167" s="218"/>
      <c r="D167" s="218"/>
      <c r="E167" s="218"/>
      <c r="K167" s="218"/>
      <c r="X167" s="288" t="s">
        <v>247</v>
      </c>
      <c r="Y167" s="288">
        <v>3509</v>
      </c>
      <c r="Z167" s="289">
        <v>10107</v>
      </c>
    </row>
    <row r="168" spans="3:26" ht="18">
      <c r="C168" s="218"/>
      <c r="D168" s="218"/>
      <c r="E168" s="218"/>
      <c r="K168" s="218"/>
      <c r="X168" s="293" t="s">
        <v>248</v>
      </c>
      <c r="Y168" s="293">
        <v>3521</v>
      </c>
      <c r="Z168" s="289">
        <v>10698</v>
      </c>
    </row>
    <row r="169" spans="3:26" ht="18">
      <c r="C169" s="218"/>
      <c r="D169" s="218"/>
      <c r="E169" s="218"/>
      <c r="K169" s="218"/>
      <c r="X169" s="288" t="s">
        <v>249</v>
      </c>
      <c r="Y169" s="288">
        <v>3312</v>
      </c>
      <c r="Z169" s="289">
        <v>10093</v>
      </c>
    </row>
    <row r="170" spans="3:26" ht="18">
      <c r="C170" s="218"/>
      <c r="D170" s="218"/>
      <c r="E170" s="218"/>
      <c r="K170" s="218"/>
      <c r="X170" s="288" t="s">
        <v>250</v>
      </c>
      <c r="Y170" s="288">
        <v>3311</v>
      </c>
      <c r="Z170" s="289">
        <v>10092</v>
      </c>
    </row>
    <row r="171" spans="3:26" ht="18">
      <c r="C171" s="218"/>
      <c r="D171" s="218"/>
      <c r="E171" s="218"/>
      <c r="K171" s="218"/>
      <c r="X171" s="288" t="s">
        <v>251</v>
      </c>
      <c r="Y171" s="288">
        <v>3313</v>
      </c>
      <c r="Z171" s="289">
        <v>10094</v>
      </c>
    </row>
    <row r="172" spans="3:26" ht="18">
      <c r="C172" s="218"/>
      <c r="D172" s="218"/>
      <c r="E172" s="218"/>
      <c r="K172" s="218"/>
      <c r="X172" s="288" t="s">
        <v>252</v>
      </c>
      <c r="Y172" s="288">
        <v>3314</v>
      </c>
      <c r="Z172" s="289">
        <v>10095</v>
      </c>
    </row>
    <row r="173" spans="3:26" ht="18">
      <c r="C173" s="218"/>
      <c r="D173" s="218"/>
      <c r="E173" s="218"/>
      <c r="K173" s="218"/>
      <c r="X173" s="288" t="s">
        <v>253</v>
      </c>
      <c r="Y173" s="288">
        <v>3507</v>
      </c>
      <c r="Z173" s="289">
        <v>10108</v>
      </c>
    </row>
    <row r="174" spans="3:26" ht="18">
      <c r="C174" s="218"/>
      <c r="D174" s="218"/>
      <c r="E174" s="218"/>
      <c r="K174" s="218"/>
      <c r="X174" s="288" t="s">
        <v>254</v>
      </c>
      <c r="Y174" s="288">
        <v>3506</v>
      </c>
      <c r="Z174" s="289">
        <v>10096</v>
      </c>
    </row>
    <row r="175" spans="3:26" ht="18">
      <c r="C175" s="218"/>
      <c r="D175" s="218"/>
      <c r="E175" s="218"/>
      <c r="K175" s="218"/>
      <c r="X175" s="288" t="s">
        <v>255</v>
      </c>
      <c r="Y175" s="288">
        <v>2052</v>
      </c>
      <c r="Z175" s="289">
        <v>10098</v>
      </c>
    </row>
    <row r="176" spans="3:26" ht="18">
      <c r="C176" s="218"/>
      <c r="D176" s="218"/>
      <c r="E176" s="218"/>
      <c r="K176" s="218"/>
      <c r="X176" s="288" t="s">
        <v>256</v>
      </c>
      <c r="Y176" s="288">
        <v>2070</v>
      </c>
      <c r="Z176" s="289">
        <v>10097</v>
      </c>
    </row>
    <row r="177" spans="3:26" ht="18">
      <c r="C177" s="218"/>
      <c r="D177" s="218"/>
      <c r="E177" s="218"/>
      <c r="K177" s="218"/>
      <c r="X177" s="288" t="s">
        <v>257</v>
      </c>
      <c r="Y177" s="288">
        <v>3316</v>
      </c>
      <c r="Z177" s="289">
        <v>10100</v>
      </c>
    </row>
    <row r="178" spans="3:26" ht="18">
      <c r="C178" s="218"/>
      <c r="D178" s="218"/>
      <c r="E178" s="218"/>
      <c r="K178" s="218"/>
      <c r="X178" s="288" t="s">
        <v>258</v>
      </c>
      <c r="Y178" s="288">
        <v>2055</v>
      </c>
      <c r="Z178" s="289">
        <v>10101</v>
      </c>
    </row>
    <row r="179" spans="3:26" ht="18">
      <c r="C179" s="218"/>
      <c r="D179" s="218"/>
      <c r="E179" s="218"/>
      <c r="K179" s="218"/>
      <c r="X179" s="288" t="s">
        <v>259</v>
      </c>
      <c r="Y179" s="288">
        <v>2057</v>
      </c>
      <c r="Z179" s="289">
        <v>10103</v>
      </c>
    </row>
    <row r="180" spans="3:26" ht="18">
      <c r="C180" s="218"/>
      <c r="D180" s="218"/>
      <c r="E180" s="218"/>
      <c r="K180" s="218"/>
      <c r="X180" s="288" t="s">
        <v>260</v>
      </c>
      <c r="Y180" s="288">
        <v>2056</v>
      </c>
      <c r="Z180" s="289">
        <v>10102</v>
      </c>
    </row>
    <row r="181" spans="3:26" ht="18">
      <c r="C181" s="218"/>
      <c r="D181" s="218"/>
      <c r="E181" s="218"/>
      <c r="K181" s="218"/>
      <c r="X181" s="288" t="s">
        <v>261</v>
      </c>
      <c r="Y181" s="288">
        <v>2076</v>
      </c>
      <c r="Z181" s="289">
        <v>10124</v>
      </c>
    </row>
    <row r="182" spans="3:26" ht="18">
      <c r="C182" s="218"/>
      <c r="D182" s="218"/>
      <c r="E182" s="218"/>
      <c r="K182" s="218"/>
      <c r="X182" s="288" t="s">
        <v>262</v>
      </c>
      <c r="Y182" s="288">
        <v>2060</v>
      </c>
      <c r="Z182" s="289">
        <v>10105</v>
      </c>
    </row>
    <row r="183" spans="3:26" ht="18">
      <c r="C183" s="218"/>
      <c r="D183" s="218"/>
      <c r="E183" s="218"/>
      <c r="K183" s="218"/>
      <c r="X183" s="288" t="s">
        <v>263</v>
      </c>
      <c r="Y183" s="288">
        <v>3518</v>
      </c>
      <c r="Z183" s="289">
        <v>10123</v>
      </c>
    </row>
    <row r="184" spans="3:26" ht="18.75" thickBot="1">
      <c r="C184" s="218"/>
      <c r="D184" s="218"/>
      <c r="E184" s="218"/>
      <c r="K184" s="218"/>
      <c r="X184" s="297" t="s">
        <v>264</v>
      </c>
      <c r="Y184" s="297">
        <v>2054</v>
      </c>
      <c r="Z184" s="298">
        <v>10109</v>
      </c>
    </row>
    <row r="185" spans="3:26" ht="18">
      <c r="C185" s="218"/>
      <c r="D185" s="218"/>
      <c r="E185" s="218"/>
      <c r="K185" s="218"/>
      <c r="X185" s="294" t="s">
        <v>265</v>
      </c>
      <c r="Y185" s="295">
        <v>5406</v>
      </c>
      <c r="Z185" s="296">
        <v>10136</v>
      </c>
    </row>
    <row r="186" spans="3:26" ht="18">
      <c r="C186" s="218"/>
      <c r="D186" s="218"/>
      <c r="E186" s="218"/>
      <c r="K186" s="218"/>
      <c r="X186" s="288" t="s">
        <v>266</v>
      </c>
      <c r="Y186" s="288">
        <v>5408</v>
      </c>
      <c r="Z186" s="289">
        <v>10137</v>
      </c>
    </row>
    <row r="187" spans="3:26" ht="18">
      <c r="C187" s="218"/>
      <c r="D187" s="218"/>
      <c r="E187" s="218"/>
      <c r="K187" s="218"/>
      <c r="X187" s="288" t="s">
        <v>267</v>
      </c>
      <c r="Y187" s="288">
        <v>4211</v>
      </c>
      <c r="Z187" s="289">
        <v>10151</v>
      </c>
    </row>
    <row r="188" spans="3:26" ht="18">
      <c r="C188" s="218"/>
      <c r="D188" s="218"/>
      <c r="E188" s="218"/>
      <c r="K188" s="218"/>
      <c r="X188" s="288" t="s">
        <v>268</v>
      </c>
      <c r="Y188" s="288">
        <v>4215</v>
      </c>
      <c r="Z188" s="289">
        <v>10138</v>
      </c>
    </row>
    <row r="189" spans="3:26" ht="18">
      <c r="C189" s="218"/>
      <c r="D189" s="218"/>
      <c r="E189" s="218"/>
      <c r="K189" s="218"/>
      <c r="X189" s="288" t="s">
        <v>269</v>
      </c>
      <c r="Y189" s="288">
        <v>4210</v>
      </c>
      <c r="Z189" s="289">
        <v>10152</v>
      </c>
    </row>
    <row r="190" spans="3:26" ht="18">
      <c r="C190" s="218"/>
      <c r="D190" s="218"/>
      <c r="E190" s="218"/>
      <c r="K190" s="218"/>
      <c r="X190" s="288" t="s">
        <v>270</v>
      </c>
      <c r="Y190" s="288">
        <v>4212</v>
      </c>
      <c r="Z190" s="289">
        <v>10153</v>
      </c>
    </row>
    <row r="191" spans="3:26" ht="18">
      <c r="C191" s="218"/>
      <c r="D191" s="218"/>
      <c r="E191" s="218"/>
      <c r="K191" s="218"/>
      <c r="X191" s="288" t="s">
        <v>271</v>
      </c>
      <c r="Y191" s="288">
        <v>5405</v>
      </c>
      <c r="Z191" s="289">
        <v>10145</v>
      </c>
    </row>
    <row r="192" spans="3:26" ht="18">
      <c r="C192" s="218"/>
      <c r="D192" s="218"/>
      <c r="E192" s="218"/>
      <c r="K192" s="218"/>
      <c r="X192" s="288" t="s">
        <v>272</v>
      </c>
      <c r="Y192" s="288">
        <v>4003</v>
      </c>
      <c r="Z192" s="289">
        <v>10139</v>
      </c>
    </row>
    <row r="193" spans="3:26" ht="18">
      <c r="C193" s="218"/>
      <c r="D193" s="218"/>
      <c r="E193" s="218"/>
      <c r="K193" s="218"/>
      <c r="X193" s="288" t="s">
        <v>273</v>
      </c>
      <c r="Y193" s="288">
        <v>5409</v>
      </c>
      <c r="Z193" s="289">
        <v>10146</v>
      </c>
    </row>
    <row r="194" spans="3:26" ht="18">
      <c r="C194" s="218"/>
      <c r="D194" s="218"/>
      <c r="E194" s="218"/>
      <c r="K194" s="218"/>
      <c r="X194" s="288" t="s">
        <v>274</v>
      </c>
      <c r="Y194" s="288">
        <v>5400</v>
      </c>
      <c r="Z194" s="289">
        <v>10150</v>
      </c>
    </row>
    <row r="195" spans="3:26" ht="18">
      <c r="C195" s="218"/>
      <c r="D195" s="218"/>
      <c r="E195" s="218"/>
      <c r="K195" s="218"/>
      <c r="X195" s="288" t="s">
        <v>275</v>
      </c>
      <c r="Y195" s="288">
        <v>4752</v>
      </c>
      <c r="Z195" s="289">
        <v>10147</v>
      </c>
    </row>
    <row r="196" spans="3:26" ht="18">
      <c r="C196" s="218"/>
      <c r="D196" s="218"/>
      <c r="E196" s="218"/>
      <c r="K196" s="218"/>
      <c r="X196" s="288" t="s">
        <v>276</v>
      </c>
      <c r="Y196" s="288">
        <v>5427</v>
      </c>
      <c r="Z196" s="289">
        <v>11174</v>
      </c>
    </row>
    <row r="197" spans="3:26" ht="18">
      <c r="C197" s="218"/>
      <c r="D197" s="218"/>
      <c r="E197" s="218"/>
      <c r="K197" s="218"/>
      <c r="X197" s="288" t="s">
        <v>277</v>
      </c>
      <c r="Y197" s="288">
        <v>5402</v>
      </c>
      <c r="Z197" s="289">
        <v>10140</v>
      </c>
    </row>
    <row r="198" spans="3:26" ht="18">
      <c r="C198" s="218"/>
      <c r="D198" s="218"/>
      <c r="E198" s="218"/>
      <c r="K198" s="218"/>
      <c r="X198" s="288" t="s">
        <v>278</v>
      </c>
      <c r="Y198" s="288">
        <v>4208</v>
      </c>
      <c r="Z198" s="289">
        <v>10154</v>
      </c>
    </row>
    <row r="199" spans="3:26" ht="18">
      <c r="C199" s="218"/>
      <c r="D199" s="218"/>
      <c r="E199" s="218"/>
      <c r="K199" s="218"/>
      <c r="X199" s="288" t="s">
        <v>279</v>
      </c>
      <c r="Y199" s="288">
        <v>5401</v>
      </c>
      <c r="Z199" s="289">
        <v>10149</v>
      </c>
    </row>
    <row r="200" spans="3:26" ht="18">
      <c r="C200" s="218"/>
      <c r="D200" s="218"/>
      <c r="E200" s="218"/>
      <c r="K200" s="218"/>
      <c r="X200" s="288" t="s">
        <v>280</v>
      </c>
      <c r="Y200" s="288">
        <v>4009</v>
      </c>
      <c r="Z200" s="289">
        <v>10141</v>
      </c>
    </row>
    <row r="201" spans="3:26" ht="18">
      <c r="C201" s="218"/>
      <c r="D201" s="218"/>
      <c r="E201" s="218"/>
      <c r="K201" s="218"/>
      <c r="X201" s="288" t="s">
        <v>281</v>
      </c>
      <c r="Y201" s="288">
        <v>5407</v>
      </c>
      <c r="Z201" s="289">
        <v>10142</v>
      </c>
    </row>
    <row r="202" spans="3:26" ht="18">
      <c r="C202" s="218"/>
      <c r="D202" s="218"/>
      <c r="E202" s="218"/>
      <c r="K202" s="218"/>
      <c r="X202" s="288" t="s">
        <v>282</v>
      </c>
      <c r="Y202" s="288">
        <v>5403</v>
      </c>
      <c r="Z202" s="289">
        <v>10143</v>
      </c>
    </row>
    <row r="203" spans="3:26" ht="18">
      <c r="C203" s="218"/>
      <c r="D203" s="218"/>
      <c r="E203" s="218"/>
      <c r="K203" s="218"/>
      <c r="X203" s="291" t="s">
        <v>283</v>
      </c>
      <c r="Y203" s="288">
        <v>5404</v>
      </c>
      <c r="Z203" s="289">
        <v>10148</v>
      </c>
    </row>
    <row r="204" spans="3:26" ht="18.75" thickBot="1">
      <c r="C204" s="218"/>
      <c r="D204" s="218"/>
      <c r="E204" s="218"/>
      <c r="K204" s="218"/>
      <c r="X204" s="297" t="s">
        <v>284</v>
      </c>
      <c r="Y204" s="297">
        <v>4012</v>
      </c>
      <c r="Z204" s="298">
        <v>10144</v>
      </c>
    </row>
    <row r="205" spans="3:26" ht="18">
      <c r="C205" s="218"/>
      <c r="D205" s="218"/>
      <c r="E205" s="218"/>
      <c r="K205" s="218"/>
      <c r="X205" s="295" t="s">
        <v>285</v>
      </c>
      <c r="Y205" s="295">
        <v>7000</v>
      </c>
      <c r="Z205" s="296">
        <v>10156</v>
      </c>
    </row>
    <row r="206" spans="3:26" ht="18">
      <c r="C206" s="218"/>
      <c r="D206" s="218"/>
      <c r="E206" s="218"/>
      <c r="K206" s="218"/>
      <c r="X206" s="288" t="s">
        <v>286</v>
      </c>
      <c r="Y206" s="288">
        <v>7005</v>
      </c>
      <c r="Z206" s="289">
        <v>10157</v>
      </c>
    </row>
    <row r="207" spans="3:26" ht="18">
      <c r="C207" s="218"/>
      <c r="D207" s="218"/>
      <c r="E207" s="218"/>
      <c r="K207" s="218"/>
      <c r="X207" s="288" t="s">
        <v>287</v>
      </c>
      <c r="Y207" s="288">
        <v>7009</v>
      </c>
      <c r="Z207" s="289">
        <v>10158</v>
      </c>
    </row>
    <row r="208" spans="3:26" ht="18">
      <c r="C208" s="218"/>
      <c r="D208" s="218"/>
      <c r="E208" s="218"/>
      <c r="K208" s="218"/>
      <c r="X208" s="291" t="s">
        <v>288</v>
      </c>
      <c r="Y208" s="288">
        <v>7010</v>
      </c>
      <c r="Z208" s="289">
        <v>10159</v>
      </c>
    </row>
    <row r="209" spans="3:11" ht="15">
      <c r="C209" s="218"/>
      <c r="D209" s="218"/>
      <c r="E209" s="218"/>
      <c r="K209" s="218"/>
    </row>
    <row r="210" spans="3:11" ht="15">
      <c r="C210" s="218"/>
      <c r="D210" s="218"/>
      <c r="E210" s="218"/>
      <c r="K210" s="218"/>
    </row>
    <row r="211" spans="3:11" ht="6" customHeight="1">
      <c r="C211" s="218"/>
      <c r="D211" s="218"/>
      <c r="E211" s="218"/>
      <c r="K211" s="218"/>
    </row>
    <row r="212" spans="3:11" ht="15">
      <c r="C212" s="218"/>
      <c r="D212" s="218"/>
      <c r="E212" s="218"/>
      <c r="K212" s="218"/>
    </row>
    <row r="213" spans="3:11" ht="15">
      <c r="C213" s="218"/>
      <c r="D213" s="218"/>
      <c r="E213" s="218"/>
      <c r="K213" s="218"/>
    </row>
    <row r="214" spans="3:11" ht="15">
      <c r="C214" s="218"/>
      <c r="D214" s="218"/>
      <c r="E214" s="218"/>
      <c r="K214" s="218"/>
    </row>
    <row r="215" spans="3:11" ht="15">
      <c r="C215" s="218"/>
      <c r="D215" s="218"/>
      <c r="E215" s="218"/>
      <c r="K215" s="218"/>
    </row>
    <row r="216" spans="3:11" ht="15">
      <c r="C216" s="218"/>
      <c r="D216" s="218"/>
      <c r="E216" s="218"/>
      <c r="K216" s="218"/>
    </row>
    <row r="217" spans="3:11" ht="15">
      <c r="C217" s="218"/>
      <c r="D217" s="218"/>
      <c r="E217" s="218"/>
      <c r="K217" s="218"/>
    </row>
    <row r="218" spans="3:11" ht="15">
      <c r="C218" s="218"/>
      <c r="D218" s="218"/>
      <c r="E218" s="218"/>
      <c r="K218" s="218"/>
    </row>
    <row r="219" spans="3:11" ht="15">
      <c r="C219" s="218"/>
      <c r="D219" s="218"/>
      <c r="E219" s="218"/>
      <c r="K219" s="218"/>
    </row>
    <row r="220" spans="3:11" ht="15">
      <c r="C220" s="218"/>
      <c r="D220" s="218"/>
      <c r="E220" s="218"/>
      <c r="K220" s="218"/>
    </row>
    <row r="221" spans="3:11" ht="15">
      <c r="C221" s="218"/>
      <c r="D221" s="218"/>
      <c r="E221" s="218"/>
      <c r="K221" s="218"/>
    </row>
    <row r="222" spans="3:11" ht="15">
      <c r="C222" s="218"/>
      <c r="D222" s="218"/>
      <c r="E222" s="218"/>
      <c r="K222" s="218"/>
    </row>
    <row r="223" spans="3:11" ht="15">
      <c r="C223" s="218"/>
      <c r="D223" s="218"/>
      <c r="E223" s="218"/>
      <c r="K223" s="218"/>
    </row>
    <row r="224" spans="3:11" ht="15">
      <c r="C224" s="218"/>
      <c r="D224" s="218"/>
      <c r="E224" s="218"/>
      <c r="K224" s="218"/>
    </row>
    <row r="225" spans="3:11" ht="15">
      <c r="C225" s="218"/>
      <c r="D225" s="218"/>
      <c r="E225" s="218"/>
      <c r="K225" s="218"/>
    </row>
    <row r="226" spans="3:11" ht="15">
      <c r="C226" s="218"/>
      <c r="D226" s="218"/>
      <c r="E226" s="218"/>
      <c r="K226" s="218"/>
    </row>
    <row r="227" spans="3:11" ht="15">
      <c r="C227" s="218"/>
      <c r="D227" s="218"/>
      <c r="E227" s="218"/>
      <c r="K227" s="218"/>
    </row>
    <row r="228" spans="3:11" ht="15">
      <c r="C228" s="218"/>
      <c r="D228" s="218"/>
      <c r="E228" s="218"/>
      <c r="K228" s="218"/>
    </row>
    <row r="229" spans="3:11" ht="15">
      <c r="C229" s="218"/>
      <c r="D229" s="218"/>
      <c r="E229" s="218"/>
      <c r="K229" s="218"/>
    </row>
    <row r="230" spans="3:11" ht="15">
      <c r="C230" s="218"/>
      <c r="D230" s="218"/>
      <c r="E230" s="218"/>
      <c r="K230" s="218"/>
    </row>
    <row r="231" spans="3:11" ht="15">
      <c r="C231" s="218"/>
      <c r="D231" s="218"/>
      <c r="E231" s="218"/>
      <c r="K231" s="218"/>
    </row>
    <row r="232" spans="3:11" ht="15">
      <c r="C232" s="218"/>
      <c r="D232" s="218"/>
      <c r="E232" s="218"/>
      <c r="K232" s="218"/>
    </row>
    <row r="233" spans="3:11" ht="15">
      <c r="C233" s="218"/>
      <c r="D233" s="218"/>
      <c r="E233" s="218"/>
      <c r="K233" s="218"/>
    </row>
    <row r="234" spans="3:11" ht="15">
      <c r="C234" s="218"/>
      <c r="D234" s="218"/>
      <c r="E234" s="218"/>
      <c r="K234" s="218"/>
    </row>
    <row r="235" spans="3:11" ht="15">
      <c r="C235" s="218"/>
      <c r="D235" s="218"/>
      <c r="E235" s="218"/>
      <c r="K235" s="218"/>
    </row>
    <row r="236" spans="3:11" ht="15">
      <c r="C236" s="218"/>
      <c r="D236" s="218"/>
      <c r="E236" s="218"/>
      <c r="K236" s="218"/>
    </row>
    <row r="237" spans="3:11" ht="15">
      <c r="C237" s="218"/>
      <c r="D237" s="218"/>
      <c r="E237" s="218"/>
      <c r="K237" s="218"/>
    </row>
    <row r="238" spans="3:11" ht="15">
      <c r="C238" s="218"/>
      <c r="D238" s="218"/>
      <c r="E238" s="218"/>
      <c r="K238" s="218"/>
    </row>
    <row r="239" spans="3:11" ht="15">
      <c r="C239" s="218"/>
      <c r="D239" s="218"/>
      <c r="E239" s="218"/>
      <c r="K239" s="218"/>
    </row>
    <row r="240" spans="3:11" ht="15">
      <c r="C240" s="218"/>
      <c r="D240" s="218"/>
      <c r="E240" s="218"/>
      <c r="K240" s="218"/>
    </row>
    <row r="241" spans="3:11" ht="15">
      <c r="C241" s="218"/>
      <c r="D241" s="218"/>
      <c r="E241" s="218"/>
      <c r="K241" s="218"/>
    </row>
    <row r="242" spans="3:11" ht="15">
      <c r="C242" s="218"/>
      <c r="D242" s="218"/>
      <c r="E242" s="218"/>
      <c r="K242" s="218"/>
    </row>
    <row r="243" spans="3:11" ht="15">
      <c r="C243" s="218"/>
      <c r="D243" s="218"/>
      <c r="E243" s="218"/>
      <c r="K243" s="218"/>
    </row>
    <row r="244" spans="3:11" ht="15">
      <c r="C244" s="218"/>
      <c r="D244" s="218"/>
      <c r="E244" s="218"/>
      <c r="K244" s="218"/>
    </row>
    <row r="245" spans="3:11" ht="15">
      <c r="C245" s="218"/>
      <c r="D245" s="218"/>
      <c r="E245" s="218"/>
      <c r="K245" s="218"/>
    </row>
    <row r="246" spans="3:11" ht="15">
      <c r="C246" s="218"/>
      <c r="D246" s="218"/>
      <c r="E246" s="218"/>
      <c r="K246" s="218"/>
    </row>
    <row r="247" spans="3:11" ht="15">
      <c r="C247" s="218"/>
      <c r="D247" s="218"/>
      <c r="E247" s="218"/>
      <c r="K247" s="218"/>
    </row>
    <row r="248" spans="3:11" ht="15">
      <c r="C248" s="218"/>
      <c r="D248" s="218"/>
      <c r="E248" s="218"/>
      <c r="K248" s="218"/>
    </row>
    <row r="249" spans="3:11" ht="15">
      <c r="C249" s="218"/>
      <c r="D249" s="218"/>
      <c r="E249" s="218"/>
      <c r="K249" s="218"/>
    </row>
    <row r="250" spans="3:11" ht="15">
      <c r="C250" s="218"/>
      <c r="D250" s="218"/>
      <c r="E250" s="218"/>
      <c r="K250" s="218"/>
    </row>
    <row r="251" spans="3:11" ht="15">
      <c r="C251" s="218"/>
      <c r="D251" s="218"/>
      <c r="E251" s="218"/>
      <c r="K251" s="218"/>
    </row>
    <row r="252" spans="3:11" ht="15">
      <c r="C252" s="218"/>
      <c r="D252" s="218"/>
      <c r="E252" s="218"/>
      <c r="K252" s="218"/>
    </row>
    <row r="253" spans="3:11" ht="15">
      <c r="C253" s="218"/>
      <c r="D253" s="218"/>
      <c r="E253" s="218"/>
      <c r="K253" s="218"/>
    </row>
    <row r="254" spans="3:11" ht="15">
      <c r="C254" s="218"/>
      <c r="D254" s="218"/>
      <c r="E254" s="218"/>
      <c r="K254" s="218"/>
    </row>
    <row r="255" spans="3:11" ht="15">
      <c r="C255" s="218"/>
      <c r="D255" s="218"/>
      <c r="E255" s="218"/>
      <c r="K255" s="218"/>
    </row>
    <row r="256" spans="3:11" ht="15">
      <c r="C256" s="218"/>
      <c r="D256" s="218"/>
      <c r="E256" s="218"/>
      <c r="K256" s="218"/>
    </row>
    <row r="257" spans="3:11" ht="15">
      <c r="C257" s="218"/>
      <c r="D257" s="218"/>
      <c r="E257" s="218"/>
      <c r="K257" s="218"/>
    </row>
    <row r="258" spans="3:11" ht="15">
      <c r="C258" s="218"/>
      <c r="D258" s="218"/>
      <c r="E258" s="218"/>
      <c r="K258" s="218"/>
    </row>
    <row r="259" spans="3:11" ht="15">
      <c r="C259" s="218"/>
      <c r="D259" s="218"/>
      <c r="E259" s="218"/>
      <c r="K259" s="218"/>
    </row>
    <row r="260" spans="3:11" ht="15">
      <c r="C260" s="218"/>
      <c r="D260" s="218"/>
      <c r="E260" s="218"/>
      <c r="K260" s="218"/>
    </row>
    <row r="261" spans="3:11" ht="15">
      <c r="C261" s="218"/>
      <c r="D261" s="218"/>
      <c r="E261" s="218"/>
      <c r="K261" s="218"/>
    </row>
    <row r="262" spans="3:11" ht="15">
      <c r="C262" s="218"/>
      <c r="D262" s="218"/>
      <c r="E262" s="218"/>
      <c r="K262" s="218"/>
    </row>
    <row r="263" spans="3:11" ht="15">
      <c r="C263" s="218"/>
      <c r="D263" s="218"/>
      <c r="E263" s="218"/>
      <c r="K263" s="218"/>
    </row>
    <row r="264" spans="3:11" ht="15">
      <c r="C264" s="218"/>
      <c r="D264" s="218"/>
      <c r="E264" s="218"/>
      <c r="K264" s="218"/>
    </row>
    <row r="265" spans="3:11" ht="15">
      <c r="C265" s="218"/>
      <c r="D265" s="218"/>
      <c r="E265" s="218"/>
      <c r="K265" s="218"/>
    </row>
    <row r="266" spans="3:11" ht="15">
      <c r="C266" s="218"/>
      <c r="D266" s="218"/>
      <c r="E266" s="218"/>
      <c r="K266" s="218"/>
    </row>
    <row r="267" spans="3:11" ht="15">
      <c r="C267" s="218"/>
      <c r="D267" s="218"/>
      <c r="E267" s="218"/>
      <c r="K267" s="218"/>
    </row>
    <row r="268" spans="3:11" ht="15">
      <c r="C268" s="218"/>
      <c r="D268" s="218"/>
      <c r="E268" s="218"/>
      <c r="K268" s="218"/>
    </row>
    <row r="269" spans="3:11" ht="15">
      <c r="C269" s="218"/>
      <c r="D269" s="218"/>
      <c r="E269" s="218"/>
      <c r="K269" s="218"/>
    </row>
    <row r="270" spans="3:11" ht="15">
      <c r="C270" s="218"/>
      <c r="D270" s="218"/>
      <c r="E270" s="218"/>
      <c r="K270" s="218"/>
    </row>
    <row r="271" spans="3:11" ht="15">
      <c r="C271" s="218"/>
      <c r="D271" s="218"/>
      <c r="E271" s="218"/>
      <c r="K271" s="218"/>
    </row>
    <row r="272" spans="3:11" ht="15">
      <c r="C272" s="218"/>
      <c r="D272" s="218"/>
      <c r="E272" s="218"/>
      <c r="K272" s="218"/>
    </row>
    <row r="273" spans="3:11" ht="15">
      <c r="C273" s="218"/>
      <c r="D273" s="218"/>
      <c r="E273" s="218"/>
      <c r="K273" s="218"/>
    </row>
    <row r="274" spans="3:11" ht="15">
      <c r="C274" s="218"/>
      <c r="D274" s="218"/>
      <c r="E274" s="218"/>
      <c r="K274" s="218"/>
    </row>
    <row r="275" spans="3:11" ht="15">
      <c r="C275" s="218"/>
      <c r="D275" s="218"/>
      <c r="E275" s="218"/>
      <c r="K275" s="218"/>
    </row>
    <row r="276" spans="3:11" ht="15">
      <c r="C276" s="218"/>
      <c r="D276" s="218"/>
      <c r="E276" s="218"/>
      <c r="K276" s="218"/>
    </row>
    <row r="277" spans="3:11" ht="15">
      <c r="C277" s="218"/>
      <c r="D277" s="218"/>
      <c r="E277" s="218"/>
      <c r="K277" s="218"/>
    </row>
    <row r="278" spans="3:11" ht="15">
      <c r="C278" s="218"/>
      <c r="D278" s="218"/>
      <c r="E278" s="218"/>
      <c r="K278" s="218"/>
    </row>
    <row r="279" spans="3:11" ht="15">
      <c r="C279" s="218"/>
      <c r="D279" s="218"/>
      <c r="E279" s="218"/>
      <c r="K279" s="218"/>
    </row>
    <row r="280" spans="3:11" ht="15">
      <c r="C280" s="218"/>
      <c r="D280" s="218"/>
      <c r="E280" s="218"/>
      <c r="K280" s="218"/>
    </row>
    <row r="281" spans="3:11" ht="15">
      <c r="C281" s="218"/>
      <c r="D281" s="218"/>
      <c r="E281" s="218"/>
      <c r="K281" s="218"/>
    </row>
    <row r="282" spans="3:11" ht="15">
      <c r="C282" s="218"/>
      <c r="D282" s="218"/>
      <c r="E282" s="218"/>
      <c r="K282" s="218"/>
    </row>
    <row r="283" spans="3:11" ht="15">
      <c r="C283" s="218"/>
      <c r="D283" s="218"/>
      <c r="E283" s="218"/>
      <c r="K283" s="218"/>
    </row>
    <row r="284" spans="3:11" ht="15">
      <c r="C284" s="218"/>
      <c r="D284" s="218"/>
      <c r="E284" s="218"/>
      <c r="K284" s="218"/>
    </row>
    <row r="285" spans="3:11" ht="15">
      <c r="C285" s="218"/>
      <c r="D285" s="218"/>
      <c r="E285" s="218"/>
      <c r="K285" s="218"/>
    </row>
    <row r="286" spans="3:11" ht="15">
      <c r="C286" s="218"/>
      <c r="D286" s="218"/>
      <c r="E286" s="218"/>
      <c r="K286" s="218"/>
    </row>
    <row r="287" spans="3:11" ht="15">
      <c r="C287" s="218"/>
      <c r="D287" s="218"/>
      <c r="E287" s="218"/>
      <c r="K287" s="218"/>
    </row>
    <row r="288" spans="3:11" ht="15">
      <c r="C288" s="218"/>
      <c r="D288" s="218"/>
      <c r="E288" s="218"/>
      <c r="K288" s="218"/>
    </row>
    <row r="289" spans="3:11" ht="15">
      <c r="C289" s="218"/>
      <c r="D289" s="218"/>
      <c r="E289" s="218"/>
      <c r="K289" s="218"/>
    </row>
    <row r="290" spans="3:11" ht="15">
      <c r="C290" s="218"/>
      <c r="D290" s="218"/>
      <c r="E290" s="218"/>
      <c r="K290" s="218"/>
    </row>
    <row r="291" spans="3:11" ht="15">
      <c r="C291" s="218"/>
      <c r="D291" s="218"/>
      <c r="E291" s="218"/>
      <c r="K291" s="218"/>
    </row>
    <row r="292" spans="3:11" ht="15">
      <c r="C292" s="218"/>
      <c r="D292" s="218"/>
      <c r="E292" s="218"/>
      <c r="K292" s="218"/>
    </row>
    <row r="293" spans="3:11" ht="15">
      <c r="C293" s="218"/>
      <c r="D293" s="218"/>
      <c r="E293" s="218"/>
      <c r="K293" s="218"/>
    </row>
    <row r="294" spans="3:11" ht="15">
      <c r="C294" s="218"/>
      <c r="D294" s="218"/>
      <c r="E294" s="218"/>
      <c r="K294" s="218"/>
    </row>
    <row r="295" spans="3:11" ht="15">
      <c r="C295" s="218"/>
      <c r="D295" s="218"/>
      <c r="E295" s="218"/>
      <c r="K295" s="218"/>
    </row>
    <row r="296" spans="3:11" ht="15">
      <c r="C296" s="218"/>
      <c r="D296" s="218"/>
      <c r="E296" s="218"/>
      <c r="K296" s="218"/>
    </row>
    <row r="297" spans="3:11" ht="15">
      <c r="C297" s="218"/>
      <c r="D297" s="218"/>
      <c r="E297" s="218"/>
      <c r="K297" s="218"/>
    </row>
    <row r="298" spans="3:11" ht="15">
      <c r="C298" s="218"/>
      <c r="D298" s="218"/>
      <c r="E298" s="218"/>
      <c r="K298" s="218"/>
    </row>
    <row r="299" spans="3:11" ht="15">
      <c r="C299" s="218"/>
      <c r="D299" s="218"/>
      <c r="E299" s="218"/>
      <c r="K299" s="218"/>
    </row>
    <row r="300" spans="3:11" ht="15">
      <c r="C300" s="218"/>
      <c r="D300" s="218"/>
      <c r="E300" s="218"/>
      <c r="K300" s="218"/>
    </row>
    <row r="301" spans="3:11" ht="15">
      <c r="C301" s="218"/>
      <c r="D301" s="218"/>
      <c r="E301" s="218"/>
      <c r="K301" s="218"/>
    </row>
    <row r="302" spans="3:11" ht="15">
      <c r="C302" s="218"/>
      <c r="D302" s="218"/>
      <c r="E302" s="218"/>
      <c r="K302" s="218"/>
    </row>
    <row r="303" spans="3:11" ht="15">
      <c r="C303" s="218"/>
      <c r="D303" s="218"/>
      <c r="E303" s="218"/>
      <c r="K303" s="218"/>
    </row>
    <row r="304" spans="3:11" ht="15">
      <c r="C304" s="218"/>
      <c r="D304" s="218"/>
      <c r="E304" s="218"/>
      <c r="K304" s="218"/>
    </row>
    <row r="305" spans="3:11" ht="15">
      <c r="C305" s="218"/>
      <c r="D305" s="218"/>
      <c r="E305" s="218"/>
      <c r="K305" s="218"/>
    </row>
    <row r="306" spans="3:11" ht="15">
      <c r="C306" s="218"/>
      <c r="D306" s="218"/>
      <c r="E306" s="218"/>
      <c r="K306" s="218"/>
    </row>
    <row r="307" spans="3:11" ht="15">
      <c r="C307" s="218"/>
      <c r="D307" s="218"/>
      <c r="E307" s="218"/>
      <c r="K307" s="218"/>
    </row>
    <row r="308" spans="3:11" ht="15">
      <c r="C308" s="218"/>
      <c r="D308" s="218"/>
      <c r="E308" s="218"/>
      <c r="K308" s="218"/>
    </row>
    <row r="309" spans="3:11" ht="15">
      <c r="C309" s="218"/>
      <c r="D309" s="218"/>
      <c r="E309" s="218"/>
      <c r="K309" s="218"/>
    </row>
    <row r="310" spans="3:11" ht="15">
      <c r="C310" s="218"/>
      <c r="D310" s="218"/>
      <c r="E310" s="218"/>
      <c r="K310" s="218"/>
    </row>
    <row r="311" spans="3:11" ht="15">
      <c r="C311" s="218"/>
      <c r="D311" s="218"/>
      <c r="E311" s="218"/>
      <c r="K311" s="218"/>
    </row>
    <row r="312" spans="3:11" ht="15">
      <c r="C312" s="218"/>
      <c r="D312" s="218"/>
      <c r="E312" s="218"/>
      <c r="K312" s="218"/>
    </row>
    <row r="313" spans="3:11" ht="15">
      <c r="C313" s="218"/>
      <c r="D313" s="218"/>
      <c r="E313" s="218"/>
      <c r="K313" s="218"/>
    </row>
    <row r="314" spans="3:11" ht="15">
      <c r="C314" s="218"/>
      <c r="D314" s="218"/>
      <c r="E314" s="218"/>
      <c r="K314" s="218"/>
    </row>
    <row r="315" spans="3:11" ht="15">
      <c r="C315" s="218"/>
      <c r="D315" s="218"/>
      <c r="E315" s="218"/>
      <c r="K315" s="218"/>
    </row>
    <row r="316" spans="3:11" ht="15">
      <c r="C316" s="218"/>
      <c r="D316" s="218"/>
      <c r="E316" s="218"/>
      <c r="K316" s="218"/>
    </row>
    <row r="317" spans="3:11" ht="15">
      <c r="C317" s="218"/>
      <c r="D317" s="218"/>
      <c r="E317" s="218"/>
      <c r="K317" s="218"/>
    </row>
    <row r="318" spans="3:11" ht="15">
      <c r="C318" s="218"/>
      <c r="D318" s="218"/>
      <c r="E318" s="218"/>
      <c r="K318" s="218"/>
    </row>
    <row r="319" spans="3:11" ht="15">
      <c r="C319" s="218"/>
      <c r="D319" s="218"/>
      <c r="E319" s="218"/>
      <c r="K319" s="218"/>
    </row>
    <row r="320" spans="3:11" ht="15">
      <c r="C320" s="218"/>
      <c r="D320" s="218"/>
      <c r="E320" s="218"/>
      <c r="K320" s="218"/>
    </row>
    <row r="321" spans="3:11" ht="15">
      <c r="C321" s="218"/>
      <c r="D321" s="218"/>
      <c r="E321" s="218"/>
      <c r="K321" s="218"/>
    </row>
    <row r="322" spans="3:11" ht="15">
      <c r="C322" s="218"/>
      <c r="D322" s="218"/>
      <c r="E322" s="218"/>
      <c r="K322" s="218"/>
    </row>
    <row r="323" spans="3:11" ht="15">
      <c r="C323" s="218"/>
      <c r="D323" s="218"/>
      <c r="E323" s="218"/>
      <c r="K323" s="218"/>
    </row>
    <row r="324" spans="3:11" ht="15">
      <c r="C324" s="218"/>
      <c r="D324" s="218"/>
      <c r="E324" s="218"/>
      <c r="K324" s="218"/>
    </row>
    <row r="325" spans="3:11" ht="15">
      <c r="C325" s="218"/>
      <c r="D325" s="218"/>
      <c r="E325" s="218"/>
      <c r="K325" s="218"/>
    </row>
    <row r="326" spans="3:11" ht="15">
      <c r="C326" s="218"/>
      <c r="D326" s="218"/>
      <c r="E326" s="218"/>
      <c r="K326" s="218"/>
    </row>
    <row r="327" spans="3:11" ht="15">
      <c r="C327" s="218"/>
      <c r="D327" s="218"/>
      <c r="E327" s="218"/>
      <c r="K327" s="218"/>
    </row>
    <row r="328" spans="3:11" ht="15">
      <c r="C328" s="218"/>
      <c r="D328" s="218"/>
      <c r="E328" s="218"/>
      <c r="K328" s="218"/>
    </row>
    <row r="329" spans="3:11" ht="15">
      <c r="C329" s="218"/>
      <c r="D329" s="218"/>
      <c r="E329" s="218"/>
      <c r="K329" s="218"/>
    </row>
    <row r="330" spans="3:11" ht="15">
      <c r="C330" s="218"/>
      <c r="D330" s="218"/>
      <c r="E330" s="218"/>
      <c r="K330" s="218"/>
    </row>
    <row r="331" spans="3:11" ht="15">
      <c r="C331" s="218"/>
      <c r="D331" s="218"/>
      <c r="E331" s="218"/>
      <c r="K331" s="218"/>
    </row>
    <row r="332" spans="3:11" ht="15">
      <c r="C332" s="218"/>
      <c r="D332" s="218"/>
      <c r="E332" s="218"/>
      <c r="K332" s="218"/>
    </row>
    <row r="333" spans="3:11" ht="15">
      <c r="C333" s="218"/>
      <c r="D333" s="218"/>
      <c r="E333" s="218"/>
      <c r="K333" s="218"/>
    </row>
    <row r="334" spans="3:11" ht="15">
      <c r="C334" s="218"/>
      <c r="D334" s="218"/>
      <c r="E334" s="218"/>
      <c r="K334" s="218"/>
    </row>
    <row r="335" spans="3:11" ht="15">
      <c r="C335" s="218"/>
      <c r="D335" s="218"/>
      <c r="E335" s="218"/>
      <c r="K335" s="218"/>
    </row>
    <row r="336" spans="3:11" ht="15">
      <c r="C336" s="218"/>
      <c r="D336" s="218"/>
      <c r="E336" s="218"/>
      <c r="K336" s="218"/>
    </row>
    <row r="337" spans="3:11" ht="15">
      <c r="C337" s="218"/>
      <c r="D337" s="218"/>
      <c r="E337" s="218"/>
      <c r="K337" s="218"/>
    </row>
    <row r="338" spans="3:11" ht="15">
      <c r="C338" s="218"/>
      <c r="D338" s="218"/>
      <c r="E338" s="218"/>
      <c r="K338" s="218"/>
    </row>
    <row r="339" spans="3:11" ht="15">
      <c r="C339" s="218"/>
      <c r="D339" s="218"/>
      <c r="E339" s="218"/>
      <c r="K339" s="218"/>
    </row>
    <row r="340" spans="3:11" ht="15">
      <c r="C340" s="218"/>
      <c r="D340" s="218"/>
      <c r="E340" s="218"/>
      <c r="K340" s="218"/>
    </row>
    <row r="341" spans="3:11" ht="15">
      <c r="C341" s="218"/>
      <c r="D341" s="218"/>
      <c r="E341" s="218"/>
      <c r="K341" s="218"/>
    </row>
    <row r="342" spans="3:11" ht="15">
      <c r="C342" s="218"/>
      <c r="D342" s="218"/>
      <c r="E342" s="218"/>
      <c r="K342" s="218"/>
    </row>
    <row r="343" spans="3:11" ht="15">
      <c r="C343" s="218"/>
      <c r="D343" s="218"/>
      <c r="E343" s="218"/>
      <c r="K343" s="218"/>
    </row>
    <row r="344" spans="3:11" ht="15">
      <c r="C344" s="218"/>
      <c r="D344" s="218"/>
      <c r="E344" s="218"/>
      <c r="K344" s="218"/>
    </row>
    <row r="345" spans="3:11" ht="15">
      <c r="C345" s="218"/>
      <c r="D345" s="218"/>
      <c r="E345" s="218"/>
      <c r="K345" s="218"/>
    </row>
    <row r="346" spans="3:11" ht="15">
      <c r="C346" s="218"/>
      <c r="D346" s="218"/>
      <c r="E346" s="218"/>
      <c r="K346" s="218"/>
    </row>
    <row r="347" spans="3:11" ht="15">
      <c r="C347" s="218"/>
      <c r="D347" s="218"/>
      <c r="E347" s="218"/>
      <c r="K347" s="218"/>
    </row>
    <row r="348" spans="3:11" ht="15">
      <c r="C348" s="218"/>
      <c r="D348" s="218"/>
      <c r="E348" s="218"/>
      <c r="K348" s="218"/>
    </row>
    <row r="349" spans="3:11" ht="15">
      <c r="C349" s="218"/>
      <c r="D349" s="218"/>
      <c r="E349" s="218"/>
      <c r="K349" s="218"/>
    </row>
    <row r="350" spans="3:11" ht="15">
      <c r="C350" s="218"/>
      <c r="D350" s="218"/>
      <c r="E350" s="218"/>
      <c r="K350" s="218"/>
    </row>
    <row r="351" spans="3:11" ht="15">
      <c r="C351" s="218"/>
      <c r="D351" s="218"/>
      <c r="E351" s="218"/>
      <c r="K351" s="218"/>
    </row>
    <row r="352" spans="3:11" ht="15">
      <c r="C352" s="218"/>
      <c r="D352" s="218"/>
      <c r="E352" s="218"/>
      <c r="K352" s="218"/>
    </row>
    <row r="353" spans="3:11" ht="15">
      <c r="C353" s="218"/>
      <c r="D353" s="218"/>
      <c r="E353" s="218"/>
      <c r="K353" s="218"/>
    </row>
    <row r="354" spans="3:11" ht="15">
      <c r="C354" s="218"/>
      <c r="D354" s="218"/>
      <c r="E354" s="218"/>
      <c r="K354" s="218"/>
    </row>
    <row r="355" spans="3:11" ht="15">
      <c r="C355" s="218"/>
      <c r="D355" s="218"/>
      <c r="E355" s="218"/>
      <c r="K355" s="218"/>
    </row>
    <row r="356" spans="3:11" ht="15">
      <c r="C356" s="218"/>
      <c r="D356" s="218"/>
      <c r="E356" s="218"/>
      <c r="K356" s="218"/>
    </row>
    <row r="357" spans="3:11" ht="15">
      <c r="C357" s="218"/>
      <c r="D357" s="218"/>
      <c r="E357" s="218"/>
      <c r="K357" s="218"/>
    </row>
    <row r="358" spans="3:11" ht="15">
      <c r="C358" s="218"/>
      <c r="D358" s="218"/>
      <c r="E358" s="218"/>
      <c r="K358" s="218"/>
    </row>
    <row r="359" spans="3:11" ht="15">
      <c r="C359" s="218"/>
      <c r="D359" s="218"/>
      <c r="E359" s="218"/>
      <c r="K359" s="218"/>
    </row>
    <row r="360" spans="3:11" ht="15">
      <c r="C360" s="218"/>
      <c r="D360" s="218"/>
      <c r="E360" s="218"/>
      <c r="K360" s="218"/>
    </row>
    <row r="361" spans="3:11" ht="15">
      <c r="C361" s="218"/>
      <c r="D361" s="218"/>
      <c r="E361" s="218"/>
      <c r="K361" s="218"/>
    </row>
    <row r="362" spans="3:11" ht="15">
      <c r="C362" s="218"/>
      <c r="D362" s="218"/>
      <c r="E362" s="218"/>
      <c r="K362" s="218"/>
    </row>
    <row r="363" spans="3:11" ht="15">
      <c r="C363" s="218"/>
      <c r="D363" s="218"/>
      <c r="E363" s="218"/>
      <c r="K363" s="218"/>
    </row>
    <row r="364" spans="3:11" ht="15">
      <c r="C364" s="218"/>
      <c r="D364" s="218"/>
      <c r="E364" s="218"/>
      <c r="K364" s="218"/>
    </row>
    <row r="365" spans="3:11" ht="15">
      <c r="C365" s="218"/>
      <c r="D365" s="218"/>
      <c r="E365" s="218"/>
      <c r="K365" s="218"/>
    </row>
    <row r="366" spans="3:11" ht="15">
      <c r="C366" s="218"/>
      <c r="D366" s="218"/>
      <c r="E366" s="218"/>
      <c r="K366" s="218"/>
    </row>
    <row r="367" spans="3:11" ht="15">
      <c r="C367" s="218"/>
      <c r="D367" s="218"/>
      <c r="E367" s="218"/>
      <c r="K367" s="218"/>
    </row>
    <row r="368" spans="3:11" ht="15">
      <c r="C368" s="218"/>
      <c r="D368" s="218"/>
      <c r="E368" s="218"/>
      <c r="K368" s="218"/>
    </row>
    <row r="369" spans="3:11" ht="15">
      <c r="C369" s="218"/>
      <c r="D369" s="218"/>
      <c r="E369" s="218"/>
      <c r="K369" s="218"/>
    </row>
    <row r="370" spans="3:11" ht="15">
      <c r="C370" s="218"/>
      <c r="D370" s="218"/>
      <c r="E370" s="218"/>
      <c r="K370" s="218"/>
    </row>
    <row r="371" spans="3:11" ht="15">
      <c r="C371" s="218"/>
      <c r="D371" s="218"/>
      <c r="E371" s="218"/>
      <c r="K371" s="218"/>
    </row>
    <row r="372" spans="3:11" ht="15">
      <c r="C372" s="218"/>
      <c r="D372" s="218"/>
      <c r="E372" s="218"/>
      <c r="K372" s="218"/>
    </row>
    <row r="373" spans="3:11" ht="15">
      <c r="C373" s="218"/>
      <c r="D373" s="218"/>
      <c r="E373" s="218"/>
      <c r="K373" s="218"/>
    </row>
    <row r="374" spans="3:11" ht="15">
      <c r="C374" s="218"/>
      <c r="D374" s="218"/>
      <c r="E374" s="218"/>
      <c r="K374" s="218"/>
    </row>
    <row r="375" spans="3:11" ht="15">
      <c r="C375" s="218"/>
      <c r="D375" s="218"/>
      <c r="E375" s="218"/>
      <c r="K375" s="218"/>
    </row>
    <row r="376" spans="3:11" ht="15">
      <c r="C376" s="218"/>
      <c r="D376" s="218"/>
      <c r="E376" s="218"/>
      <c r="K376" s="218"/>
    </row>
    <row r="377" spans="3:11" ht="15">
      <c r="C377" s="218"/>
      <c r="D377" s="218"/>
      <c r="E377" s="218"/>
      <c r="K377" s="218"/>
    </row>
    <row r="378" spans="3:11" ht="15">
      <c r="C378" s="218"/>
      <c r="D378" s="218"/>
      <c r="E378" s="218"/>
      <c r="K378" s="218"/>
    </row>
    <row r="379" spans="3:11" ht="15">
      <c r="C379" s="218"/>
      <c r="D379" s="218"/>
      <c r="E379" s="218"/>
      <c r="K379" s="218"/>
    </row>
    <row r="380" spans="3:11" ht="15">
      <c r="C380" s="218"/>
      <c r="D380" s="218"/>
      <c r="E380" s="218"/>
      <c r="K380" s="218"/>
    </row>
    <row r="381" spans="3:11" ht="15">
      <c r="C381" s="218"/>
      <c r="D381" s="218"/>
      <c r="E381" s="218"/>
      <c r="K381" s="218"/>
    </row>
    <row r="382" spans="3:11" ht="15">
      <c r="C382" s="218"/>
      <c r="D382" s="218"/>
      <c r="E382" s="218"/>
      <c r="K382" s="218"/>
    </row>
    <row r="383" spans="3:11" ht="15">
      <c r="C383" s="218"/>
      <c r="D383" s="218"/>
      <c r="E383" s="218"/>
      <c r="K383" s="218"/>
    </row>
    <row r="384" spans="3:11" ht="15">
      <c r="C384" s="218"/>
      <c r="D384" s="218"/>
      <c r="E384" s="218"/>
      <c r="K384" s="218"/>
    </row>
    <row r="385" spans="3:11" ht="15">
      <c r="C385" s="218"/>
      <c r="D385" s="218"/>
      <c r="E385" s="218"/>
      <c r="K385" s="218"/>
    </row>
    <row r="386" spans="3:11" ht="15">
      <c r="C386" s="218"/>
      <c r="D386" s="218"/>
      <c r="E386" s="218"/>
      <c r="K386" s="218"/>
    </row>
    <row r="387" spans="3:11" ht="15">
      <c r="C387" s="218"/>
      <c r="D387" s="218"/>
      <c r="E387" s="218"/>
      <c r="K387" s="218"/>
    </row>
    <row r="388" spans="3:11" ht="15">
      <c r="C388" s="218"/>
      <c r="D388" s="218"/>
      <c r="E388" s="218"/>
      <c r="K388" s="218"/>
    </row>
    <row r="389" spans="3:11" ht="15">
      <c r="C389" s="218"/>
      <c r="D389" s="218"/>
      <c r="E389" s="218"/>
      <c r="K389" s="218"/>
    </row>
    <row r="390" spans="3:11" ht="15">
      <c r="C390" s="218"/>
      <c r="D390" s="218"/>
      <c r="E390" s="218"/>
      <c r="K390" s="218"/>
    </row>
    <row r="391" spans="3:11" ht="15">
      <c r="C391" s="218"/>
      <c r="D391" s="218"/>
      <c r="E391" s="218"/>
      <c r="K391" s="218"/>
    </row>
    <row r="392" spans="3:11" ht="15">
      <c r="C392" s="218"/>
      <c r="D392" s="218"/>
      <c r="E392" s="218"/>
      <c r="K392" s="218"/>
    </row>
    <row r="393" spans="3:11" ht="15">
      <c r="C393" s="218"/>
      <c r="D393" s="218"/>
      <c r="E393" s="218"/>
      <c r="K393" s="218"/>
    </row>
    <row r="394" spans="3:11" ht="15">
      <c r="C394" s="218"/>
      <c r="D394" s="218"/>
      <c r="E394" s="218"/>
      <c r="K394" s="218"/>
    </row>
    <row r="395" spans="3:11" ht="15">
      <c r="C395" s="218"/>
      <c r="D395" s="218"/>
      <c r="E395" s="218"/>
      <c r="K395" s="218"/>
    </row>
    <row r="396" spans="3:11" ht="15">
      <c r="C396" s="218"/>
      <c r="D396" s="218"/>
      <c r="E396" s="218"/>
      <c r="K396" s="218"/>
    </row>
    <row r="397" spans="3:11" ht="15">
      <c r="C397" s="218"/>
      <c r="D397" s="218"/>
      <c r="E397" s="218"/>
      <c r="K397" s="218"/>
    </row>
    <row r="398" spans="3:11" ht="15">
      <c r="C398" s="218"/>
      <c r="D398" s="218"/>
      <c r="E398" s="218"/>
      <c r="K398" s="218"/>
    </row>
    <row r="399" spans="3:11" ht="15">
      <c r="C399" s="218"/>
      <c r="D399" s="218"/>
      <c r="E399" s="218"/>
      <c r="K399" s="218"/>
    </row>
    <row r="400" spans="3:11" ht="15">
      <c r="C400" s="218"/>
      <c r="D400" s="218"/>
      <c r="E400" s="218"/>
      <c r="K400" s="218"/>
    </row>
    <row r="401" spans="3:11" ht="15">
      <c r="C401" s="218"/>
      <c r="D401" s="218"/>
      <c r="E401" s="218"/>
      <c r="K401" s="218"/>
    </row>
    <row r="402" spans="3:11" ht="15">
      <c r="C402" s="218"/>
      <c r="D402" s="218"/>
      <c r="E402" s="218"/>
      <c r="K402" s="218"/>
    </row>
    <row r="403" spans="3:11" ht="15">
      <c r="C403" s="218"/>
      <c r="D403" s="218"/>
      <c r="E403" s="218"/>
      <c r="K403" s="218"/>
    </row>
    <row r="404" spans="3:11" ht="15">
      <c r="C404" s="218"/>
      <c r="D404" s="218"/>
      <c r="E404" s="218"/>
      <c r="K404" s="218"/>
    </row>
    <row r="405" spans="3:11" ht="15">
      <c r="C405" s="218"/>
      <c r="D405" s="218"/>
      <c r="E405" s="218"/>
      <c r="K405" s="218"/>
    </row>
    <row r="406" spans="3:11" ht="15">
      <c r="C406" s="218"/>
      <c r="D406" s="218"/>
      <c r="E406" s="218"/>
      <c r="K406" s="218"/>
    </row>
    <row r="407" spans="3:11" ht="15">
      <c r="C407" s="218"/>
      <c r="D407" s="218"/>
      <c r="E407" s="218"/>
      <c r="K407" s="218"/>
    </row>
    <row r="408" spans="3:11" ht="15">
      <c r="C408" s="218"/>
      <c r="D408" s="218"/>
      <c r="E408" s="218"/>
      <c r="K408" s="218"/>
    </row>
    <row r="409" spans="3:11" ht="15">
      <c r="C409" s="218"/>
      <c r="D409" s="218"/>
      <c r="E409" s="218"/>
      <c r="K409" s="218"/>
    </row>
    <row r="410" spans="3:11" ht="15">
      <c r="C410" s="218"/>
      <c r="D410" s="218"/>
      <c r="E410" s="218"/>
      <c r="K410" s="218"/>
    </row>
    <row r="411" spans="3:11" ht="15">
      <c r="C411" s="218"/>
      <c r="D411" s="218"/>
      <c r="E411" s="218"/>
      <c r="K411" s="218"/>
    </row>
    <row r="412" spans="3:11" ht="15">
      <c r="C412" s="218"/>
      <c r="D412" s="218"/>
      <c r="E412" s="218"/>
      <c r="K412" s="218"/>
    </row>
    <row r="413" spans="3:11" ht="15">
      <c r="C413" s="218"/>
      <c r="D413" s="218"/>
      <c r="E413" s="218"/>
      <c r="K413" s="218"/>
    </row>
    <row r="414" spans="3:11" ht="15">
      <c r="C414" s="218"/>
      <c r="D414" s="218"/>
      <c r="E414" s="218"/>
      <c r="K414" s="218"/>
    </row>
    <row r="415" spans="3:11" ht="15">
      <c r="C415" s="218"/>
      <c r="D415" s="218"/>
      <c r="E415" s="218"/>
      <c r="K415" s="218"/>
    </row>
    <row r="416" spans="3:11" ht="15">
      <c r="C416" s="218"/>
      <c r="D416" s="218"/>
      <c r="E416" s="218"/>
      <c r="K416" s="218"/>
    </row>
    <row r="417" spans="3:11" ht="15">
      <c r="C417" s="218"/>
      <c r="D417" s="218"/>
      <c r="E417" s="218"/>
      <c r="K417" s="218"/>
    </row>
    <row r="418" spans="3:11" ht="15">
      <c r="C418" s="218"/>
      <c r="D418" s="218"/>
      <c r="E418" s="218"/>
      <c r="K418" s="218"/>
    </row>
    <row r="419" spans="3:11" ht="15">
      <c r="C419" s="218"/>
      <c r="D419" s="218"/>
      <c r="E419" s="218"/>
      <c r="K419" s="218"/>
    </row>
    <row r="420" spans="3:11" ht="15">
      <c r="C420" s="218"/>
      <c r="D420" s="218"/>
      <c r="E420" s="218"/>
      <c r="K420" s="218"/>
    </row>
    <row r="421" spans="3:11" ht="15">
      <c r="C421" s="218"/>
      <c r="D421" s="218"/>
      <c r="E421" s="218"/>
      <c r="K421" s="218"/>
    </row>
    <row r="422" spans="3:11" ht="15">
      <c r="C422" s="218"/>
      <c r="D422" s="218"/>
      <c r="E422" s="218"/>
      <c r="K422" s="218"/>
    </row>
    <row r="423" spans="3:11" ht="15">
      <c r="C423" s="218"/>
      <c r="D423" s="218"/>
      <c r="E423" s="218"/>
      <c r="K423" s="218"/>
    </row>
    <row r="424" spans="3:11" ht="15">
      <c r="C424" s="218"/>
      <c r="D424" s="218"/>
      <c r="E424" s="218"/>
      <c r="K424" s="218"/>
    </row>
    <row r="425" spans="3:11" ht="15">
      <c r="C425" s="218"/>
      <c r="D425" s="218"/>
      <c r="E425" s="218"/>
      <c r="K425" s="218"/>
    </row>
    <row r="426" spans="3:11" ht="15">
      <c r="C426" s="218"/>
      <c r="D426" s="218"/>
      <c r="E426" s="218"/>
      <c r="K426" s="218"/>
    </row>
    <row r="427" spans="3:11" ht="15">
      <c r="C427" s="218"/>
      <c r="D427" s="218"/>
      <c r="E427" s="218"/>
      <c r="K427" s="218"/>
    </row>
    <row r="428" spans="3:11" ht="15">
      <c r="C428" s="218"/>
      <c r="D428" s="218"/>
      <c r="E428" s="218"/>
      <c r="K428" s="218"/>
    </row>
    <row r="429" spans="3:11" ht="15">
      <c r="C429" s="218"/>
      <c r="D429" s="218"/>
      <c r="E429" s="218"/>
      <c r="K429" s="218"/>
    </row>
    <row r="430" spans="3:11" ht="15">
      <c r="C430" s="218"/>
      <c r="D430" s="218"/>
      <c r="E430" s="218"/>
      <c r="K430" s="218"/>
    </row>
    <row r="431" spans="3:11" ht="15">
      <c r="C431" s="218"/>
      <c r="D431" s="218"/>
      <c r="E431" s="218"/>
      <c r="K431" s="218"/>
    </row>
    <row r="432" spans="3:11" ht="15">
      <c r="C432" s="218"/>
      <c r="D432" s="218"/>
      <c r="E432" s="218"/>
      <c r="K432" s="218"/>
    </row>
    <row r="433" spans="3:11" ht="15">
      <c r="C433" s="218"/>
      <c r="D433" s="218"/>
      <c r="E433" s="218"/>
      <c r="K433" s="218"/>
    </row>
    <row r="434" spans="3:11" ht="15">
      <c r="C434" s="218"/>
      <c r="D434" s="218"/>
      <c r="E434" s="218"/>
      <c r="K434" s="218"/>
    </row>
    <row r="435" spans="3:11" ht="15">
      <c r="C435" s="218"/>
      <c r="D435" s="218"/>
      <c r="E435" s="218"/>
      <c r="K435" s="218"/>
    </row>
    <row r="436" spans="3:11" ht="15">
      <c r="C436" s="218"/>
      <c r="D436" s="218"/>
      <c r="E436" s="218"/>
      <c r="K436" s="218"/>
    </row>
    <row r="437" spans="3:11" ht="15">
      <c r="C437" s="218"/>
      <c r="D437" s="218"/>
      <c r="E437" s="218"/>
      <c r="K437" s="218"/>
    </row>
    <row r="438" spans="3:11" ht="15">
      <c r="C438" s="218"/>
      <c r="D438" s="218"/>
      <c r="E438" s="218"/>
      <c r="K438" s="218"/>
    </row>
    <row r="439" spans="3:11" ht="15">
      <c r="C439" s="218"/>
      <c r="D439" s="218"/>
      <c r="E439" s="218"/>
      <c r="K439" s="218"/>
    </row>
    <row r="440" spans="3:11" ht="15">
      <c r="C440" s="218"/>
      <c r="D440" s="218"/>
      <c r="E440" s="218"/>
      <c r="K440" s="218"/>
    </row>
    <row r="441" spans="3:11" ht="15">
      <c r="C441" s="218"/>
      <c r="D441" s="218"/>
      <c r="E441" s="218"/>
      <c r="K441" s="218"/>
    </row>
    <row r="442" spans="3:11" ht="15">
      <c r="C442" s="218"/>
      <c r="D442" s="218"/>
      <c r="E442" s="218"/>
      <c r="K442" s="218"/>
    </row>
    <row r="443" spans="3:11" ht="15">
      <c r="C443" s="218"/>
      <c r="D443" s="218"/>
      <c r="E443" s="218"/>
      <c r="K443" s="218"/>
    </row>
    <row r="444" spans="3:11" ht="15">
      <c r="C444" s="218"/>
      <c r="D444" s="218"/>
      <c r="E444" s="218"/>
      <c r="K444" s="218"/>
    </row>
    <row r="445" spans="3:11" ht="15">
      <c r="C445" s="218"/>
      <c r="D445" s="218"/>
      <c r="E445" s="218"/>
      <c r="K445" s="218"/>
    </row>
    <row r="446" spans="3:11" ht="15">
      <c r="C446" s="218"/>
      <c r="D446" s="218"/>
      <c r="E446" s="218"/>
      <c r="K446" s="218"/>
    </row>
    <row r="447" spans="3:11" ht="15">
      <c r="C447" s="218"/>
      <c r="D447" s="218"/>
      <c r="E447" s="218"/>
      <c r="K447" s="218"/>
    </row>
    <row r="448" spans="3:11" ht="15">
      <c r="C448" s="218"/>
      <c r="D448" s="218"/>
      <c r="E448" s="218"/>
      <c r="K448" s="218"/>
    </row>
    <row r="449" spans="3:11" ht="15">
      <c r="C449" s="218"/>
      <c r="D449" s="218"/>
      <c r="E449" s="218"/>
      <c r="K449" s="218"/>
    </row>
    <row r="450" spans="3:11" ht="15">
      <c r="C450" s="218"/>
      <c r="D450" s="218"/>
      <c r="E450" s="218"/>
      <c r="K450" s="218"/>
    </row>
    <row r="451" spans="3:11" ht="15">
      <c r="C451" s="218"/>
      <c r="D451" s="218"/>
      <c r="E451" s="218"/>
      <c r="K451" s="218"/>
    </row>
    <row r="452" spans="3:11" ht="15">
      <c r="C452" s="218"/>
      <c r="D452" s="218"/>
      <c r="E452" s="218"/>
      <c r="K452" s="218"/>
    </row>
    <row r="453" spans="3:11" ht="15">
      <c r="C453" s="218"/>
      <c r="D453" s="218"/>
      <c r="E453" s="218"/>
      <c r="K453" s="218"/>
    </row>
    <row r="454" spans="3:11" ht="15">
      <c r="C454" s="218"/>
      <c r="D454" s="218"/>
      <c r="E454" s="218"/>
      <c r="K454" s="218"/>
    </row>
    <row r="455" spans="3:11" ht="15">
      <c r="C455" s="218"/>
      <c r="D455" s="218"/>
      <c r="E455" s="218"/>
      <c r="K455" s="218"/>
    </row>
    <row r="456" spans="3:11" ht="15">
      <c r="C456" s="218"/>
      <c r="D456" s="218"/>
      <c r="E456" s="218"/>
      <c r="K456" s="218"/>
    </row>
    <row r="457" spans="3:11" ht="15">
      <c r="C457" s="218"/>
      <c r="D457" s="218"/>
      <c r="E457" s="218"/>
      <c r="K457" s="218"/>
    </row>
    <row r="458" spans="3:11" ht="15">
      <c r="C458" s="218"/>
      <c r="D458" s="218"/>
      <c r="E458" s="218"/>
      <c r="K458" s="218"/>
    </row>
    <row r="459" spans="3:11" ht="15">
      <c r="C459" s="218"/>
      <c r="D459" s="218"/>
      <c r="E459" s="218"/>
      <c r="K459" s="218"/>
    </row>
    <row r="460" spans="3:11" ht="15">
      <c r="C460" s="218"/>
      <c r="D460" s="218"/>
      <c r="E460" s="218"/>
      <c r="K460" s="218"/>
    </row>
    <row r="461" spans="3:11" ht="15">
      <c r="C461" s="218"/>
      <c r="D461" s="218"/>
      <c r="E461" s="218"/>
      <c r="K461" s="218"/>
    </row>
    <row r="462" spans="3:11" ht="15">
      <c r="C462" s="218"/>
      <c r="D462" s="218"/>
      <c r="E462" s="218"/>
      <c r="K462" s="218"/>
    </row>
    <row r="463" spans="3:11" ht="15">
      <c r="C463" s="218"/>
      <c r="D463" s="218"/>
      <c r="E463" s="218"/>
      <c r="K463" s="218"/>
    </row>
    <row r="464" spans="3:11" ht="15">
      <c r="C464" s="218"/>
      <c r="D464" s="218"/>
      <c r="E464" s="218"/>
      <c r="K464" s="218"/>
    </row>
    <row r="465" spans="3:11" ht="15">
      <c r="C465" s="218"/>
      <c r="D465" s="218"/>
      <c r="E465" s="218"/>
      <c r="K465" s="218"/>
    </row>
    <row r="466" spans="3:11" ht="15">
      <c r="C466" s="218"/>
      <c r="D466" s="218"/>
      <c r="E466" s="218"/>
      <c r="K466" s="218"/>
    </row>
    <row r="467" spans="3:11" ht="15">
      <c r="C467" s="218"/>
      <c r="D467" s="218"/>
      <c r="E467" s="218"/>
      <c r="K467" s="218"/>
    </row>
    <row r="468" spans="3:11" ht="15">
      <c r="C468" s="218"/>
      <c r="D468" s="218"/>
      <c r="E468" s="218"/>
      <c r="K468" s="218"/>
    </row>
    <row r="469" spans="3:11" ht="15">
      <c r="C469" s="218"/>
      <c r="D469" s="218"/>
      <c r="E469" s="218"/>
      <c r="K469" s="218"/>
    </row>
    <row r="470" spans="3:11" ht="15">
      <c r="C470" s="218"/>
      <c r="D470" s="218"/>
      <c r="E470" s="218"/>
      <c r="K470" s="218"/>
    </row>
    <row r="471" spans="3:11" ht="15">
      <c r="C471" s="218"/>
      <c r="D471" s="218"/>
      <c r="E471" s="218"/>
      <c r="K471" s="218"/>
    </row>
    <row r="472" spans="3:11" ht="15">
      <c r="C472" s="218"/>
      <c r="D472" s="218"/>
      <c r="E472" s="218"/>
      <c r="K472" s="218"/>
    </row>
    <row r="473" spans="3:11" ht="15">
      <c r="C473" s="218"/>
      <c r="D473" s="218"/>
      <c r="E473" s="218"/>
      <c r="K473" s="218"/>
    </row>
    <row r="474" spans="3:11" ht="15">
      <c r="C474" s="218"/>
      <c r="D474" s="218"/>
      <c r="E474" s="218"/>
      <c r="K474" s="218"/>
    </row>
    <row r="475" spans="3:11" ht="15">
      <c r="C475" s="218"/>
      <c r="D475" s="218"/>
      <c r="E475" s="218"/>
      <c r="K475" s="218"/>
    </row>
    <row r="476" spans="3:11" ht="15">
      <c r="C476" s="218"/>
      <c r="D476" s="218"/>
      <c r="E476" s="218"/>
      <c r="K476" s="218"/>
    </row>
    <row r="477" spans="3:11" ht="15">
      <c r="C477" s="218"/>
      <c r="D477" s="218"/>
      <c r="E477" s="218"/>
      <c r="K477" s="218"/>
    </row>
    <row r="478" spans="3:11" ht="15">
      <c r="C478" s="218"/>
      <c r="D478" s="218"/>
      <c r="E478" s="218"/>
      <c r="K478" s="218"/>
    </row>
    <row r="479" spans="3:11" ht="15">
      <c r="C479" s="218"/>
      <c r="D479" s="218"/>
      <c r="E479" s="218"/>
      <c r="K479" s="218"/>
    </row>
    <row r="480" spans="3:11" ht="15">
      <c r="C480" s="218"/>
      <c r="D480" s="218"/>
      <c r="E480" s="218"/>
      <c r="K480" s="218"/>
    </row>
    <row r="481" spans="3:11" ht="15">
      <c r="C481" s="218"/>
      <c r="D481" s="218"/>
      <c r="E481" s="218"/>
      <c r="K481" s="218"/>
    </row>
    <row r="482" spans="3:11" ht="15">
      <c r="C482" s="218"/>
      <c r="D482" s="218"/>
      <c r="E482" s="218"/>
      <c r="K482" s="218"/>
    </row>
    <row r="483" spans="3:11" ht="15">
      <c r="C483" s="218"/>
      <c r="D483" s="218"/>
      <c r="E483" s="218"/>
      <c r="K483" s="218"/>
    </row>
    <row r="484" spans="3:11" ht="15">
      <c r="C484" s="218"/>
      <c r="D484" s="218"/>
      <c r="E484" s="218"/>
      <c r="K484" s="218"/>
    </row>
    <row r="485" spans="3:11" ht="15">
      <c r="C485" s="218"/>
      <c r="D485" s="218"/>
      <c r="E485" s="218"/>
      <c r="K485" s="218"/>
    </row>
    <row r="486" spans="3:11" ht="15">
      <c r="C486" s="218"/>
      <c r="D486" s="218"/>
      <c r="E486" s="218"/>
      <c r="K486" s="218"/>
    </row>
    <row r="487" spans="3:11" ht="15">
      <c r="C487" s="218"/>
      <c r="D487" s="218"/>
      <c r="E487" s="218"/>
      <c r="K487" s="218"/>
    </row>
    <row r="488" spans="3:11" ht="15">
      <c r="C488" s="218"/>
      <c r="D488" s="218"/>
      <c r="E488" s="218"/>
      <c r="K488" s="218"/>
    </row>
    <row r="489" spans="3:11" ht="15">
      <c r="C489" s="218"/>
      <c r="D489" s="218"/>
      <c r="E489" s="218"/>
      <c r="K489" s="218"/>
    </row>
    <row r="490" spans="3:11" ht="15">
      <c r="C490" s="218"/>
      <c r="D490" s="218"/>
      <c r="E490" s="218"/>
      <c r="K490" s="218"/>
    </row>
    <row r="491" spans="3:11" ht="15">
      <c r="C491" s="218"/>
      <c r="D491" s="218"/>
      <c r="E491" s="218"/>
      <c r="K491" s="218"/>
    </row>
    <row r="492" spans="3:11" ht="15">
      <c r="C492" s="218"/>
      <c r="D492" s="218"/>
      <c r="E492" s="218"/>
      <c r="K492" s="218"/>
    </row>
    <row r="493" spans="3:11" ht="15">
      <c r="C493" s="218"/>
      <c r="D493" s="218"/>
      <c r="E493" s="218"/>
      <c r="K493" s="218"/>
    </row>
    <row r="494" spans="3:11" ht="15">
      <c r="C494" s="218"/>
      <c r="D494" s="218"/>
      <c r="E494" s="218"/>
      <c r="K494" s="218"/>
    </row>
    <row r="495" spans="3:11" ht="15">
      <c r="C495" s="218"/>
      <c r="D495" s="218"/>
      <c r="E495" s="218"/>
      <c r="K495" s="218"/>
    </row>
    <row r="496" spans="3:11" ht="15">
      <c r="C496" s="218"/>
      <c r="D496" s="218"/>
      <c r="E496" s="218"/>
      <c r="K496" s="218"/>
    </row>
    <row r="497" spans="3:11" ht="15">
      <c r="C497" s="218"/>
      <c r="D497" s="218"/>
      <c r="E497" s="218"/>
      <c r="K497" s="218"/>
    </row>
    <row r="498" spans="3:11" ht="15">
      <c r="C498" s="218"/>
      <c r="D498" s="218"/>
      <c r="E498" s="218"/>
      <c r="K498" s="218"/>
    </row>
    <row r="499" spans="3:11" ht="15">
      <c r="C499" s="218"/>
      <c r="D499" s="218"/>
      <c r="E499" s="218"/>
      <c r="K499" s="218"/>
    </row>
    <row r="500" spans="3:11" ht="15">
      <c r="C500" s="218"/>
      <c r="D500" s="218"/>
      <c r="E500" s="218"/>
      <c r="K500" s="218"/>
    </row>
    <row r="501" spans="3:11" ht="15">
      <c r="C501" s="218"/>
      <c r="D501" s="218"/>
      <c r="E501" s="218"/>
      <c r="K501" s="218"/>
    </row>
    <row r="502" spans="3:11" ht="15">
      <c r="C502" s="218"/>
      <c r="D502" s="218"/>
      <c r="E502" s="218"/>
      <c r="K502" s="218"/>
    </row>
    <row r="503" spans="3:11" ht="15">
      <c r="C503" s="218"/>
      <c r="D503" s="218"/>
      <c r="E503" s="218"/>
      <c r="K503" s="218"/>
    </row>
    <row r="504" spans="3:11" ht="15">
      <c r="C504" s="218"/>
      <c r="D504" s="218"/>
      <c r="E504" s="218"/>
      <c r="K504" s="218"/>
    </row>
    <row r="505" spans="3:11" ht="15">
      <c r="C505" s="218"/>
      <c r="D505" s="218"/>
      <c r="E505" s="218"/>
      <c r="K505" s="218"/>
    </row>
    <row r="506" spans="3:11" ht="15">
      <c r="C506" s="218"/>
      <c r="D506" s="218"/>
      <c r="E506" s="218"/>
      <c r="K506" s="218"/>
    </row>
    <row r="507" spans="3:11" ht="15">
      <c r="C507" s="218"/>
      <c r="D507" s="218"/>
      <c r="E507" s="218"/>
      <c r="K507" s="218"/>
    </row>
    <row r="508" spans="3:11" ht="15">
      <c r="C508" s="218"/>
      <c r="D508" s="218"/>
      <c r="E508" s="218"/>
      <c r="K508" s="218"/>
    </row>
    <row r="509" spans="3:11" ht="15">
      <c r="C509" s="218"/>
      <c r="D509" s="218"/>
      <c r="E509" s="218"/>
      <c r="K509" s="218"/>
    </row>
    <row r="510" spans="3:11" ht="15">
      <c r="C510" s="218"/>
      <c r="D510" s="218"/>
      <c r="E510" s="218"/>
      <c r="K510" s="218"/>
    </row>
    <row r="511" spans="3:11" ht="15">
      <c r="C511" s="218"/>
      <c r="D511" s="218"/>
      <c r="E511" s="218"/>
      <c r="K511" s="218"/>
    </row>
    <row r="512" spans="3:11" ht="15">
      <c r="C512" s="218"/>
      <c r="D512" s="218"/>
      <c r="E512" s="218"/>
      <c r="K512" s="218"/>
    </row>
    <row r="513" spans="3:11" ht="15">
      <c r="C513" s="218"/>
      <c r="D513" s="218"/>
      <c r="E513" s="218"/>
      <c r="K513" s="218"/>
    </row>
    <row r="514" spans="3:11" ht="15">
      <c r="C514" s="218"/>
      <c r="D514" s="218"/>
      <c r="E514" s="218"/>
      <c r="K514" s="218"/>
    </row>
    <row r="515" spans="3:11" ht="15">
      <c r="C515" s="218"/>
      <c r="D515" s="218"/>
      <c r="E515" s="218"/>
      <c r="K515" s="218"/>
    </row>
    <row r="516" spans="3:11" ht="15">
      <c r="C516" s="218"/>
      <c r="D516" s="218"/>
      <c r="E516" s="218"/>
      <c r="K516" s="218"/>
    </row>
    <row r="517" spans="3:11" ht="15">
      <c r="C517" s="218"/>
      <c r="D517" s="218"/>
      <c r="E517" s="218"/>
      <c r="K517" s="218"/>
    </row>
    <row r="518" spans="3:11" ht="15">
      <c r="C518" s="218"/>
      <c r="D518" s="218"/>
      <c r="E518" s="218"/>
      <c r="K518" s="218"/>
    </row>
    <row r="519" spans="3:11" ht="15">
      <c r="C519" s="218"/>
      <c r="D519" s="218"/>
      <c r="E519" s="218"/>
      <c r="K519" s="218"/>
    </row>
    <row r="520" spans="3:11" ht="15">
      <c r="C520" s="218"/>
      <c r="D520" s="218"/>
      <c r="E520" s="218"/>
      <c r="K520" s="218"/>
    </row>
    <row r="521" spans="3:11" ht="15">
      <c r="C521" s="218"/>
      <c r="D521" s="218"/>
      <c r="E521" s="218"/>
      <c r="K521" s="218"/>
    </row>
    <row r="522" spans="3:11" ht="15">
      <c r="C522" s="218"/>
      <c r="D522" s="218"/>
      <c r="E522" s="218"/>
      <c r="K522" s="218"/>
    </row>
    <row r="523" spans="3:11" ht="15">
      <c r="C523" s="218"/>
      <c r="D523" s="218"/>
      <c r="E523" s="218"/>
      <c r="K523" s="218"/>
    </row>
    <row r="524" spans="3:11" ht="15">
      <c r="C524" s="218"/>
      <c r="D524" s="218"/>
      <c r="E524" s="218"/>
      <c r="K524" s="218"/>
    </row>
    <row r="525" spans="3:11" ht="15">
      <c r="C525" s="218"/>
      <c r="D525" s="218"/>
      <c r="E525" s="218"/>
      <c r="K525" s="218"/>
    </row>
    <row r="526" spans="3:11" ht="15">
      <c r="C526" s="218"/>
      <c r="D526" s="218"/>
      <c r="E526" s="218"/>
      <c r="K526" s="218"/>
    </row>
    <row r="527" spans="3:11" ht="15">
      <c r="C527" s="218"/>
      <c r="D527" s="218"/>
      <c r="E527" s="218"/>
      <c r="K527" s="218"/>
    </row>
    <row r="528" spans="3:11" ht="15">
      <c r="C528" s="218"/>
      <c r="D528" s="218"/>
      <c r="E528" s="218"/>
      <c r="K528" s="218"/>
    </row>
    <row r="529" spans="3:11" ht="15">
      <c r="C529" s="218"/>
      <c r="D529" s="218"/>
      <c r="E529" s="218"/>
      <c r="K529" s="218"/>
    </row>
    <row r="530" spans="3:11" ht="15">
      <c r="C530" s="218"/>
      <c r="D530" s="218"/>
      <c r="E530" s="218"/>
      <c r="K530" s="218"/>
    </row>
    <row r="531" spans="3:11" ht="15">
      <c r="C531" s="218"/>
      <c r="D531" s="218"/>
      <c r="E531" s="218"/>
      <c r="K531" s="218"/>
    </row>
    <row r="532" spans="3:11" ht="15">
      <c r="C532" s="218"/>
      <c r="D532" s="218"/>
      <c r="E532" s="218"/>
      <c r="K532" s="218"/>
    </row>
    <row r="533" spans="3:11" ht="15">
      <c r="C533" s="218"/>
      <c r="D533" s="218"/>
      <c r="E533" s="218"/>
      <c r="K533" s="218"/>
    </row>
    <row r="534" spans="3:11" ht="15">
      <c r="C534" s="218"/>
      <c r="D534" s="218"/>
      <c r="E534" s="218"/>
      <c r="K534" s="218"/>
    </row>
    <row r="535" spans="3:11" ht="15">
      <c r="C535" s="218"/>
      <c r="D535" s="218"/>
      <c r="E535" s="218"/>
      <c r="K535" s="218"/>
    </row>
    <row r="536" spans="3:11" ht="15">
      <c r="C536" s="218"/>
      <c r="D536" s="218"/>
      <c r="E536" s="218"/>
      <c r="K536" s="218"/>
    </row>
    <row r="537" spans="3:11" ht="15">
      <c r="C537" s="218"/>
      <c r="D537" s="218"/>
      <c r="E537" s="218"/>
      <c r="K537" s="218"/>
    </row>
    <row r="538" spans="3:11" ht="15">
      <c r="C538" s="218"/>
      <c r="D538" s="218"/>
      <c r="E538" s="218"/>
      <c r="K538" s="218"/>
    </row>
    <row r="539" spans="3:11" ht="15">
      <c r="C539" s="218"/>
      <c r="D539" s="218"/>
      <c r="E539" s="218"/>
      <c r="K539" s="218"/>
    </row>
    <row r="540" spans="3:11" ht="15">
      <c r="C540" s="218"/>
      <c r="D540" s="218"/>
      <c r="E540" s="218"/>
      <c r="K540" s="218"/>
    </row>
    <row r="541" spans="3:11" ht="15">
      <c r="C541" s="218"/>
      <c r="D541" s="218"/>
      <c r="E541" s="218"/>
      <c r="K541" s="218"/>
    </row>
    <row r="542" spans="3:11" ht="15">
      <c r="C542" s="218"/>
      <c r="D542" s="218"/>
      <c r="E542" s="218"/>
      <c r="K542" s="218"/>
    </row>
    <row r="543" spans="3:11" ht="15">
      <c r="C543" s="218"/>
      <c r="D543" s="218"/>
      <c r="E543" s="218"/>
      <c r="K543" s="218"/>
    </row>
    <row r="544" spans="3:11" ht="15">
      <c r="C544" s="218"/>
      <c r="D544" s="218"/>
      <c r="E544" s="218"/>
      <c r="K544" s="218"/>
    </row>
    <row r="545" spans="3:11" ht="15">
      <c r="C545" s="218"/>
      <c r="D545" s="218"/>
      <c r="E545" s="218"/>
      <c r="K545" s="218"/>
    </row>
    <row r="546" spans="3:11" ht="15">
      <c r="C546" s="218"/>
      <c r="D546" s="218"/>
      <c r="E546" s="218"/>
      <c r="K546" s="218"/>
    </row>
    <row r="547" spans="3:11" ht="15">
      <c r="C547" s="218"/>
      <c r="D547" s="218"/>
      <c r="E547" s="218"/>
      <c r="K547" s="218"/>
    </row>
    <row r="548" spans="3:11" ht="15">
      <c r="C548" s="218"/>
      <c r="D548" s="218"/>
      <c r="E548" s="218"/>
      <c r="K548" s="218"/>
    </row>
    <row r="549" spans="3:11" ht="15">
      <c r="C549" s="218"/>
      <c r="D549" s="218"/>
      <c r="E549" s="218"/>
      <c r="K549" s="218"/>
    </row>
    <row r="550" spans="3:11" ht="15">
      <c r="C550" s="218"/>
      <c r="D550" s="218"/>
      <c r="E550" s="218"/>
      <c r="K550" s="218"/>
    </row>
    <row r="551" spans="3:11" ht="15">
      <c r="C551" s="218"/>
      <c r="D551" s="218"/>
      <c r="E551" s="218"/>
      <c r="K551" s="218"/>
    </row>
    <row r="552" spans="3:11" ht="15">
      <c r="C552" s="218"/>
      <c r="D552" s="218"/>
      <c r="E552" s="218"/>
      <c r="K552" s="218"/>
    </row>
    <row r="553" spans="3:11" ht="15">
      <c r="C553" s="218"/>
      <c r="D553" s="218"/>
      <c r="E553" s="218"/>
      <c r="K553" s="218"/>
    </row>
    <row r="554" spans="3:11" ht="15">
      <c r="C554" s="218"/>
      <c r="D554" s="218"/>
      <c r="E554" s="218"/>
      <c r="K554" s="218"/>
    </row>
    <row r="555" spans="3:11" ht="15">
      <c r="C555" s="218"/>
      <c r="D555" s="218"/>
      <c r="E555" s="218"/>
      <c r="K555" s="218"/>
    </row>
    <row r="556" spans="3:11" ht="15">
      <c r="C556" s="218"/>
      <c r="D556" s="218"/>
      <c r="E556" s="218"/>
      <c r="K556" s="218"/>
    </row>
    <row r="557" spans="3:11" ht="15">
      <c r="C557" s="218"/>
      <c r="D557" s="218"/>
      <c r="E557" s="218"/>
      <c r="K557" s="218"/>
    </row>
    <row r="558" spans="3:11" ht="15">
      <c r="C558" s="218"/>
      <c r="D558" s="218"/>
      <c r="E558" s="218"/>
      <c r="K558" s="218"/>
    </row>
    <row r="559" spans="3:11" ht="15">
      <c r="C559" s="218"/>
      <c r="D559" s="218"/>
      <c r="E559" s="218"/>
      <c r="K559" s="218"/>
    </row>
    <row r="560" spans="3:11" ht="15">
      <c r="C560" s="218"/>
      <c r="D560" s="218"/>
      <c r="E560" s="218"/>
      <c r="K560" s="218"/>
    </row>
    <row r="561" spans="3:11" ht="15">
      <c r="C561" s="218"/>
      <c r="D561" s="218"/>
      <c r="E561" s="218"/>
      <c r="K561" s="218"/>
    </row>
    <row r="562" spans="3:11" ht="15">
      <c r="C562" s="218"/>
      <c r="D562" s="218"/>
      <c r="E562" s="218"/>
      <c r="K562" s="218"/>
    </row>
    <row r="563" spans="3:11" ht="15">
      <c r="C563" s="218"/>
      <c r="D563" s="218"/>
      <c r="E563" s="218"/>
      <c r="K563" s="218"/>
    </row>
    <row r="564" spans="3:11" ht="15">
      <c r="C564" s="218"/>
      <c r="D564" s="218"/>
      <c r="E564" s="218"/>
      <c r="K564" s="218"/>
    </row>
    <row r="565" spans="3:11" ht="15">
      <c r="C565" s="218"/>
      <c r="D565" s="218"/>
      <c r="E565" s="218"/>
      <c r="K565" s="218"/>
    </row>
    <row r="566" spans="3:11" ht="15">
      <c r="C566" s="218"/>
      <c r="D566" s="218"/>
      <c r="E566" s="218"/>
      <c r="K566" s="218"/>
    </row>
    <row r="567" spans="3:11" ht="15">
      <c r="C567" s="218"/>
      <c r="D567" s="218"/>
      <c r="E567" s="218"/>
      <c r="K567" s="218"/>
    </row>
    <row r="568" spans="3:11" ht="15">
      <c r="C568" s="218"/>
      <c r="D568" s="218"/>
      <c r="E568" s="218"/>
      <c r="K568" s="218"/>
    </row>
    <row r="569" spans="3:11" ht="15">
      <c r="C569" s="218"/>
      <c r="D569" s="218"/>
      <c r="E569" s="218"/>
      <c r="K569" s="218"/>
    </row>
    <row r="570" spans="3:11" ht="15">
      <c r="C570" s="218"/>
      <c r="D570" s="218"/>
      <c r="E570" s="218"/>
      <c r="K570" s="218"/>
    </row>
    <row r="571" spans="3:11" ht="15">
      <c r="C571" s="218"/>
      <c r="D571" s="218"/>
      <c r="E571" s="218"/>
      <c r="K571" s="218"/>
    </row>
    <row r="572" spans="3:11" ht="15">
      <c r="C572" s="218"/>
      <c r="D572" s="218"/>
      <c r="E572" s="218"/>
      <c r="K572" s="218"/>
    </row>
    <row r="573" spans="3:11" ht="15">
      <c r="C573" s="218"/>
      <c r="D573" s="218"/>
      <c r="E573" s="218"/>
      <c r="K573" s="218"/>
    </row>
    <row r="574" spans="3:11" ht="15">
      <c r="C574" s="218"/>
      <c r="D574" s="218"/>
      <c r="E574" s="218"/>
      <c r="K574" s="218"/>
    </row>
    <row r="575" spans="3:11" ht="15">
      <c r="C575" s="218"/>
      <c r="D575" s="218"/>
      <c r="E575" s="218"/>
      <c r="K575" s="218"/>
    </row>
    <row r="576" spans="3:11" ht="15">
      <c r="C576" s="218"/>
      <c r="D576" s="218"/>
      <c r="E576" s="218"/>
      <c r="K576" s="218"/>
    </row>
    <row r="577" spans="3:11" ht="15">
      <c r="C577" s="218"/>
      <c r="D577" s="218"/>
      <c r="E577" s="218"/>
      <c r="K577" s="218"/>
    </row>
    <row r="578" spans="3:11" ht="15">
      <c r="C578" s="218"/>
      <c r="D578" s="218"/>
      <c r="E578" s="218"/>
      <c r="K578" s="218"/>
    </row>
    <row r="579" spans="3:11" ht="15">
      <c r="C579" s="218"/>
      <c r="D579" s="218"/>
      <c r="E579" s="218"/>
      <c r="K579" s="218"/>
    </row>
    <row r="580" spans="3:11" ht="15">
      <c r="C580" s="218"/>
      <c r="D580" s="218"/>
      <c r="E580" s="218"/>
      <c r="K580" s="218"/>
    </row>
    <row r="581" spans="3:11" ht="15">
      <c r="C581" s="218"/>
      <c r="D581" s="218"/>
      <c r="E581" s="218"/>
      <c r="K581" s="218"/>
    </row>
    <row r="582" spans="3:11" ht="15">
      <c r="C582" s="218"/>
      <c r="D582" s="218"/>
      <c r="E582" s="218"/>
      <c r="K582" s="218"/>
    </row>
    <row r="583" spans="3:11" ht="15">
      <c r="C583" s="218"/>
      <c r="D583" s="218"/>
      <c r="E583" s="218"/>
      <c r="K583" s="218"/>
    </row>
    <row r="584" spans="3:11" ht="15">
      <c r="C584" s="218"/>
      <c r="D584" s="218"/>
      <c r="E584" s="218"/>
      <c r="K584" s="218"/>
    </row>
    <row r="585" spans="3:11" ht="15">
      <c r="C585" s="218"/>
      <c r="D585" s="218"/>
      <c r="E585" s="218"/>
      <c r="K585" s="218"/>
    </row>
    <row r="586" spans="3:11" ht="15">
      <c r="C586" s="218"/>
      <c r="D586" s="218"/>
      <c r="E586" s="218"/>
      <c r="K586" s="218"/>
    </row>
    <row r="587" spans="3:11" ht="15">
      <c r="C587" s="218"/>
      <c r="D587" s="218"/>
      <c r="E587" s="218"/>
      <c r="K587" s="218"/>
    </row>
    <row r="588" spans="3:11" ht="15">
      <c r="C588" s="218"/>
      <c r="D588" s="218"/>
      <c r="E588" s="218"/>
      <c r="K588" s="218"/>
    </row>
    <row r="589" spans="3:11" ht="15">
      <c r="C589" s="218"/>
      <c r="D589" s="218"/>
      <c r="E589" s="218"/>
      <c r="K589" s="218"/>
    </row>
    <row r="590" spans="3:11" ht="15">
      <c r="C590" s="218"/>
      <c r="D590" s="218"/>
      <c r="E590" s="218"/>
      <c r="K590" s="218"/>
    </row>
    <row r="591" spans="3:11" ht="15">
      <c r="C591" s="218"/>
      <c r="D591" s="218"/>
      <c r="E591" s="218"/>
      <c r="K591" s="218"/>
    </row>
    <row r="592" spans="3:11" ht="15">
      <c r="C592" s="218"/>
      <c r="D592" s="218"/>
      <c r="E592" s="218"/>
      <c r="K592" s="218"/>
    </row>
    <row r="593" spans="3:11" ht="15">
      <c r="C593" s="218"/>
      <c r="D593" s="218"/>
      <c r="E593" s="218"/>
      <c r="K593" s="218"/>
    </row>
    <row r="594" spans="3:11" ht="15">
      <c r="C594" s="218"/>
      <c r="D594" s="218"/>
      <c r="E594" s="218"/>
      <c r="K594" s="218"/>
    </row>
    <row r="595" spans="3:11" ht="15">
      <c r="C595" s="218"/>
      <c r="D595" s="218"/>
      <c r="E595" s="218"/>
      <c r="K595" s="218"/>
    </row>
    <row r="596" spans="3:11" ht="15">
      <c r="C596" s="218"/>
      <c r="D596" s="218"/>
      <c r="E596" s="218"/>
      <c r="K596" s="218"/>
    </row>
    <row r="597" spans="3:11" ht="15">
      <c r="C597" s="218"/>
      <c r="D597" s="218"/>
      <c r="E597" s="218"/>
      <c r="K597" s="218"/>
    </row>
    <row r="598" spans="3:11" ht="15">
      <c r="C598" s="218"/>
      <c r="D598" s="218"/>
      <c r="E598" s="218"/>
      <c r="K598" s="218"/>
    </row>
    <row r="599" spans="3:11" ht="15">
      <c r="C599" s="218"/>
      <c r="D599" s="218"/>
      <c r="E599" s="218"/>
      <c r="K599" s="218"/>
    </row>
    <row r="600" spans="3:11" ht="15">
      <c r="C600" s="218"/>
      <c r="D600" s="218"/>
      <c r="E600" s="218"/>
      <c r="K600" s="218"/>
    </row>
    <row r="601" spans="3:11" ht="15">
      <c r="C601" s="218"/>
      <c r="D601" s="218"/>
      <c r="E601" s="218"/>
      <c r="K601" s="218"/>
    </row>
    <row r="602" spans="3:11" ht="15">
      <c r="C602" s="218"/>
      <c r="D602" s="218"/>
      <c r="E602" s="218"/>
      <c r="K602" s="218"/>
    </row>
    <row r="603" spans="3:11" ht="15">
      <c r="C603" s="218"/>
      <c r="D603" s="218"/>
      <c r="E603" s="218"/>
      <c r="K603" s="218"/>
    </row>
    <row r="604" spans="3:11" ht="15">
      <c r="C604" s="218"/>
      <c r="D604" s="218"/>
      <c r="E604" s="218"/>
      <c r="K604" s="218"/>
    </row>
    <row r="605" spans="3:11" ht="15">
      <c r="C605" s="218"/>
      <c r="D605" s="218"/>
      <c r="E605" s="218"/>
      <c r="K605" s="218"/>
    </row>
    <row r="606" spans="3:11" ht="15">
      <c r="C606" s="218"/>
      <c r="D606" s="218"/>
      <c r="E606" s="218"/>
      <c r="K606" s="218"/>
    </row>
    <row r="607" spans="3:11" ht="15">
      <c r="C607" s="218"/>
      <c r="D607" s="218"/>
      <c r="E607" s="218"/>
      <c r="K607" s="218"/>
    </row>
    <row r="608" spans="3:11" ht="15">
      <c r="C608" s="218"/>
      <c r="D608" s="218"/>
      <c r="E608" s="218"/>
      <c r="K608" s="218"/>
    </row>
    <row r="609" spans="3:11" ht="15">
      <c r="C609" s="218"/>
      <c r="D609" s="218"/>
      <c r="E609" s="218"/>
      <c r="K609" s="218"/>
    </row>
    <row r="610" spans="3:11" ht="15">
      <c r="C610" s="218"/>
      <c r="D610" s="218"/>
      <c r="E610" s="218"/>
      <c r="K610" s="218"/>
    </row>
    <row r="611" spans="3:11" ht="15">
      <c r="C611" s="218"/>
      <c r="D611" s="218"/>
      <c r="E611" s="218"/>
      <c r="K611" s="218"/>
    </row>
    <row r="612" spans="3:11" ht="15">
      <c r="C612" s="218"/>
      <c r="D612" s="218"/>
      <c r="E612" s="218"/>
      <c r="K612" s="218"/>
    </row>
    <row r="613" spans="3:11" ht="15">
      <c r="C613" s="218"/>
      <c r="D613" s="218"/>
      <c r="E613" s="218"/>
      <c r="K613" s="218"/>
    </row>
    <row r="614" spans="3:11" ht="15">
      <c r="C614" s="218"/>
      <c r="D614" s="218"/>
      <c r="E614" s="218"/>
      <c r="K614" s="218"/>
    </row>
    <row r="615" spans="3:11" ht="15">
      <c r="C615" s="218"/>
      <c r="D615" s="218"/>
      <c r="E615" s="218"/>
      <c r="K615" s="218"/>
    </row>
    <row r="616" spans="3:11" ht="15">
      <c r="C616" s="218"/>
      <c r="D616" s="218"/>
      <c r="E616" s="218"/>
      <c r="K616" s="218"/>
    </row>
    <row r="617" spans="3:11" ht="15">
      <c r="C617" s="218"/>
      <c r="D617" s="218"/>
      <c r="E617" s="218"/>
      <c r="K617" s="218"/>
    </row>
    <row r="618" spans="3:11" ht="15">
      <c r="C618" s="218"/>
      <c r="D618" s="218"/>
      <c r="E618" s="218"/>
      <c r="K618" s="218"/>
    </row>
    <row r="619" spans="3:11" ht="15">
      <c r="C619" s="218"/>
      <c r="D619" s="218"/>
      <c r="E619" s="218"/>
      <c r="K619" s="218"/>
    </row>
    <row r="620" spans="3:11" ht="15">
      <c r="C620" s="218"/>
      <c r="D620" s="218"/>
      <c r="E620" s="218"/>
      <c r="K620" s="218"/>
    </row>
    <row r="621" spans="3:11" ht="15">
      <c r="C621" s="218"/>
      <c r="D621" s="218"/>
      <c r="E621" s="218"/>
      <c r="K621" s="218"/>
    </row>
    <row r="622" spans="3:11" ht="15">
      <c r="C622" s="218"/>
      <c r="D622" s="218"/>
      <c r="E622" s="218"/>
      <c r="K622" s="218"/>
    </row>
    <row r="623" spans="3:11" ht="15">
      <c r="C623" s="218"/>
      <c r="D623" s="218"/>
      <c r="E623" s="218"/>
      <c r="K623" s="218"/>
    </row>
    <row r="624" spans="3:11" ht="15">
      <c r="C624" s="218"/>
      <c r="D624" s="218"/>
      <c r="E624" s="218"/>
      <c r="K624" s="218"/>
    </row>
    <row r="625" spans="3:11" ht="15">
      <c r="C625" s="218"/>
      <c r="D625" s="218"/>
      <c r="E625" s="218"/>
      <c r="K625" s="218"/>
    </row>
    <row r="626" spans="3:11" ht="15">
      <c r="C626" s="218"/>
      <c r="D626" s="218"/>
      <c r="E626" s="218"/>
      <c r="K626" s="218"/>
    </row>
    <row r="627" spans="3:11" ht="15">
      <c r="C627" s="218"/>
      <c r="D627" s="218"/>
      <c r="E627" s="218"/>
      <c r="K627" s="218"/>
    </row>
    <row r="628" spans="3:11" ht="15">
      <c r="C628" s="218"/>
      <c r="D628" s="218"/>
      <c r="E628" s="218"/>
      <c r="K628" s="218"/>
    </row>
    <row r="629" spans="3:11" ht="15">
      <c r="C629" s="218"/>
      <c r="D629" s="218"/>
      <c r="E629" s="218"/>
      <c r="K629" s="218"/>
    </row>
    <row r="630" spans="3:11" ht="15">
      <c r="C630" s="218"/>
      <c r="D630" s="218"/>
      <c r="E630" s="218"/>
      <c r="K630" s="218"/>
    </row>
    <row r="631" spans="3:11" ht="15">
      <c r="C631" s="218"/>
      <c r="D631" s="218"/>
      <c r="E631" s="218"/>
      <c r="K631" s="218"/>
    </row>
    <row r="632" spans="3:11" ht="15">
      <c r="C632" s="218"/>
      <c r="D632" s="218"/>
      <c r="E632" s="218"/>
      <c r="K632" s="218"/>
    </row>
    <row r="633" spans="3:11" ht="15">
      <c r="C633" s="218"/>
      <c r="D633" s="218"/>
      <c r="E633" s="218"/>
      <c r="K633" s="218"/>
    </row>
    <row r="634" spans="3:11" ht="15">
      <c r="C634" s="218"/>
      <c r="D634" s="218"/>
      <c r="E634" s="218"/>
      <c r="K634" s="218"/>
    </row>
    <row r="635" spans="3:11" ht="15">
      <c r="C635" s="218"/>
      <c r="D635" s="218"/>
      <c r="E635" s="218"/>
      <c r="K635" s="218"/>
    </row>
    <row r="636" spans="3:11" ht="15">
      <c r="C636" s="218"/>
      <c r="D636" s="218"/>
      <c r="E636" s="218"/>
      <c r="K636" s="218"/>
    </row>
    <row r="637" spans="3:11" ht="15">
      <c r="C637" s="218"/>
      <c r="D637" s="218"/>
      <c r="E637" s="218"/>
      <c r="K637" s="218"/>
    </row>
    <row r="638" spans="3:11" ht="15">
      <c r="C638" s="218"/>
      <c r="D638" s="218"/>
      <c r="E638" s="218"/>
      <c r="K638" s="218"/>
    </row>
    <row r="639" spans="3:11" ht="15">
      <c r="C639" s="218"/>
      <c r="D639" s="218"/>
      <c r="E639" s="218"/>
      <c r="K639" s="218"/>
    </row>
    <row r="640" spans="3:11" ht="15">
      <c r="C640" s="218"/>
      <c r="D640" s="218"/>
      <c r="E640" s="218"/>
      <c r="K640" s="218"/>
    </row>
    <row r="641" spans="3:11" ht="15">
      <c r="C641" s="218"/>
      <c r="D641" s="218"/>
      <c r="E641" s="218"/>
      <c r="K641" s="218"/>
    </row>
    <row r="642" spans="3:11" ht="15">
      <c r="C642" s="218"/>
      <c r="D642" s="218"/>
      <c r="E642" s="218"/>
      <c r="K642" s="218"/>
    </row>
    <row r="643" spans="3:11" ht="15">
      <c r="C643" s="218"/>
      <c r="D643" s="218"/>
      <c r="E643" s="218"/>
      <c r="K643" s="218"/>
    </row>
    <row r="644" spans="3:11" ht="15">
      <c r="C644" s="218"/>
      <c r="D644" s="218"/>
      <c r="E644" s="218"/>
      <c r="K644" s="218"/>
    </row>
    <row r="645" spans="3:11" ht="15">
      <c r="C645" s="218"/>
      <c r="D645" s="218"/>
      <c r="E645" s="218"/>
      <c r="K645" s="218"/>
    </row>
    <row r="646" spans="3:11" ht="15">
      <c r="C646" s="218"/>
      <c r="D646" s="218"/>
      <c r="E646" s="218"/>
      <c r="K646" s="218"/>
    </row>
    <row r="647" spans="3:11" ht="15">
      <c r="C647" s="218"/>
      <c r="D647" s="218"/>
      <c r="E647" s="218"/>
      <c r="K647" s="218"/>
    </row>
    <row r="648" spans="3:11" ht="15">
      <c r="C648" s="218"/>
      <c r="D648" s="218"/>
      <c r="E648" s="218"/>
      <c r="K648" s="218"/>
    </row>
    <row r="649" spans="3:11" ht="15">
      <c r="C649" s="218"/>
      <c r="D649" s="218"/>
      <c r="E649" s="218"/>
      <c r="K649" s="218"/>
    </row>
    <row r="650" spans="3:11" ht="15">
      <c r="C650" s="218"/>
      <c r="D650" s="218"/>
      <c r="E650" s="218"/>
      <c r="K650" s="218"/>
    </row>
    <row r="651" spans="3:11" ht="15">
      <c r="C651" s="218"/>
      <c r="D651" s="218"/>
      <c r="E651" s="218"/>
      <c r="K651" s="218"/>
    </row>
    <row r="652" spans="3:11" ht="15">
      <c r="C652" s="218"/>
      <c r="D652" s="218"/>
      <c r="E652" s="218"/>
      <c r="K652" s="218"/>
    </row>
    <row r="653" spans="3:11" ht="15">
      <c r="C653" s="218"/>
      <c r="D653" s="218"/>
      <c r="E653" s="218"/>
      <c r="K653" s="218"/>
    </row>
    <row r="654" spans="3:11" ht="15">
      <c r="C654" s="218"/>
      <c r="D654" s="218"/>
      <c r="E654" s="218"/>
      <c r="K654" s="218"/>
    </row>
    <row r="655" spans="3:11" ht="15">
      <c r="C655" s="218"/>
      <c r="D655" s="218"/>
      <c r="E655" s="218"/>
      <c r="K655" s="218"/>
    </row>
    <row r="656" spans="3:11" ht="15">
      <c r="C656" s="218"/>
      <c r="D656" s="218"/>
      <c r="E656" s="218"/>
      <c r="K656" s="218"/>
    </row>
    <row r="657" spans="3:11" ht="15">
      <c r="C657" s="218"/>
      <c r="D657" s="218"/>
      <c r="E657" s="218"/>
      <c r="K657" s="218"/>
    </row>
  </sheetData>
  <sheetProtection sheet="1" objects="1" scenarios="1"/>
  <mergeCells count="7">
    <mergeCell ref="N1:O1"/>
    <mergeCell ref="N2:O2"/>
    <mergeCell ref="A88:C88"/>
    <mergeCell ref="A86:B86"/>
    <mergeCell ref="A1:B1"/>
    <mergeCell ref="H1:J1"/>
    <mergeCell ref="D2:I3"/>
  </mergeCells>
  <dataValidations count="7">
    <dataValidation type="list" allowBlank="1" showInputMessage="1" showErrorMessage="1" sqref="B2">
      <formula1>$X$94:$X$208</formula1>
    </dataValidation>
    <dataValidation type="textLength" operator="equal" showInputMessage="1" showErrorMessage="1" sqref="Z95:Z184 Z189:Z208 Z187">
      <formula1>5</formula1>
    </dataValidation>
    <dataValidation type="whole" allowBlank="1" showErrorMessage="1" errorTitle="AMENDMENT NEEDED" error="Please enter figures &amp; exclude decimal places&#10;" sqref="C27:C38 C62 C64 C40:C46 C48:C56 C58:C60 C8:C24 C73:C75 C77:C81">
      <formula1>0</formula1>
      <formula2>1000000000000000</formula2>
    </dataValidation>
    <dataValidation type="whole" allowBlank="1" showErrorMessage="1" errorTitle="AMENDMENT NEEDED" error="Please enter figures &amp; exclude decimal places&#10;" sqref="C63">
      <formula1>-100000000000000</formula1>
      <formula2>1000000000000000</formula2>
    </dataValidation>
    <dataValidation type="whole" allowBlank="1" showErrorMessage="1" errorTitle="AMENDMENT NEEDED" error="Please enter whole numbers only &amp; exclude decimal places&#10;" sqref="G8:H24 G27:H38 G40:H46 G48:H56 G58:H60 G62:H62 G73:H75 G77:H80">
      <formula1>-1000000000000000</formula1>
      <formula2>1000000000000000</formula2>
    </dataValidation>
    <dataValidation type="whole" allowBlank="1" showErrorMessage="1" errorTitle="AMENDMENT NEEDED" error="Please enter whole numbers only &amp; exclude decimal places&#10;" sqref="D8:E24 D27:E38 D40:E46 D49 D48:E56 D58:E60 D62:E64 D73:E75 D77:E81 L8:L24 L27:L38 L40:L46 L48:L56 L58:L60 L62 L73:L75 L77:L80">
      <formula1>-100000000000000</formula1>
      <formula2>1000000000000000</formula2>
    </dataValidation>
    <dataValidation type="whole" allowBlank="1" showErrorMessage="1" errorTitle="AMENDMENT NEEDED" error="Please enterwhole numbers only &amp; exclude decimal places&#10;" sqref="K8:K24 K27:K38 K40:K46 K48:K56 K58:K60 K62 K73:K75 K77:K80">
      <formula1>0</formula1>
      <formula2>1000000000000000</formula2>
    </dataValidation>
  </dataValidations>
  <printOptions/>
  <pageMargins left="0.2362204724409449" right="0.15748031496062992" top="0.31" bottom="0.46" header="0.15748031496062992" footer="0.15748031496062992"/>
  <pageSetup fitToHeight="2" horizontalDpi="600" verticalDpi="600" orientation="landscape" paperSize="9" scale="60" r:id="rId3"/>
  <headerFooter alignWithMargins="0">
    <oddFooter>&amp;L&amp;Z&amp;F&amp;R&amp;D</oddFooter>
  </headerFooter>
  <rowBreaks count="1" manualBreakCount="1">
    <brk id="47" max="18" man="1"/>
  </rowBreaks>
  <colBreaks count="1" manualBreakCount="1">
    <brk id="15" max="85" man="1"/>
  </colBreaks>
  <ignoredErrors>
    <ignoredError sqref="F39 N25 I39 M39 F47 M47 O39:R39 O47:R47 F57:F84 I57:I84 M57:R84 N39:N55" formula="1"/>
    <ignoredError sqref="C72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00"/>
  <sheetViews>
    <sheetView workbookViewId="0" topLeftCell="A1">
      <selection activeCell="G3" sqref="G3"/>
    </sheetView>
  </sheetViews>
  <sheetFormatPr defaultColWidth="8.88671875" defaultRowHeight="15"/>
  <cols>
    <col min="1" max="1" width="7.21484375" style="320" customWidth="1"/>
    <col min="2" max="2" width="4.88671875" style="320" bestFit="1" customWidth="1"/>
    <col min="3" max="3" width="26.3359375" style="320" customWidth="1"/>
    <col min="4" max="4" width="9.5546875" style="348" customWidth="1"/>
    <col min="5" max="5" width="0.88671875" style="320" customWidth="1"/>
    <col min="6" max="6" width="9.21484375" style="348" customWidth="1"/>
    <col min="7" max="7" width="7.10546875" style="320" customWidth="1"/>
    <col min="8" max="8" width="6.3359375" style="384" bestFit="1" customWidth="1"/>
    <col min="9" max="9" width="26.77734375" style="383" bestFit="1" customWidth="1"/>
    <col min="10" max="10" width="8.88671875" style="383" customWidth="1"/>
    <col min="11" max="11" width="3.6640625" style="321" customWidth="1"/>
    <col min="12" max="12" width="19.5546875" style="320" customWidth="1"/>
    <col min="13" max="15" width="8.88671875" style="320" customWidth="1"/>
    <col min="16" max="16" width="12.10546875" style="320" customWidth="1"/>
    <col min="17" max="17" width="10.3359375" style="320" customWidth="1"/>
    <col min="18" max="18" width="9.5546875" style="320" customWidth="1"/>
    <col min="19" max="19" width="14.3359375" style="320" customWidth="1"/>
    <col min="20" max="20" width="12.4453125" style="320" bestFit="1" customWidth="1"/>
    <col min="21" max="21" width="7.10546875" style="320" customWidth="1"/>
    <col min="22" max="22" width="33.4453125" style="320" hidden="1" customWidth="1"/>
    <col min="23" max="23" width="6.21484375" style="320" hidden="1" customWidth="1"/>
    <col min="24" max="24" width="3.88671875" style="320" hidden="1" customWidth="1"/>
    <col min="25" max="25" width="12.4453125" style="320" bestFit="1" customWidth="1"/>
    <col min="26" max="16384" width="7.10546875" style="320" customWidth="1"/>
  </cols>
  <sheetData>
    <row r="1" spans="3:9" ht="58.5" customHeight="1">
      <c r="C1" s="423" t="s">
        <v>439</v>
      </c>
      <c r="D1" s="423"/>
      <c r="E1" s="423"/>
      <c r="F1" s="423"/>
      <c r="H1" s="382"/>
      <c r="I1" s="382"/>
    </row>
    <row r="2" spans="4:9" ht="24.75" customHeight="1">
      <c r="D2" s="376" t="s">
        <v>292</v>
      </c>
      <c r="F2" s="377" t="s">
        <v>293</v>
      </c>
      <c r="H2" s="392" t="s">
        <v>457</v>
      </c>
      <c r="I2" s="382"/>
    </row>
    <row r="3" spans="3:25" ht="51.75" customHeight="1" thickBot="1">
      <c r="C3" s="322" t="s">
        <v>68</v>
      </c>
      <c r="D3" s="323" t="s">
        <v>440</v>
      </c>
      <c r="E3" s="324"/>
      <c r="F3" s="323" t="s">
        <v>440</v>
      </c>
      <c r="G3" s="393" t="s">
        <v>456</v>
      </c>
      <c r="H3" s="390" t="s">
        <v>445</v>
      </c>
      <c r="I3" s="391"/>
      <c r="J3" s="386"/>
      <c r="K3" s="325"/>
      <c r="R3" s="320" t="s">
        <v>441</v>
      </c>
      <c r="S3" s="326"/>
      <c r="Y3" s="326"/>
    </row>
    <row r="4" spans="1:25" ht="26.25" thickTop="1">
      <c r="A4" s="328">
        <v>10040</v>
      </c>
      <c r="B4" s="355">
        <v>3300</v>
      </c>
      <c r="C4" s="329" t="s">
        <v>181</v>
      </c>
      <c r="D4" s="330">
        <v>48863</v>
      </c>
      <c r="E4" s="331"/>
      <c r="F4" s="332">
        <v>0</v>
      </c>
      <c r="G4" s="320">
        <f>VLOOKUP(B4,$H$5:$J$118,3,0)</f>
        <v>0</v>
      </c>
      <c r="H4" s="385" t="s">
        <v>446</v>
      </c>
      <c r="I4" s="385" t="s">
        <v>447</v>
      </c>
      <c r="J4" s="387" t="s">
        <v>448</v>
      </c>
      <c r="L4" s="328" t="s">
        <v>295</v>
      </c>
      <c r="M4" s="328">
        <v>10130</v>
      </c>
      <c r="O4" s="320" t="s">
        <v>295</v>
      </c>
      <c r="P4" s="320">
        <v>10130</v>
      </c>
      <c r="Q4" s="320">
        <v>0</v>
      </c>
      <c r="S4" s="321"/>
      <c r="V4" s="328" t="s">
        <v>179</v>
      </c>
      <c r="W4" s="328">
        <v>3520</v>
      </c>
      <c r="X4" s="328">
        <v>11094</v>
      </c>
      <c r="Y4" s="321"/>
    </row>
    <row r="5" spans="1:25" ht="12.75" customHeight="1">
      <c r="A5" s="328">
        <v>10042</v>
      </c>
      <c r="B5" s="327">
        <v>3317</v>
      </c>
      <c r="C5" s="333" t="s">
        <v>180</v>
      </c>
      <c r="D5" s="334">
        <v>55865</v>
      </c>
      <c r="E5" s="331"/>
      <c r="F5" s="336">
        <v>0</v>
      </c>
      <c r="G5" s="320">
        <f aca="true" t="shared" si="0" ref="G5:G68">VLOOKUP(B5,$H$5:$J$118,3,0)</f>
        <v>0</v>
      </c>
      <c r="H5" s="388">
        <v>1000</v>
      </c>
      <c r="I5" s="388" t="s">
        <v>449</v>
      </c>
      <c r="J5" s="389">
        <v>0</v>
      </c>
      <c r="L5" s="328" t="s">
        <v>297</v>
      </c>
      <c r="M5" s="328">
        <v>10131</v>
      </c>
      <c r="O5" s="320" t="s">
        <v>297</v>
      </c>
      <c r="P5" s="320">
        <v>10131</v>
      </c>
      <c r="Q5" s="320">
        <v>0</v>
      </c>
      <c r="S5" s="321"/>
      <c r="V5" s="328" t="s">
        <v>180</v>
      </c>
      <c r="W5" s="328">
        <v>3317</v>
      </c>
      <c r="X5" s="328">
        <v>10042</v>
      </c>
      <c r="Y5" s="321"/>
    </row>
    <row r="6" spans="1:25" ht="12.75">
      <c r="A6" s="328">
        <v>10043</v>
      </c>
      <c r="B6" s="355">
        <v>3500</v>
      </c>
      <c r="C6" s="333" t="s">
        <v>182</v>
      </c>
      <c r="D6" s="334">
        <v>50061</v>
      </c>
      <c r="E6" s="331"/>
      <c r="F6" s="336">
        <v>38989</v>
      </c>
      <c r="G6" s="320">
        <f t="shared" si="0"/>
        <v>0</v>
      </c>
      <c r="H6" s="388">
        <v>1001</v>
      </c>
      <c r="I6" s="388" t="s">
        <v>450</v>
      </c>
      <c r="J6" s="389">
        <v>0</v>
      </c>
      <c r="L6" s="328" t="s">
        <v>299</v>
      </c>
      <c r="M6" s="328">
        <v>10132</v>
      </c>
      <c r="O6" s="320" t="s">
        <v>299</v>
      </c>
      <c r="P6" s="320">
        <v>10132</v>
      </c>
      <c r="Q6" s="320">
        <v>0</v>
      </c>
      <c r="S6" s="321"/>
      <c r="V6" s="328" t="s">
        <v>181</v>
      </c>
      <c r="W6" s="328">
        <v>3300</v>
      </c>
      <c r="X6" s="328">
        <v>10040</v>
      </c>
      <c r="Y6" s="321"/>
    </row>
    <row r="7" spans="1:25" ht="13.5" thickBot="1">
      <c r="A7" s="328">
        <v>10044</v>
      </c>
      <c r="B7" s="327">
        <v>2002</v>
      </c>
      <c r="C7" s="337" t="s">
        <v>184</v>
      </c>
      <c r="D7" s="338">
        <v>128238</v>
      </c>
      <c r="E7" s="331"/>
      <c r="F7" s="340">
        <v>9999</v>
      </c>
      <c r="G7" s="320">
        <f t="shared" si="0"/>
        <v>0</v>
      </c>
      <c r="H7" s="388">
        <v>1002</v>
      </c>
      <c r="I7" s="388" t="s">
        <v>451</v>
      </c>
      <c r="J7" s="389">
        <v>0</v>
      </c>
      <c r="L7" s="328" t="s">
        <v>301</v>
      </c>
      <c r="M7" s="328">
        <v>10133</v>
      </c>
      <c r="N7" s="328"/>
      <c r="O7" s="341" t="s">
        <v>301</v>
      </c>
      <c r="P7" s="342">
        <v>10133</v>
      </c>
      <c r="Q7" s="343">
        <v>0</v>
      </c>
      <c r="R7" s="343"/>
      <c r="S7" s="321"/>
      <c r="V7" s="328" t="s">
        <v>182</v>
      </c>
      <c r="W7" s="328">
        <v>3500</v>
      </c>
      <c r="X7" s="328">
        <v>10043</v>
      </c>
      <c r="Y7" s="344"/>
    </row>
    <row r="8" spans="1:25" ht="13.5" thickTop="1">
      <c r="A8" s="350">
        <v>10045</v>
      </c>
      <c r="B8" s="355">
        <v>2003</v>
      </c>
      <c r="C8" s="329" t="s">
        <v>186</v>
      </c>
      <c r="D8" s="330">
        <v>47845</v>
      </c>
      <c r="E8" s="351"/>
      <c r="F8" s="332">
        <v>38723</v>
      </c>
      <c r="G8" s="320">
        <f t="shared" si="0"/>
        <v>0</v>
      </c>
      <c r="H8" s="388">
        <v>1003</v>
      </c>
      <c r="I8" s="388" t="s">
        <v>452</v>
      </c>
      <c r="J8" s="389">
        <v>0</v>
      </c>
      <c r="L8" s="320" t="s">
        <v>302</v>
      </c>
      <c r="M8" s="320">
        <v>11094</v>
      </c>
      <c r="N8" s="328"/>
      <c r="O8" s="341" t="s">
        <v>179</v>
      </c>
      <c r="P8" s="342">
        <v>11094</v>
      </c>
      <c r="Q8" s="343">
        <v>0</v>
      </c>
      <c r="R8" s="343"/>
      <c r="S8" s="352"/>
      <c r="V8" s="320" t="s">
        <v>185</v>
      </c>
      <c r="W8" s="320">
        <v>2079</v>
      </c>
      <c r="X8" s="328">
        <v>10128</v>
      </c>
      <c r="Y8" s="353"/>
    </row>
    <row r="9" spans="1:25" ht="12.75">
      <c r="A9" s="350">
        <v>10046</v>
      </c>
      <c r="B9" s="355">
        <v>2007</v>
      </c>
      <c r="C9" s="333" t="s">
        <v>190</v>
      </c>
      <c r="D9" s="334">
        <v>88787</v>
      </c>
      <c r="E9" s="354"/>
      <c r="F9" s="336">
        <v>45559</v>
      </c>
      <c r="G9" s="320">
        <f t="shared" si="0"/>
        <v>0</v>
      </c>
      <c r="H9" s="388">
        <v>3520</v>
      </c>
      <c r="I9" s="388" t="s">
        <v>179</v>
      </c>
      <c r="J9" s="389">
        <v>0</v>
      </c>
      <c r="L9" s="320" t="s">
        <v>303</v>
      </c>
      <c r="M9" s="320">
        <v>10042</v>
      </c>
      <c r="N9" s="328"/>
      <c r="O9" s="341" t="s">
        <v>303</v>
      </c>
      <c r="P9" s="342">
        <v>10042</v>
      </c>
      <c r="Q9" s="343">
        <v>0</v>
      </c>
      <c r="R9" s="343"/>
      <c r="S9" s="352"/>
      <c r="V9" s="320" t="s">
        <v>186</v>
      </c>
      <c r="W9" s="320">
        <v>2003</v>
      </c>
      <c r="X9" s="328">
        <v>10045</v>
      </c>
      <c r="Y9" s="353"/>
    </row>
    <row r="10" spans="1:25" ht="12.75">
      <c r="A10" s="350">
        <v>10047</v>
      </c>
      <c r="B10" s="327">
        <v>2008</v>
      </c>
      <c r="C10" s="333" t="s">
        <v>189</v>
      </c>
      <c r="D10" s="334">
        <v>91941</v>
      </c>
      <c r="E10" s="354"/>
      <c r="F10" s="336">
        <v>67132</v>
      </c>
      <c r="G10" s="320">
        <f t="shared" si="0"/>
        <v>0</v>
      </c>
      <c r="H10" s="388">
        <v>3317</v>
      </c>
      <c r="I10" s="388" t="s">
        <v>180</v>
      </c>
      <c r="J10" s="389">
        <v>0</v>
      </c>
      <c r="L10" s="320" t="s">
        <v>305</v>
      </c>
      <c r="M10" s="320">
        <v>10040</v>
      </c>
      <c r="N10" s="328"/>
      <c r="O10" s="341" t="s">
        <v>305</v>
      </c>
      <c r="P10" s="342">
        <v>10040</v>
      </c>
      <c r="Q10" s="343">
        <v>0</v>
      </c>
      <c r="R10" s="343"/>
      <c r="S10" s="352"/>
      <c r="V10" s="320" t="s">
        <v>266</v>
      </c>
      <c r="W10" s="320">
        <v>5408</v>
      </c>
      <c r="X10" s="328">
        <v>10137</v>
      </c>
      <c r="Y10" s="353"/>
    </row>
    <row r="11" spans="1:25" ht="12.75">
      <c r="A11" s="350">
        <v>10048</v>
      </c>
      <c r="B11" s="327">
        <v>2009</v>
      </c>
      <c r="C11" s="333" t="s">
        <v>191</v>
      </c>
      <c r="D11" s="334">
        <v>73960</v>
      </c>
      <c r="E11" s="354"/>
      <c r="F11" s="336">
        <v>12982</v>
      </c>
      <c r="G11" s="320">
        <f t="shared" si="0"/>
        <v>0</v>
      </c>
      <c r="H11" s="388">
        <v>3300</v>
      </c>
      <c r="I11" s="388" t="s">
        <v>181</v>
      </c>
      <c r="J11" s="389">
        <v>0</v>
      </c>
      <c r="L11" s="320" t="s">
        <v>306</v>
      </c>
      <c r="M11" s="320">
        <v>10043</v>
      </c>
      <c r="N11" s="328"/>
      <c r="O11" s="341" t="s">
        <v>306</v>
      </c>
      <c r="P11" s="342">
        <v>10043</v>
      </c>
      <c r="Q11" s="343">
        <v>0</v>
      </c>
      <c r="R11" s="343"/>
      <c r="S11" s="352"/>
      <c r="V11" s="320" t="s">
        <v>187</v>
      </c>
      <c r="W11" s="320">
        <v>3511</v>
      </c>
      <c r="X11" s="328">
        <v>10115</v>
      </c>
      <c r="Y11" s="353"/>
    </row>
    <row r="12" spans="1:25" ht="12.75">
      <c r="A12" s="350">
        <v>10049</v>
      </c>
      <c r="B12" s="327">
        <v>2010</v>
      </c>
      <c r="C12" s="333" t="s">
        <v>193</v>
      </c>
      <c r="D12" s="334">
        <v>136018</v>
      </c>
      <c r="E12" s="354"/>
      <c r="F12" s="336">
        <v>72903</v>
      </c>
      <c r="G12" s="320">
        <f t="shared" si="0"/>
        <v>0</v>
      </c>
      <c r="H12" s="388">
        <v>3500</v>
      </c>
      <c r="I12" s="388" t="s">
        <v>182</v>
      </c>
      <c r="J12" s="389">
        <v>0</v>
      </c>
      <c r="L12" s="320" t="s">
        <v>307</v>
      </c>
      <c r="M12" s="320">
        <v>10117</v>
      </c>
      <c r="N12" s="328"/>
      <c r="O12" s="341" t="s">
        <v>307</v>
      </c>
      <c r="P12" s="342">
        <v>10117</v>
      </c>
      <c r="Q12" s="343">
        <v>0</v>
      </c>
      <c r="R12" s="343"/>
      <c r="S12" s="352"/>
      <c r="V12" s="320" t="s">
        <v>188</v>
      </c>
      <c r="W12" s="320">
        <v>3519</v>
      </c>
      <c r="X12" s="328">
        <v>10134</v>
      </c>
      <c r="Y12" s="353"/>
    </row>
    <row r="13" spans="1:25" ht="12.75">
      <c r="A13" s="350">
        <v>10050</v>
      </c>
      <c r="B13" s="355">
        <v>3302</v>
      </c>
      <c r="C13" s="333" t="s">
        <v>194</v>
      </c>
      <c r="D13" s="334">
        <v>22959</v>
      </c>
      <c r="E13" s="356"/>
      <c r="F13" s="336">
        <v>0</v>
      </c>
      <c r="G13" s="320">
        <f t="shared" si="0"/>
        <v>0</v>
      </c>
      <c r="H13" s="388">
        <v>3514</v>
      </c>
      <c r="I13" s="388" t="s">
        <v>183</v>
      </c>
      <c r="J13" s="389">
        <v>0</v>
      </c>
      <c r="L13" s="320" t="s">
        <v>308</v>
      </c>
      <c r="M13" s="320">
        <v>10113</v>
      </c>
      <c r="N13" s="328"/>
      <c r="O13" s="341" t="s">
        <v>308</v>
      </c>
      <c r="P13" s="342">
        <v>10113</v>
      </c>
      <c r="Q13" s="343">
        <v>0</v>
      </c>
      <c r="R13" s="343"/>
      <c r="S13" s="352"/>
      <c r="V13" s="320" t="s">
        <v>175</v>
      </c>
      <c r="W13" s="320">
        <v>1000</v>
      </c>
      <c r="X13" s="328">
        <v>10130</v>
      </c>
      <c r="Y13" s="353"/>
    </row>
    <row r="14" spans="1:25" ht="12.75">
      <c r="A14" s="350">
        <v>10051</v>
      </c>
      <c r="B14" s="327">
        <v>2011</v>
      </c>
      <c r="C14" s="333" t="s">
        <v>195</v>
      </c>
      <c r="D14" s="334">
        <v>32758</v>
      </c>
      <c r="E14" s="354"/>
      <c r="F14" s="336">
        <v>66582</v>
      </c>
      <c r="G14" s="320">
        <f t="shared" si="0"/>
        <v>0</v>
      </c>
      <c r="H14" s="388">
        <v>2064</v>
      </c>
      <c r="I14" s="388" t="s">
        <v>304</v>
      </c>
      <c r="J14" s="389">
        <v>0</v>
      </c>
      <c r="L14" s="320" t="s">
        <v>309</v>
      </c>
      <c r="M14" s="320">
        <v>10044</v>
      </c>
      <c r="N14" s="328"/>
      <c r="O14" s="341" t="s">
        <v>309</v>
      </c>
      <c r="P14" s="342">
        <v>10044</v>
      </c>
      <c r="Q14" s="343">
        <v>0</v>
      </c>
      <c r="R14" s="343"/>
      <c r="S14" s="352"/>
      <c r="V14" s="320" t="s">
        <v>189</v>
      </c>
      <c r="W14" s="320">
        <v>2008</v>
      </c>
      <c r="X14" s="328">
        <v>10047</v>
      </c>
      <c r="Y14" s="353"/>
    </row>
    <row r="15" spans="1:25" ht="12.75">
      <c r="A15" s="350">
        <v>10054</v>
      </c>
      <c r="B15" s="327">
        <v>2014</v>
      </c>
      <c r="C15" s="333" t="s">
        <v>197</v>
      </c>
      <c r="D15" s="334">
        <v>163941</v>
      </c>
      <c r="E15" s="354"/>
      <c r="F15" s="336">
        <v>347692</v>
      </c>
      <c r="G15" s="320">
        <f t="shared" si="0"/>
        <v>0</v>
      </c>
      <c r="H15" s="388">
        <v>2002</v>
      </c>
      <c r="I15" s="388" t="s">
        <v>184</v>
      </c>
      <c r="J15" s="389">
        <v>0</v>
      </c>
      <c r="L15" s="320" t="s">
        <v>310</v>
      </c>
      <c r="M15" s="320">
        <v>10128</v>
      </c>
      <c r="N15" s="328"/>
      <c r="O15" s="341" t="s">
        <v>310</v>
      </c>
      <c r="P15" s="342">
        <v>10128</v>
      </c>
      <c r="Q15" s="343">
        <v>0</v>
      </c>
      <c r="R15" s="343"/>
      <c r="S15" s="352"/>
      <c r="V15" s="320" t="s">
        <v>190</v>
      </c>
      <c r="W15" s="320">
        <v>2007</v>
      </c>
      <c r="X15" s="328">
        <v>10046</v>
      </c>
      <c r="Y15" s="353"/>
    </row>
    <row r="16" spans="1:25" ht="12.75">
      <c r="A16" s="350">
        <v>10055</v>
      </c>
      <c r="B16" s="327">
        <v>2015</v>
      </c>
      <c r="C16" s="333" t="s">
        <v>198</v>
      </c>
      <c r="D16" s="334">
        <v>95103</v>
      </c>
      <c r="E16" s="354"/>
      <c r="F16" s="336">
        <v>44280</v>
      </c>
      <c r="G16" s="320">
        <f t="shared" si="0"/>
        <v>0</v>
      </c>
      <c r="H16" s="388">
        <v>2079</v>
      </c>
      <c r="I16" s="388" t="s">
        <v>185</v>
      </c>
      <c r="J16" s="389">
        <v>0</v>
      </c>
      <c r="L16" s="320" t="s">
        <v>311</v>
      </c>
      <c r="M16" s="320">
        <v>10045</v>
      </c>
      <c r="N16" s="328"/>
      <c r="O16" s="341" t="s">
        <v>311</v>
      </c>
      <c r="P16" s="342">
        <v>10045</v>
      </c>
      <c r="Q16" s="343">
        <v>0</v>
      </c>
      <c r="R16" s="343"/>
      <c r="S16" s="352"/>
      <c r="V16" s="320" t="s">
        <v>191</v>
      </c>
      <c r="W16" s="320">
        <v>2009</v>
      </c>
      <c r="X16" s="328">
        <v>10048</v>
      </c>
      <c r="Y16" s="353"/>
    </row>
    <row r="17" spans="1:25" ht="12.75">
      <c r="A17" s="350">
        <v>10056</v>
      </c>
      <c r="B17" s="327">
        <v>2016</v>
      </c>
      <c r="C17" s="333" t="s">
        <v>199</v>
      </c>
      <c r="D17" s="334">
        <v>33405</v>
      </c>
      <c r="E17" s="354"/>
      <c r="F17" s="336">
        <v>82567</v>
      </c>
      <c r="G17" s="320">
        <f t="shared" si="0"/>
        <v>0</v>
      </c>
      <c r="H17" s="388">
        <v>2003</v>
      </c>
      <c r="I17" s="388" t="s">
        <v>186</v>
      </c>
      <c r="J17" s="389">
        <v>0</v>
      </c>
      <c r="L17" s="320" t="s">
        <v>312</v>
      </c>
      <c r="M17" s="320">
        <v>10115</v>
      </c>
      <c r="N17" s="328"/>
      <c r="O17" s="341" t="s">
        <v>312</v>
      </c>
      <c r="P17" s="342">
        <v>10115</v>
      </c>
      <c r="Q17" s="343">
        <v>0</v>
      </c>
      <c r="R17" s="343"/>
      <c r="S17" s="352"/>
      <c r="V17" s="320" t="s">
        <v>192</v>
      </c>
      <c r="W17" s="320">
        <v>2067</v>
      </c>
      <c r="X17" s="328">
        <v>10118</v>
      </c>
      <c r="Y17" s="353"/>
    </row>
    <row r="18" spans="1:25" ht="12.75">
      <c r="A18" s="350">
        <v>10057</v>
      </c>
      <c r="B18" s="327">
        <v>2017</v>
      </c>
      <c r="C18" s="333" t="s">
        <v>200</v>
      </c>
      <c r="D18" s="334">
        <v>47041</v>
      </c>
      <c r="E18" s="354"/>
      <c r="F18" s="336">
        <v>29045</v>
      </c>
      <c r="G18" s="320">
        <f t="shared" si="0"/>
        <v>0</v>
      </c>
      <c r="H18" s="388">
        <v>3511</v>
      </c>
      <c r="I18" s="388" t="s">
        <v>187</v>
      </c>
      <c r="J18" s="389">
        <v>0</v>
      </c>
      <c r="L18" s="320" t="s">
        <v>314</v>
      </c>
      <c r="M18" s="320">
        <v>10134</v>
      </c>
      <c r="N18" s="328"/>
      <c r="O18" s="341" t="s">
        <v>314</v>
      </c>
      <c r="P18" s="342">
        <v>10134</v>
      </c>
      <c r="Q18" s="343">
        <v>0</v>
      </c>
      <c r="R18" s="343"/>
      <c r="S18" s="352"/>
      <c r="V18" s="320" t="s">
        <v>193</v>
      </c>
      <c r="W18" s="320">
        <v>2010</v>
      </c>
      <c r="X18" s="328">
        <v>10049</v>
      </c>
      <c r="Y18" s="353"/>
    </row>
    <row r="19" spans="1:25" ht="12.75">
      <c r="A19" s="350">
        <v>10058</v>
      </c>
      <c r="B19" s="327">
        <v>2018</v>
      </c>
      <c r="C19" s="333" t="s">
        <v>203</v>
      </c>
      <c r="D19" s="334">
        <v>117079</v>
      </c>
      <c r="E19" s="354"/>
      <c r="F19" s="336">
        <v>30273</v>
      </c>
      <c r="G19" s="320">
        <f t="shared" si="0"/>
        <v>0</v>
      </c>
      <c r="H19" s="388">
        <v>3519</v>
      </c>
      <c r="I19" s="388" t="s">
        <v>453</v>
      </c>
      <c r="J19" s="389">
        <v>0</v>
      </c>
      <c r="L19" s="320" t="s">
        <v>315</v>
      </c>
      <c r="M19" s="320">
        <v>10047</v>
      </c>
      <c r="N19" s="328"/>
      <c r="O19" s="341" t="s">
        <v>315</v>
      </c>
      <c r="P19" s="342">
        <v>10047</v>
      </c>
      <c r="Q19" s="343">
        <v>0</v>
      </c>
      <c r="R19" s="343"/>
      <c r="S19" s="352"/>
      <c r="V19" s="320" t="s">
        <v>194</v>
      </c>
      <c r="W19" s="320">
        <v>3302</v>
      </c>
      <c r="X19" s="328">
        <v>10050</v>
      </c>
      <c r="Y19" s="353"/>
    </row>
    <row r="20" spans="1:25" ht="12.75">
      <c r="A20" s="350">
        <v>10059</v>
      </c>
      <c r="B20" s="327">
        <v>2019</v>
      </c>
      <c r="C20" s="333" t="s">
        <v>202</v>
      </c>
      <c r="D20" s="334">
        <v>108941</v>
      </c>
      <c r="E20" s="354"/>
      <c r="F20" s="336">
        <v>54663</v>
      </c>
      <c r="G20" s="320">
        <f t="shared" si="0"/>
        <v>0</v>
      </c>
      <c r="H20" s="388">
        <v>2008</v>
      </c>
      <c r="I20" s="388" t="s">
        <v>189</v>
      </c>
      <c r="J20" s="389">
        <v>0</v>
      </c>
      <c r="L20" s="320" t="s">
        <v>316</v>
      </c>
      <c r="M20" s="320">
        <v>10046</v>
      </c>
      <c r="N20" s="328"/>
      <c r="O20" s="341" t="s">
        <v>316</v>
      </c>
      <c r="P20" s="342">
        <v>10046</v>
      </c>
      <c r="Q20" s="343">
        <v>0</v>
      </c>
      <c r="R20" s="343"/>
      <c r="S20" s="352"/>
      <c r="V20" s="320" t="s">
        <v>267</v>
      </c>
      <c r="W20" s="320">
        <v>4211</v>
      </c>
      <c r="X20" s="328">
        <v>10151</v>
      </c>
      <c r="Y20" s="353"/>
    </row>
    <row r="21" spans="1:25" ht="12.75">
      <c r="A21" s="350">
        <v>10060</v>
      </c>
      <c r="B21" s="327">
        <v>5200</v>
      </c>
      <c r="C21" s="333" t="s">
        <v>205</v>
      </c>
      <c r="D21" s="334">
        <v>87882</v>
      </c>
      <c r="E21" s="354"/>
      <c r="F21" s="336">
        <v>5994</v>
      </c>
      <c r="G21" s="320">
        <f t="shared" si="0"/>
        <v>0</v>
      </c>
      <c r="H21" s="388">
        <v>2007</v>
      </c>
      <c r="I21" s="388" t="s">
        <v>190</v>
      </c>
      <c r="J21" s="389">
        <v>0</v>
      </c>
      <c r="L21" s="320" t="s">
        <v>317</v>
      </c>
      <c r="M21" s="320">
        <v>10048</v>
      </c>
      <c r="N21" s="328"/>
      <c r="O21" s="341" t="s">
        <v>317</v>
      </c>
      <c r="P21" s="342">
        <v>10048</v>
      </c>
      <c r="Q21" s="343">
        <v>0</v>
      </c>
      <c r="R21" s="343"/>
      <c r="S21" s="352"/>
      <c r="V21" s="320" t="s">
        <v>195</v>
      </c>
      <c r="W21" s="320">
        <v>2011</v>
      </c>
      <c r="X21" s="328">
        <v>10051</v>
      </c>
      <c r="Y21" s="353"/>
    </row>
    <row r="22" spans="1:25" ht="12.75">
      <c r="A22" s="350">
        <v>10061</v>
      </c>
      <c r="B22" s="327">
        <v>2021</v>
      </c>
      <c r="C22" s="333" t="s">
        <v>204</v>
      </c>
      <c r="D22" s="334">
        <v>48940</v>
      </c>
      <c r="E22" s="354"/>
      <c r="F22" s="336">
        <v>21602</v>
      </c>
      <c r="G22" s="320">
        <f t="shared" si="0"/>
        <v>0</v>
      </c>
      <c r="H22" s="388">
        <v>2009</v>
      </c>
      <c r="I22" s="388" t="s">
        <v>191</v>
      </c>
      <c r="J22" s="389">
        <v>0</v>
      </c>
      <c r="L22" s="320" t="s">
        <v>318</v>
      </c>
      <c r="M22" s="320">
        <v>10118</v>
      </c>
      <c r="N22" s="328"/>
      <c r="O22" s="341" t="s">
        <v>318</v>
      </c>
      <c r="P22" s="342">
        <v>10118</v>
      </c>
      <c r="Q22" s="343">
        <v>0</v>
      </c>
      <c r="R22" s="343"/>
      <c r="S22" s="352"/>
      <c r="V22" s="320" t="s">
        <v>196</v>
      </c>
      <c r="W22" s="320">
        <v>3522</v>
      </c>
      <c r="X22" s="328">
        <v>10953</v>
      </c>
      <c r="Y22" s="353"/>
    </row>
    <row r="23" spans="1:25" ht="12.75">
      <c r="A23" s="350">
        <v>10062</v>
      </c>
      <c r="B23" s="327">
        <v>2022</v>
      </c>
      <c r="C23" s="333" t="s">
        <v>207</v>
      </c>
      <c r="D23" s="334">
        <v>116699</v>
      </c>
      <c r="E23" s="354"/>
      <c r="F23" s="336">
        <v>8129</v>
      </c>
      <c r="G23" s="320">
        <f t="shared" si="0"/>
        <v>0</v>
      </c>
      <c r="H23" s="388">
        <v>2067</v>
      </c>
      <c r="I23" s="388" t="s">
        <v>192</v>
      </c>
      <c r="J23" s="389">
        <v>0</v>
      </c>
      <c r="L23" s="320" t="s">
        <v>319</v>
      </c>
      <c r="M23" s="320">
        <v>10049</v>
      </c>
      <c r="N23" s="328"/>
      <c r="O23" s="341" t="s">
        <v>319</v>
      </c>
      <c r="P23" s="342">
        <v>10049</v>
      </c>
      <c r="Q23" s="343">
        <v>0</v>
      </c>
      <c r="R23" s="343"/>
      <c r="S23" s="352"/>
      <c r="V23" s="320" t="s">
        <v>197</v>
      </c>
      <c r="W23" s="320">
        <v>2014</v>
      </c>
      <c r="X23" s="328">
        <v>10054</v>
      </c>
      <c r="Y23" s="353"/>
    </row>
    <row r="24" spans="1:25" ht="12.75">
      <c r="A24" s="350">
        <v>10063</v>
      </c>
      <c r="B24" s="327">
        <v>2023</v>
      </c>
      <c r="C24" s="333" t="s">
        <v>206</v>
      </c>
      <c r="D24" s="334">
        <v>70780</v>
      </c>
      <c r="E24" s="354"/>
      <c r="F24" s="336">
        <v>17676</v>
      </c>
      <c r="G24" s="320">
        <f t="shared" si="0"/>
        <v>0</v>
      </c>
      <c r="H24" s="388">
        <v>2010</v>
      </c>
      <c r="I24" s="388" t="s">
        <v>193</v>
      </c>
      <c r="J24" s="389">
        <v>0</v>
      </c>
      <c r="L24" s="320" t="s">
        <v>320</v>
      </c>
      <c r="M24" s="320">
        <v>10050</v>
      </c>
      <c r="N24" s="328"/>
      <c r="O24" s="341" t="s">
        <v>320</v>
      </c>
      <c r="P24" s="342">
        <v>10050</v>
      </c>
      <c r="Q24" s="343">
        <v>0</v>
      </c>
      <c r="R24" s="343"/>
      <c r="S24" s="357"/>
      <c r="V24" s="320" t="s">
        <v>268</v>
      </c>
      <c r="W24" s="320">
        <v>4215</v>
      </c>
      <c r="X24" s="328">
        <v>10138</v>
      </c>
      <c r="Y24" s="353"/>
    </row>
    <row r="25" spans="1:24" ht="12.75">
      <c r="A25" s="350">
        <v>10064</v>
      </c>
      <c r="B25" s="355">
        <v>2024</v>
      </c>
      <c r="C25" s="333" t="s">
        <v>208</v>
      </c>
      <c r="D25" s="334">
        <v>64862</v>
      </c>
      <c r="E25" s="354"/>
      <c r="F25" s="336">
        <v>83462</v>
      </c>
      <c r="G25" s="320">
        <f t="shared" si="0"/>
        <v>0</v>
      </c>
      <c r="H25" s="388">
        <v>3302</v>
      </c>
      <c r="I25" s="388" t="s">
        <v>194</v>
      </c>
      <c r="J25" s="389">
        <v>0</v>
      </c>
      <c r="L25" s="320" t="s">
        <v>321</v>
      </c>
      <c r="M25" s="320">
        <v>10051</v>
      </c>
      <c r="N25" s="328"/>
      <c r="O25" s="341" t="s">
        <v>321</v>
      </c>
      <c r="P25" s="342">
        <v>10051</v>
      </c>
      <c r="Q25" s="343">
        <v>0</v>
      </c>
      <c r="R25" s="343"/>
      <c r="S25" s="357"/>
      <c r="V25" s="320" t="s">
        <v>199</v>
      </c>
      <c r="W25" s="320">
        <v>2016</v>
      </c>
      <c r="X25" s="328">
        <v>10056</v>
      </c>
    </row>
    <row r="26" spans="1:24" ht="12.75">
      <c r="A26" s="350">
        <v>10065</v>
      </c>
      <c r="B26" s="355">
        <v>2025</v>
      </c>
      <c r="C26" s="333" t="s">
        <v>209</v>
      </c>
      <c r="D26" s="334">
        <v>53815</v>
      </c>
      <c r="E26" s="354"/>
      <c r="F26" s="336">
        <v>71005</v>
      </c>
      <c r="G26" s="320">
        <f t="shared" si="0"/>
        <v>0</v>
      </c>
      <c r="H26" s="388">
        <v>2011</v>
      </c>
      <c r="I26" s="388" t="s">
        <v>195</v>
      </c>
      <c r="J26" s="389">
        <v>0</v>
      </c>
      <c r="L26" s="320" t="s">
        <v>322</v>
      </c>
      <c r="M26" s="320">
        <v>10953</v>
      </c>
      <c r="N26" s="328"/>
      <c r="O26" s="341" t="s">
        <v>196</v>
      </c>
      <c r="P26" s="342">
        <v>10953</v>
      </c>
      <c r="Q26" s="343">
        <v>0</v>
      </c>
      <c r="R26" s="343"/>
      <c r="S26" s="357"/>
      <c r="V26" s="320" t="s">
        <v>200</v>
      </c>
      <c r="W26" s="320">
        <v>2017</v>
      </c>
      <c r="X26" s="328">
        <v>10057</v>
      </c>
    </row>
    <row r="27" spans="1:25" ht="12.75">
      <c r="A27" s="350">
        <v>10066</v>
      </c>
      <c r="B27" s="355">
        <v>2026</v>
      </c>
      <c r="C27" s="333" t="s">
        <v>210</v>
      </c>
      <c r="D27" s="334">
        <v>151143</v>
      </c>
      <c r="E27" s="354"/>
      <c r="F27" s="336">
        <v>20192</v>
      </c>
      <c r="G27" s="320">
        <f t="shared" si="0"/>
        <v>0</v>
      </c>
      <c r="H27" s="388">
        <v>3522</v>
      </c>
      <c r="I27" s="388" t="s">
        <v>196</v>
      </c>
      <c r="J27" s="389">
        <v>0</v>
      </c>
      <c r="L27" s="320" t="s">
        <v>323</v>
      </c>
      <c r="M27" s="320">
        <v>10054</v>
      </c>
      <c r="N27" s="328"/>
      <c r="O27" s="341" t="s">
        <v>323</v>
      </c>
      <c r="P27" s="342">
        <v>10054</v>
      </c>
      <c r="Q27" s="343">
        <v>0</v>
      </c>
      <c r="R27" s="343"/>
      <c r="S27" s="352"/>
      <c r="V27" s="320" t="s">
        <v>201</v>
      </c>
      <c r="W27" s="320">
        <v>2073</v>
      </c>
      <c r="X27" s="328">
        <v>10083</v>
      </c>
      <c r="Y27" s="353"/>
    </row>
    <row r="28" spans="1:25" ht="12.75">
      <c r="A28" s="350">
        <v>10067</v>
      </c>
      <c r="B28" s="355">
        <v>2027</v>
      </c>
      <c r="C28" s="333" t="s">
        <v>212</v>
      </c>
      <c r="D28" s="334">
        <v>73267</v>
      </c>
      <c r="E28" s="354"/>
      <c r="F28" s="336">
        <v>52888</v>
      </c>
      <c r="G28" s="320">
        <f t="shared" si="0"/>
        <v>0</v>
      </c>
      <c r="H28" s="388">
        <v>2014</v>
      </c>
      <c r="I28" s="388" t="s">
        <v>197</v>
      </c>
      <c r="J28" s="389">
        <v>0</v>
      </c>
      <c r="L28" s="320" t="s">
        <v>324</v>
      </c>
      <c r="M28" s="320">
        <v>10055</v>
      </c>
      <c r="N28" s="328"/>
      <c r="O28" s="341" t="s">
        <v>324</v>
      </c>
      <c r="P28" s="342">
        <v>10055</v>
      </c>
      <c r="Q28" s="343">
        <v>0</v>
      </c>
      <c r="R28" s="343"/>
      <c r="S28" s="352"/>
      <c r="V28" s="320" t="s">
        <v>202</v>
      </c>
      <c r="W28" s="320">
        <v>2019</v>
      </c>
      <c r="X28" s="328">
        <v>10059</v>
      </c>
      <c r="Y28" s="353"/>
    </row>
    <row r="29" spans="1:25" ht="12.75">
      <c r="A29" s="350">
        <v>10068</v>
      </c>
      <c r="B29" s="355">
        <v>2028</v>
      </c>
      <c r="C29" s="333" t="s">
        <v>211</v>
      </c>
      <c r="D29" s="334">
        <v>63430</v>
      </c>
      <c r="E29" s="354"/>
      <c r="F29" s="336">
        <v>44756</v>
      </c>
      <c r="G29" s="320">
        <f t="shared" si="0"/>
        <v>0</v>
      </c>
      <c r="H29" s="388">
        <v>2015</v>
      </c>
      <c r="I29" s="388" t="s">
        <v>198</v>
      </c>
      <c r="J29" s="389">
        <v>0</v>
      </c>
      <c r="L29" s="320" t="s">
        <v>325</v>
      </c>
      <c r="M29" s="320">
        <v>10056</v>
      </c>
      <c r="N29" s="328"/>
      <c r="O29" s="341" t="s">
        <v>325</v>
      </c>
      <c r="P29" s="342">
        <v>10056</v>
      </c>
      <c r="Q29" s="343">
        <v>0</v>
      </c>
      <c r="R29" s="343"/>
      <c r="S29" s="352"/>
      <c r="V29" s="320" t="s">
        <v>203</v>
      </c>
      <c r="W29" s="320">
        <v>2018</v>
      </c>
      <c r="X29" s="328">
        <v>10058</v>
      </c>
      <c r="Y29" s="353"/>
    </row>
    <row r="30" spans="1:25" ht="12.75">
      <c r="A30" s="350">
        <v>10069</v>
      </c>
      <c r="B30" s="355">
        <v>2029</v>
      </c>
      <c r="C30" s="333" t="s">
        <v>213</v>
      </c>
      <c r="D30" s="334">
        <v>13860</v>
      </c>
      <c r="E30" s="354"/>
      <c r="F30" s="336">
        <v>32682</v>
      </c>
      <c r="G30" s="320">
        <f t="shared" si="0"/>
        <v>0</v>
      </c>
      <c r="H30" s="388">
        <v>2016</v>
      </c>
      <c r="I30" s="388" t="s">
        <v>199</v>
      </c>
      <c r="J30" s="389">
        <v>0</v>
      </c>
      <c r="L30" s="320" t="s">
        <v>326</v>
      </c>
      <c r="M30" s="320">
        <v>10057</v>
      </c>
      <c r="N30" s="328"/>
      <c r="O30" s="341" t="s">
        <v>326</v>
      </c>
      <c r="P30" s="342">
        <v>10057</v>
      </c>
      <c r="Q30" s="343">
        <v>0</v>
      </c>
      <c r="R30" s="343"/>
      <c r="S30" s="352"/>
      <c r="V30" s="320" t="s">
        <v>204</v>
      </c>
      <c r="W30" s="320">
        <v>2021</v>
      </c>
      <c r="X30" s="328">
        <v>10061</v>
      </c>
      <c r="Y30" s="353"/>
    </row>
    <row r="31" spans="1:25" ht="12.75">
      <c r="A31" s="350">
        <v>10070</v>
      </c>
      <c r="B31" s="355">
        <v>2030</v>
      </c>
      <c r="C31" s="333" t="s">
        <v>214</v>
      </c>
      <c r="D31" s="334">
        <v>25675</v>
      </c>
      <c r="E31" s="354"/>
      <c r="F31" s="336">
        <v>32126</v>
      </c>
      <c r="G31" s="320">
        <f t="shared" si="0"/>
        <v>0</v>
      </c>
      <c r="H31" s="388">
        <v>2017</v>
      </c>
      <c r="I31" s="388" t="s">
        <v>200</v>
      </c>
      <c r="J31" s="389">
        <v>0</v>
      </c>
      <c r="L31" s="358" t="s">
        <v>327</v>
      </c>
      <c r="M31" s="358">
        <v>10083</v>
      </c>
      <c r="N31" s="328"/>
      <c r="O31" s="341" t="s">
        <v>327</v>
      </c>
      <c r="P31" s="342">
        <v>10083</v>
      </c>
      <c r="Q31" s="343">
        <v>0</v>
      </c>
      <c r="R31" s="343"/>
      <c r="S31" s="359"/>
      <c r="V31" s="320" t="s">
        <v>205</v>
      </c>
      <c r="W31" s="320">
        <v>5200</v>
      </c>
      <c r="X31" s="328">
        <v>10060</v>
      </c>
      <c r="Y31" s="353"/>
    </row>
    <row r="32" spans="1:25" ht="12.75">
      <c r="A32" s="350">
        <v>10071</v>
      </c>
      <c r="B32" s="355">
        <v>2031</v>
      </c>
      <c r="C32" s="333" t="s">
        <v>216</v>
      </c>
      <c r="D32" s="334">
        <v>15755</v>
      </c>
      <c r="E32" s="354"/>
      <c r="F32" s="336">
        <v>71173</v>
      </c>
      <c r="G32" s="320">
        <f t="shared" si="0"/>
        <v>0</v>
      </c>
      <c r="H32" s="388">
        <v>2073</v>
      </c>
      <c r="I32" s="388" t="s">
        <v>201</v>
      </c>
      <c r="J32" s="389">
        <v>1873</v>
      </c>
      <c r="L32" s="320" t="s">
        <v>328</v>
      </c>
      <c r="M32" s="320">
        <v>10059</v>
      </c>
      <c r="N32" s="328"/>
      <c r="O32" s="341" t="s">
        <v>328</v>
      </c>
      <c r="P32" s="342">
        <v>10059</v>
      </c>
      <c r="Q32" s="343">
        <v>0</v>
      </c>
      <c r="R32" s="343"/>
      <c r="S32" s="352"/>
      <c r="V32" s="320" t="s">
        <v>270</v>
      </c>
      <c r="W32" s="320">
        <v>4212</v>
      </c>
      <c r="X32" s="328">
        <v>10153</v>
      </c>
      <c r="Y32" s="353"/>
    </row>
    <row r="33" spans="1:25" ht="12.75">
      <c r="A33" s="350">
        <v>10072</v>
      </c>
      <c r="B33" s="355">
        <v>2032</v>
      </c>
      <c r="C33" s="333" t="s">
        <v>217</v>
      </c>
      <c r="D33" s="335">
        <v>-2770</v>
      </c>
      <c r="E33" s="354"/>
      <c r="F33" s="336">
        <v>0</v>
      </c>
      <c r="G33" s="320">
        <f t="shared" si="0"/>
        <v>0</v>
      </c>
      <c r="H33" s="388">
        <v>2019</v>
      </c>
      <c r="I33" s="388" t="s">
        <v>202</v>
      </c>
      <c r="J33" s="389">
        <v>0</v>
      </c>
      <c r="L33" s="358" t="s">
        <v>329</v>
      </c>
      <c r="M33" s="358">
        <v>10058</v>
      </c>
      <c r="N33" s="328"/>
      <c r="O33" s="341" t="s">
        <v>329</v>
      </c>
      <c r="P33" s="342">
        <v>10058</v>
      </c>
      <c r="Q33" s="343">
        <v>0</v>
      </c>
      <c r="R33" s="343"/>
      <c r="S33" s="359"/>
      <c r="V33" s="320" t="s">
        <v>206</v>
      </c>
      <c r="W33" s="320">
        <v>2023</v>
      </c>
      <c r="X33" s="328">
        <v>10063</v>
      </c>
      <c r="Y33" s="353"/>
    </row>
    <row r="34" spans="1:25" ht="12.75">
      <c r="A34" s="350">
        <v>10073</v>
      </c>
      <c r="B34" s="355">
        <v>3304</v>
      </c>
      <c r="C34" s="333" t="s">
        <v>218</v>
      </c>
      <c r="D34" s="334">
        <v>29584</v>
      </c>
      <c r="E34" s="354"/>
      <c r="F34" s="336">
        <v>0</v>
      </c>
      <c r="G34" s="320">
        <f t="shared" si="0"/>
        <v>0</v>
      </c>
      <c r="H34" s="388">
        <v>2018</v>
      </c>
      <c r="I34" s="388" t="s">
        <v>203</v>
      </c>
      <c r="J34" s="389">
        <v>0</v>
      </c>
      <c r="L34" s="358" t="s">
        <v>330</v>
      </c>
      <c r="M34" s="358">
        <v>10061</v>
      </c>
      <c r="N34" s="328"/>
      <c r="O34" s="328" t="s">
        <v>330</v>
      </c>
      <c r="P34" s="346">
        <v>10061</v>
      </c>
      <c r="Q34" s="343">
        <v>0</v>
      </c>
      <c r="R34" s="343"/>
      <c r="S34" s="359"/>
      <c r="V34" s="320" t="s">
        <v>207</v>
      </c>
      <c r="W34" s="320">
        <v>2022</v>
      </c>
      <c r="X34" s="328">
        <v>10062</v>
      </c>
      <c r="Y34" s="353"/>
    </row>
    <row r="35" spans="1:25" ht="12.75">
      <c r="A35" s="350">
        <v>10074</v>
      </c>
      <c r="B35" s="355">
        <v>2036</v>
      </c>
      <c r="C35" s="333" t="s">
        <v>221</v>
      </c>
      <c r="D35" s="334">
        <v>125430</v>
      </c>
      <c r="E35" s="354"/>
      <c r="F35" s="336">
        <v>191844</v>
      </c>
      <c r="G35" s="320">
        <f t="shared" si="0"/>
        <v>0</v>
      </c>
      <c r="H35" s="388">
        <v>2021</v>
      </c>
      <c r="I35" s="388" t="s">
        <v>204</v>
      </c>
      <c r="J35" s="389">
        <v>0</v>
      </c>
      <c r="K35" s="352"/>
      <c r="L35" s="358" t="s">
        <v>331</v>
      </c>
      <c r="M35" s="358">
        <v>10060</v>
      </c>
      <c r="N35" s="328"/>
      <c r="O35" s="341" t="s">
        <v>331</v>
      </c>
      <c r="P35" s="342">
        <v>10060</v>
      </c>
      <c r="Q35" s="343">
        <v>0</v>
      </c>
      <c r="R35" s="343"/>
      <c r="S35" s="359"/>
      <c r="V35" s="320" t="s">
        <v>208</v>
      </c>
      <c r="W35" s="320">
        <v>2024</v>
      </c>
      <c r="X35" s="328">
        <v>10064</v>
      </c>
      <c r="Y35" s="353"/>
    </row>
    <row r="36" spans="1:25" ht="12.75">
      <c r="A36" s="350">
        <v>10075</v>
      </c>
      <c r="B36" s="355">
        <v>2037</v>
      </c>
      <c r="C36" s="333" t="s">
        <v>222</v>
      </c>
      <c r="D36" s="334">
        <v>83693</v>
      </c>
      <c r="E36" s="354"/>
      <c r="F36" s="336">
        <v>36081</v>
      </c>
      <c r="G36" s="320">
        <f t="shared" si="0"/>
        <v>0</v>
      </c>
      <c r="H36" s="388">
        <v>5200</v>
      </c>
      <c r="I36" s="388" t="s">
        <v>205</v>
      </c>
      <c r="J36" s="389">
        <v>0</v>
      </c>
      <c r="L36" s="320" t="s">
        <v>332</v>
      </c>
      <c r="M36" s="320">
        <v>10063</v>
      </c>
      <c r="N36" s="328"/>
      <c r="O36" s="341" t="s">
        <v>332</v>
      </c>
      <c r="P36" s="342">
        <v>10063</v>
      </c>
      <c r="Q36" s="343">
        <v>0</v>
      </c>
      <c r="R36" s="343"/>
      <c r="S36" s="352"/>
      <c r="V36" s="320" t="s">
        <v>271</v>
      </c>
      <c r="W36" s="320">
        <v>5405</v>
      </c>
      <c r="X36" s="328">
        <v>10145</v>
      </c>
      <c r="Y36" s="353"/>
    </row>
    <row r="37" spans="1:25" ht="12.75">
      <c r="A37" s="350">
        <v>10078</v>
      </c>
      <c r="B37" s="355">
        <v>3305</v>
      </c>
      <c r="C37" s="333" t="s">
        <v>227</v>
      </c>
      <c r="D37" s="334">
        <v>14339</v>
      </c>
      <c r="E37" s="354"/>
      <c r="F37" s="336">
        <v>0</v>
      </c>
      <c r="G37" s="320">
        <f t="shared" si="0"/>
        <v>0</v>
      </c>
      <c r="H37" s="388">
        <v>2023</v>
      </c>
      <c r="I37" s="388" t="s">
        <v>206</v>
      </c>
      <c r="J37" s="389">
        <v>0</v>
      </c>
      <c r="L37" s="320" t="s">
        <v>333</v>
      </c>
      <c r="M37" s="320">
        <v>10062</v>
      </c>
      <c r="N37" s="328"/>
      <c r="O37" s="341" t="s">
        <v>333</v>
      </c>
      <c r="P37" s="342">
        <v>10062</v>
      </c>
      <c r="Q37" s="343">
        <v>0</v>
      </c>
      <c r="R37" s="343"/>
      <c r="S37" s="352"/>
      <c r="V37" s="320" t="s">
        <v>209</v>
      </c>
      <c r="W37" s="320">
        <v>2025</v>
      </c>
      <c r="X37" s="328">
        <v>10065</v>
      </c>
      <c r="Y37" s="353"/>
    </row>
    <row r="38" spans="1:25" ht="12.75">
      <c r="A38" s="350">
        <v>10079</v>
      </c>
      <c r="B38" s="355">
        <v>2042</v>
      </c>
      <c r="C38" s="333" t="s">
        <v>228</v>
      </c>
      <c r="D38" s="334">
        <v>49769</v>
      </c>
      <c r="E38" s="354"/>
      <c r="F38" s="336">
        <v>39943</v>
      </c>
      <c r="G38" s="320">
        <f t="shared" si="0"/>
        <v>0</v>
      </c>
      <c r="H38" s="388">
        <v>2022</v>
      </c>
      <c r="I38" s="388" t="s">
        <v>207</v>
      </c>
      <c r="J38" s="389">
        <v>0</v>
      </c>
      <c r="L38" s="320" t="s">
        <v>334</v>
      </c>
      <c r="M38" s="320">
        <v>10064</v>
      </c>
      <c r="N38" s="328"/>
      <c r="O38" s="341" t="s">
        <v>334</v>
      </c>
      <c r="P38" s="342">
        <v>10064</v>
      </c>
      <c r="Q38" s="343">
        <v>0</v>
      </c>
      <c r="R38" s="343"/>
      <c r="S38" s="352"/>
      <c r="V38" s="320" t="s">
        <v>272</v>
      </c>
      <c r="W38" s="320">
        <v>4003</v>
      </c>
      <c r="X38" s="328">
        <v>10139</v>
      </c>
      <c r="Y38" s="353"/>
    </row>
    <row r="39" spans="1:25" ht="12.75">
      <c r="A39" s="350">
        <v>10080</v>
      </c>
      <c r="B39" s="355">
        <v>2043</v>
      </c>
      <c r="C39" s="333" t="s">
        <v>230</v>
      </c>
      <c r="D39" s="334">
        <v>52372</v>
      </c>
      <c r="E39" s="354"/>
      <c r="F39" s="336">
        <v>63350</v>
      </c>
      <c r="G39" s="320">
        <f t="shared" si="0"/>
        <v>0</v>
      </c>
      <c r="H39" s="388">
        <v>2024</v>
      </c>
      <c r="I39" s="388" t="s">
        <v>208</v>
      </c>
      <c r="J39" s="389">
        <v>0</v>
      </c>
      <c r="L39" s="320" t="s">
        <v>335</v>
      </c>
      <c r="M39" s="320">
        <v>10065</v>
      </c>
      <c r="N39" s="328"/>
      <c r="O39" s="341" t="s">
        <v>335</v>
      </c>
      <c r="P39" s="342">
        <v>10065</v>
      </c>
      <c r="Q39" s="343">
        <v>0</v>
      </c>
      <c r="R39" s="343"/>
      <c r="S39" s="352"/>
      <c r="V39" s="320" t="s">
        <v>210</v>
      </c>
      <c r="W39" s="320">
        <v>2026</v>
      </c>
      <c r="X39" s="328">
        <v>10066</v>
      </c>
      <c r="Y39" s="353"/>
    </row>
    <row r="40" spans="1:25" ht="12.75">
      <c r="A40" s="350">
        <v>10081</v>
      </c>
      <c r="B40" s="355">
        <v>2044</v>
      </c>
      <c r="C40" s="333" t="s">
        <v>229</v>
      </c>
      <c r="D40" s="334">
        <v>72447</v>
      </c>
      <c r="E40" s="354"/>
      <c r="F40" s="336">
        <v>42747</v>
      </c>
      <c r="G40" s="320">
        <f t="shared" si="0"/>
        <v>0</v>
      </c>
      <c r="H40" s="388">
        <v>2025</v>
      </c>
      <c r="I40" s="388" t="s">
        <v>209</v>
      </c>
      <c r="J40" s="389">
        <v>0</v>
      </c>
      <c r="L40" s="320" t="s">
        <v>336</v>
      </c>
      <c r="M40" s="320">
        <v>10066</v>
      </c>
      <c r="N40" s="328"/>
      <c r="O40" s="341" t="s">
        <v>336</v>
      </c>
      <c r="P40" s="342">
        <v>10066</v>
      </c>
      <c r="Q40" s="343">
        <v>0</v>
      </c>
      <c r="R40" s="343"/>
      <c r="S40" s="352"/>
      <c r="V40" s="320" t="s">
        <v>211</v>
      </c>
      <c r="W40" s="320">
        <v>2028</v>
      </c>
      <c r="X40" s="328">
        <v>10068</v>
      </c>
      <c r="Y40" s="353"/>
    </row>
    <row r="41" spans="1:25" s="360" customFormat="1" ht="12.75">
      <c r="A41" s="350">
        <v>10082</v>
      </c>
      <c r="B41" s="355">
        <v>2045</v>
      </c>
      <c r="C41" s="333" t="s">
        <v>231</v>
      </c>
      <c r="D41" s="334">
        <v>68844</v>
      </c>
      <c r="E41" s="354"/>
      <c r="F41" s="336">
        <v>32703</v>
      </c>
      <c r="G41" s="320">
        <f t="shared" si="0"/>
        <v>0</v>
      </c>
      <c r="H41" s="388">
        <v>2026</v>
      </c>
      <c r="I41" s="388" t="s">
        <v>210</v>
      </c>
      <c r="J41" s="389">
        <v>0</v>
      </c>
      <c r="K41" s="321"/>
      <c r="L41" s="320" t="s">
        <v>337</v>
      </c>
      <c r="M41" s="320">
        <v>10068</v>
      </c>
      <c r="N41" s="328"/>
      <c r="O41" s="341" t="s">
        <v>337</v>
      </c>
      <c r="P41" s="342">
        <v>10068</v>
      </c>
      <c r="Q41" s="343">
        <v>0</v>
      </c>
      <c r="R41" s="343"/>
      <c r="S41" s="352"/>
      <c r="T41" s="320"/>
      <c r="V41" s="320" t="s">
        <v>212</v>
      </c>
      <c r="W41" s="320">
        <v>2027</v>
      </c>
      <c r="X41" s="328">
        <v>10067</v>
      </c>
      <c r="Y41" s="353"/>
    </row>
    <row r="42" spans="1:25" ht="12.75">
      <c r="A42" s="350">
        <v>10083</v>
      </c>
      <c r="B42" s="355">
        <v>2073</v>
      </c>
      <c r="C42" s="333" t="s">
        <v>201</v>
      </c>
      <c r="D42" s="334">
        <v>75314</v>
      </c>
      <c r="E42" s="354"/>
      <c r="F42" s="336">
        <v>22596</v>
      </c>
      <c r="G42" s="320">
        <f t="shared" si="0"/>
        <v>1873</v>
      </c>
      <c r="H42" s="388">
        <v>2028</v>
      </c>
      <c r="I42" s="388" t="s">
        <v>211</v>
      </c>
      <c r="J42" s="389">
        <v>0</v>
      </c>
      <c r="L42" s="320" t="s">
        <v>338</v>
      </c>
      <c r="M42" s="320">
        <v>10067</v>
      </c>
      <c r="N42" s="328"/>
      <c r="O42" s="341" t="s">
        <v>338</v>
      </c>
      <c r="P42" s="342">
        <v>10067</v>
      </c>
      <c r="Q42" s="343">
        <v>0</v>
      </c>
      <c r="R42" s="343"/>
      <c r="S42" s="352"/>
      <c r="V42" s="320" t="s">
        <v>213</v>
      </c>
      <c r="W42" s="320">
        <v>2029</v>
      </c>
      <c r="X42" s="328">
        <v>10069</v>
      </c>
      <c r="Y42" s="353"/>
    </row>
    <row r="43" spans="1:25" ht="12.75">
      <c r="A43" s="350">
        <v>10084</v>
      </c>
      <c r="B43" s="355">
        <v>5201</v>
      </c>
      <c r="C43" s="333" t="s">
        <v>233</v>
      </c>
      <c r="D43" s="334">
        <v>78418</v>
      </c>
      <c r="E43" s="354"/>
      <c r="F43" s="336">
        <v>34966</v>
      </c>
      <c r="G43" s="320">
        <f t="shared" si="0"/>
        <v>0</v>
      </c>
      <c r="H43" s="388">
        <v>2027</v>
      </c>
      <c r="I43" s="388" t="s">
        <v>212</v>
      </c>
      <c r="J43" s="389">
        <v>0</v>
      </c>
      <c r="L43" s="320" t="s">
        <v>339</v>
      </c>
      <c r="M43" s="320">
        <v>10069</v>
      </c>
      <c r="N43" s="328"/>
      <c r="O43" s="341" t="s">
        <v>339</v>
      </c>
      <c r="P43" s="342">
        <v>10069</v>
      </c>
      <c r="Q43" s="343">
        <v>0</v>
      </c>
      <c r="R43" s="343"/>
      <c r="S43" s="352"/>
      <c r="V43" s="320" t="s">
        <v>214</v>
      </c>
      <c r="W43" s="320">
        <v>2030</v>
      </c>
      <c r="X43" s="328">
        <v>10070</v>
      </c>
      <c r="Y43" s="353"/>
    </row>
    <row r="44" spans="1:25" ht="12.75">
      <c r="A44" s="350">
        <v>10085</v>
      </c>
      <c r="B44" s="355">
        <v>3501</v>
      </c>
      <c r="C44" s="333" t="s">
        <v>234</v>
      </c>
      <c r="D44" s="334">
        <v>1358</v>
      </c>
      <c r="E44" s="354"/>
      <c r="F44" s="336">
        <v>0</v>
      </c>
      <c r="G44" s="320">
        <f t="shared" si="0"/>
        <v>0</v>
      </c>
      <c r="H44" s="388">
        <v>2029</v>
      </c>
      <c r="I44" s="388" t="s">
        <v>213</v>
      </c>
      <c r="J44" s="389">
        <v>0</v>
      </c>
      <c r="L44" s="320" t="s">
        <v>340</v>
      </c>
      <c r="M44" s="320">
        <v>10070</v>
      </c>
      <c r="N44" s="328"/>
      <c r="O44" s="341" t="s">
        <v>340</v>
      </c>
      <c r="P44" s="342">
        <v>10070</v>
      </c>
      <c r="Q44" s="343">
        <v>0</v>
      </c>
      <c r="R44" s="343"/>
      <c r="S44" s="352"/>
      <c r="V44" s="320" t="s">
        <v>176</v>
      </c>
      <c r="W44" s="320">
        <v>1001</v>
      </c>
      <c r="X44" s="328">
        <v>10131</v>
      </c>
      <c r="Y44" s="353"/>
    </row>
    <row r="45" spans="1:25" ht="12.75">
      <c r="A45" s="350">
        <v>10086</v>
      </c>
      <c r="B45" s="355">
        <v>2072</v>
      </c>
      <c r="C45" s="333" t="s">
        <v>238</v>
      </c>
      <c r="D45" s="334">
        <v>57166</v>
      </c>
      <c r="E45" s="354"/>
      <c r="F45" s="336">
        <v>14824</v>
      </c>
      <c r="G45" s="320">
        <f t="shared" si="0"/>
        <v>0</v>
      </c>
      <c r="H45" s="388">
        <v>2030</v>
      </c>
      <c r="I45" s="388" t="s">
        <v>214</v>
      </c>
      <c r="J45" s="389">
        <v>0</v>
      </c>
      <c r="L45" s="320" t="s">
        <v>341</v>
      </c>
      <c r="M45" s="320">
        <v>10121</v>
      </c>
      <c r="N45" s="328"/>
      <c r="O45" s="341" t="s">
        <v>341</v>
      </c>
      <c r="P45" s="342">
        <v>10121</v>
      </c>
      <c r="Q45" s="343">
        <v>0</v>
      </c>
      <c r="R45" s="343"/>
      <c r="S45" s="352"/>
      <c r="V45" s="320" t="s">
        <v>273</v>
      </c>
      <c r="W45" s="320">
        <v>5409</v>
      </c>
      <c r="X45" s="328">
        <v>10146</v>
      </c>
      <c r="Y45" s="353"/>
    </row>
    <row r="46" spans="1:25" ht="12.75">
      <c r="A46" s="350">
        <v>10087</v>
      </c>
      <c r="B46" s="355">
        <v>3502</v>
      </c>
      <c r="C46" s="333" t="s">
        <v>241</v>
      </c>
      <c r="D46" s="334">
        <v>86441</v>
      </c>
      <c r="E46" s="354"/>
      <c r="F46" s="336">
        <v>0</v>
      </c>
      <c r="G46" s="320">
        <f t="shared" si="0"/>
        <v>0</v>
      </c>
      <c r="H46" s="388">
        <v>3516</v>
      </c>
      <c r="I46" s="388" t="s">
        <v>215</v>
      </c>
      <c r="J46" s="389">
        <v>0</v>
      </c>
      <c r="L46" s="320" t="s">
        <v>342</v>
      </c>
      <c r="M46" s="320">
        <v>10071</v>
      </c>
      <c r="N46" s="328"/>
      <c r="O46" s="341" t="s">
        <v>342</v>
      </c>
      <c r="P46" s="342">
        <v>10071</v>
      </c>
      <c r="Q46" s="343">
        <v>0</v>
      </c>
      <c r="R46" s="343"/>
      <c r="S46" s="357"/>
      <c r="V46" s="320" t="s">
        <v>215</v>
      </c>
      <c r="W46" s="320">
        <v>3516</v>
      </c>
      <c r="X46" s="328">
        <v>10121</v>
      </c>
      <c r="Y46" s="353"/>
    </row>
    <row r="47" spans="1:25" ht="12.75">
      <c r="A47" s="350">
        <v>10088</v>
      </c>
      <c r="B47" s="355">
        <v>3504</v>
      </c>
      <c r="C47" s="333" t="s">
        <v>243</v>
      </c>
      <c r="D47" s="334">
        <v>42435</v>
      </c>
      <c r="E47" s="354"/>
      <c r="F47" s="336">
        <v>0</v>
      </c>
      <c r="G47" s="320">
        <f t="shared" si="0"/>
        <v>0</v>
      </c>
      <c r="H47" s="388">
        <v>2031</v>
      </c>
      <c r="I47" s="388" t="s">
        <v>216</v>
      </c>
      <c r="J47" s="389">
        <v>0</v>
      </c>
      <c r="L47" s="320" t="s">
        <v>343</v>
      </c>
      <c r="M47" s="320">
        <v>10072</v>
      </c>
      <c r="N47" s="328"/>
      <c r="O47" s="341" t="s">
        <v>343</v>
      </c>
      <c r="P47" s="342">
        <v>10072</v>
      </c>
      <c r="Q47" s="343">
        <v>0</v>
      </c>
      <c r="R47" s="343"/>
      <c r="S47" s="357"/>
      <c r="V47" s="320" t="s">
        <v>274</v>
      </c>
      <c r="W47" s="320">
        <v>5400</v>
      </c>
      <c r="X47" s="328">
        <v>10150</v>
      </c>
      <c r="Y47" s="353"/>
    </row>
    <row r="48" spans="1:25" ht="12.75">
      <c r="A48" s="350">
        <v>10089</v>
      </c>
      <c r="B48" s="355">
        <v>3307</v>
      </c>
      <c r="C48" s="333" t="s">
        <v>244</v>
      </c>
      <c r="D48" s="334">
        <v>43538</v>
      </c>
      <c r="E48" s="354"/>
      <c r="F48" s="336">
        <v>0</v>
      </c>
      <c r="G48" s="320">
        <f t="shared" si="0"/>
        <v>0</v>
      </c>
      <c r="H48" s="388">
        <v>2032</v>
      </c>
      <c r="I48" s="388" t="s">
        <v>217</v>
      </c>
      <c r="J48" s="389">
        <v>0</v>
      </c>
      <c r="L48" s="320" t="s">
        <v>344</v>
      </c>
      <c r="M48" s="320">
        <v>10073</v>
      </c>
      <c r="N48" s="328"/>
      <c r="O48" s="341" t="s">
        <v>344</v>
      </c>
      <c r="P48" s="342">
        <v>10073</v>
      </c>
      <c r="Q48" s="343">
        <v>0</v>
      </c>
      <c r="R48" s="343"/>
      <c r="S48" s="357"/>
      <c r="V48" s="320" t="s">
        <v>275</v>
      </c>
      <c r="W48" s="320">
        <v>4752</v>
      </c>
      <c r="X48" s="328">
        <v>10147</v>
      </c>
      <c r="Y48" s="353"/>
    </row>
    <row r="49" spans="1:25" ht="12.75">
      <c r="A49" s="350">
        <v>10092</v>
      </c>
      <c r="B49" s="355">
        <v>3311</v>
      </c>
      <c r="C49" s="333" t="s">
        <v>250</v>
      </c>
      <c r="D49" s="334">
        <v>24131</v>
      </c>
      <c r="E49" s="354"/>
      <c r="F49" s="336">
        <v>0</v>
      </c>
      <c r="G49" s="320">
        <f t="shared" si="0"/>
        <v>0</v>
      </c>
      <c r="H49" s="388">
        <v>3304</v>
      </c>
      <c r="I49" s="388" t="s">
        <v>218</v>
      </c>
      <c r="J49" s="389">
        <v>0</v>
      </c>
      <c r="L49" s="320" t="s">
        <v>345</v>
      </c>
      <c r="M49" s="320">
        <v>10122</v>
      </c>
      <c r="N49" s="328"/>
      <c r="O49" s="341" t="s">
        <v>345</v>
      </c>
      <c r="P49" s="342">
        <v>10122</v>
      </c>
      <c r="Q49" s="343">
        <v>0</v>
      </c>
      <c r="R49" s="343"/>
      <c r="S49" s="352"/>
      <c r="V49" s="320" t="s">
        <v>216</v>
      </c>
      <c r="W49" s="320">
        <v>2031</v>
      </c>
      <c r="X49" s="328">
        <v>10071</v>
      </c>
      <c r="Y49" s="353"/>
    </row>
    <row r="50" spans="1:25" ht="12.75">
      <c r="A50" s="378">
        <v>10093</v>
      </c>
      <c r="B50" s="355">
        <v>3312</v>
      </c>
      <c r="C50" s="333" t="s">
        <v>249</v>
      </c>
      <c r="D50" s="334">
        <v>49265</v>
      </c>
      <c r="E50" s="354"/>
      <c r="F50" s="336">
        <v>0</v>
      </c>
      <c r="G50" s="320">
        <f t="shared" si="0"/>
        <v>0</v>
      </c>
      <c r="H50" s="388">
        <v>2074</v>
      </c>
      <c r="I50" s="388" t="s">
        <v>219</v>
      </c>
      <c r="J50" s="389">
        <v>0</v>
      </c>
      <c r="L50" s="320" t="s">
        <v>346</v>
      </c>
      <c r="M50" s="320">
        <v>10106</v>
      </c>
      <c r="N50" s="328"/>
      <c r="O50" s="341" t="s">
        <v>346</v>
      </c>
      <c r="P50" s="342">
        <v>10106</v>
      </c>
      <c r="Q50" s="343">
        <v>0</v>
      </c>
      <c r="R50" s="343"/>
      <c r="S50" s="352"/>
      <c r="V50" s="320" t="s">
        <v>217</v>
      </c>
      <c r="W50" s="320">
        <v>2032</v>
      </c>
      <c r="X50" s="328">
        <v>10072</v>
      </c>
      <c r="Y50" s="353"/>
    </row>
    <row r="51" spans="1:25" ht="12.75">
      <c r="A51" s="350">
        <v>10094</v>
      </c>
      <c r="B51" s="355">
        <v>3313</v>
      </c>
      <c r="C51" s="333" t="s">
        <v>251</v>
      </c>
      <c r="D51" s="334">
        <v>57024</v>
      </c>
      <c r="E51" s="354"/>
      <c r="F51" s="336">
        <v>3337</v>
      </c>
      <c r="G51" s="320">
        <f t="shared" si="0"/>
        <v>0</v>
      </c>
      <c r="H51" s="388">
        <v>3515</v>
      </c>
      <c r="I51" s="388" t="s">
        <v>220</v>
      </c>
      <c r="J51" s="389">
        <v>0</v>
      </c>
      <c r="L51" s="320" t="s">
        <v>347</v>
      </c>
      <c r="M51" s="320">
        <v>10074</v>
      </c>
      <c r="N51" s="328"/>
      <c r="O51" s="341" t="s">
        <v>347</v>
      </c>
      <c r="P51" s="342">
        <v>10074</v>
      </c>
      <c r="Q51" s="343">
        <v>0</v>
      </c>
      <c r="R51" s="343"/>
      <c r="S51" s="357"/>
      <c r="V51" s="320" t="s">
        <v>218</v>
      </c>
      <c r="W51" s="320">
        <v>3304</v>
      </c>
      <c r="X51" s="328">
        <v>10073</v>
      </c>
      <c r="Y51" s="353"/>
    </row>
    <row r="52" spans="1:25" ht="12.75">
      <c r="A52" s="350">
        <v>10095</v>
      </c>
      <c r="B52" s="355">
        <v>3314</v>
      </c>
      <c r="C52" s="333" t="s">
        <v>252</v>
      </c>
      <c r="D52" s="334">
        <v>43597</v>
      </c>
      <c r="E52" s="354"/>
      <c r="F52" s="336">
        <v>0</v>
      </c>
      <c r="G52" s="320">
        <f t="shared" si="0"/>
        <v>0</v>
      </c>
      <c r="H52" s="388">
        <v>2036</v>
      </c>
      <c r="I52" s="388" t="s">
        <v>221</v>
      </c>
      <c r="J52" s="389">
        <v>0</v>
      </c>
      <c r="L52" s="320" t="s">
        <v>348</v>
      </c>
      <c r="M52" s="320">
        <v>10075</v>
      </c>
      <c r="N52" s="328"/>
      <c r="O52" s="341" t="s">
        <v>348</v>
      </c>
      <c r="P52" s="342">
        <v>10075</v>
      </c>
      <c r="Q52" s="343">
        <v>0</v>
      </c>
      <c r="R52" s="343"/>
      <c r="S52" s="357"/>
      <c r="V52" s="320" t="s">
        <v>219</v>
      </c>
      <c r="W52" s="320">
        <v>2074</v>
      </c>
      <c r="X52" s="328">
        <v>10122</v>
      </c>
      <c r="Y52" s="353"/>
    </row>
    <row r="53" spans="1:25" ht="12.75">
      <c r="A53" s="350">
        <v>10096</v>
      </c>
      <c r="B53" s="355">
        <v>3506</v>
      </c>
      <c r="C53" s="333" t="s">
        <v>254</v>
      </c>
      <c r="D53" s="334">
        <v>73963</v>
      </c>
      <c r="E53" s="354"/>
      <c r="F53" s="336">
        <v>0</v>
      </c>
      <c r="G53" s="320">
        <f t="shared" si="0"/>
        <v>0</v>
      </c>
      <c r="H53" s="388">
        <v>2037</v>
      </c>
      <c r="I53" s="388" t="s">
        <v>222</v>
      </c>
      <c r="J53" s="389">
        <v>0</v>
      </c>
      <c r="L53" s="320" t="s">
        <v>350</v>
      </c>
      <c r="M53" s="320">
        <v>11093</v>
      </c>
      <c r="N53" s="328"/>
      <c r="O53" s="341" t="s">
        <v>350</v>
      </c>
      <c r="P53" s="342">
        <v>11093</v>
      </c>
      <c r="Q53" s="343">
        <v>0</v>
      </c>
      <c r="R53" s="343"/>
      <c r="S53" s="357"/>
      <c r="V53" s="320" t="s">
        <v>220</v>
      </c>
      <c r="W53" s="320">
        <v>3515</v>
      </c>
      <c r="X53" s="328">
        <v>10106</v>
      </c>
      <c r="Y53" s="353"/>
    </row>
    <row r="54" spans="1:25" ht="12.75">
      <c r="A54" s="350">
        <v>10097</v>
      </c>
      <c r="B54" s="355">
        <v>2070</v>
      </c>
      <c r="C54" s="333" t="s">
        <v>256</v>
      </c>
      <c r="D54" s="334">
        <v>42723</v>
      </c>
      <c r="E54" s="354"/>
      <c r="F54" s="336">
        <v>35931</v>
      </c>
      <c r="G54" s="320">
        <f t="shared" si="0"/>
        <v>0</v>
      </c>
      <c r="H54" s="388">
        <v>3523</v>
      </c>
      <c r="I54" s="388" t="s">
        <v>349</v>
      </c>
      <c r="J54" s="389">
        <v>0</v>
      </c>
      <c r="L54" s="320" t="s">
        <v>351</v>
      </c>
      <c r="M54" s="320">
        <v>10125</v>
      </c>
      <c r="N54" s="328"/>
      <c r="O54" s="341" t="s">
        <v>351</v>
      </c>
      <c r="P54" s="342">
        <v>10125</v>
      </c>
      <c r="Q54" s="343">
        <v>0</v>
      </c>
      <c r="R54" s="343"/>
      <c r="S54" s="357"/>
      <c r="V54" s="320" t="s">
        <v>221</v>
      </c>
      <c r="W54" s="320">
        <v>2036</v>
      </c>
      <c r="X54" s="328">
        <v>10074</v>
      </c>
      <c r="Y54" s="353"/>
    </row>
    <row r="55" spans="1:25" ht="12.75">
      <c r="A55" s="350">
        <v>10098</v>
      </c>
      <c r="B55" s="355">
        <v>2052</v>
      </c>
      <c r="C55" s="333" t="s">
        <v>255</v>
      </c>
      <c r="D55" s="334">
        <v>66150</v>
      </c>
      <c r="E55" s="354"/>
      <c r="F55" s="336">
        <v>27310</v>
      </c>
      <c r="G55" s="320">
        <f t="shared" si="0"/>
        <v>0</v>
      </c>
      <c r="H55" s="388">
        <v>5948</v>
      </c>
      <c r="I55" s="388" t="s">
        <v>224</v>
      </c>
      <c r="J55" s="389">
        <v>0</v>
      </c>
      <c r="L55" s="358" t="s">
        <v>352</v>
      </c>
      <c r="M55" s="358">
        <v>10126</v>
      </c>
      <c r="N55" s="328"/>
      <c r="O55" s="341" t="s">
        <v>352</v>
      </c>
      <c r="P55" s="342">
        <v>10126</v>
      </c>
      <c r="Q55" s="343">
        <v>0</v>
      </c>
      <c r="R55" s="343"/>
      <c r="S55" s="359"/>
      <c r="V55" s="358" t="s">
        <v>222</v>
      </c>
      <c r="W55" s="320">
        <v>2037</v>
      </c>
      <c r="X55" s="328">
        <v>10075</v>
      </c>
      <c r="Y55" s="353"/>
    </row>
    <row r="56" spans="1:25" ht="12.75">
      <c r="A56" s="350">
        <v>10099</v>
      </c>
      <c r="B56" s="355">
        <v>3315</v>
      </c>
      <c r="C56" s="333" t="s">
        <v>242</v>
      </c>
      <c r="D56" s="335">
        <v>-17363</v>
      </c>
      <c r="E56" s="354"/>
      <c r="F56" s="336">
        <v>0</v>
      </c>
      <c r="G56" s="320">
        <f t="shared" si="0"/>
        <v>0</v>
      </c>
      <c r="H56" s="388">
        <v>5949</v>
      </c>
      <c r="I56" s="388" t="s">
        <v>225</v>
      </c>
      <c r="J56" s="389">
        <v>0</v>
      </c>
      <c r="L56" s="358" t="s">
        <v>353</v>
      </c>
      <c r="M56" s="358">
        <v>10114</v>
      </c>
      <c r="N56" s="328"/>
      <c r="O56" s="341" t="s">
        <v>353</v>
      </c>
      <c r="P56" s="342">
        <v>10114</v>
      </c>
      <c r="Q56" s="343">
        <v>0</v>
      </c>
      <c r="R56" s="343"/>
      <c r="S56" s="359"/>
      <c r="V56" s="320" t="s">
        <v>288</v>
      </c>
      <c r="W56" s="320">
        <v>7010</v>
      </c>
      <c r="X56" s="328">
        <v>10159</v>
      </c>
      <c r="Y56" s="353"/>
    </row>
    <row r="57" spans="1:25" ht="12.75">
      <c r="A57" s="350">
        <v>10100</v>
      </c>
      <c r="B57" s="355">
        <v>3316</v>
      </c>
      <c r="C57" s="333" t="s">
        <v>257</v>
      </c>
      <c r="D57" s="334">
        <v>25585</v>
      </c>
      <c r="E57" s="354"/>
      <c r="F57" s="336">
        <v>0</v>
      </c>
      <c r="G57" s="320">
        <f t="shared" si="0"/>
        <v>0</v>
      </c>
      <c r="H57" s="388">
        <v>3513</v>
      </c>
      <c r="I57" s="388" t="s">
        <v>226</v>
      </c>
      <c r="J57" s="389">
        <v>0</v>
      </c>
      <c r="L57" s="320" t="s">
        <v>354</v>
      </c>
      <c r="M57" s="320">
        <v>10078</v>
      </c>
      <c r="N57" s="328"/>
      <c r="O57" s="341" t="s">
        <v>354</v>
      </c>
      <c r="P57" s="342">
        <v>10078</v>
      </c>
      <c r="Q57" s="343">
        <v>0</v>
      </c>
      <c r="R57" s="343"/>
      <c r="S57" s="352"/>
      <c r="V57" s="320" t="s">
        <v>223</v>
      </c>
      <c r="W57" s="320">
        <v>3523</v>
      </c>
      <c r="X57" s="328">
        <v>11093</v>
      </c>
      <c r="Y57" s="353"/>
    </row>
    <row r="58" spans="1:25" ht="12.75">
      <c r="A58" s="350">
        <v>10101</v>
      </c>
      <c r="B58" s="355">
        <v>2055</v>
      </c>
      <c r="C58" s="333" t="s">
        <v>258</v>
      </c>
      <c r="D58" s="334">
        <v>15364</v>
      </c>
      <c r="E58" s="354"/>
      <c r="F58" s="336">
        <v>14126</v>
      </c>
      <c r="G58" s="320">
        <f t="shared" si="0"/>
        <v>0</v>
      </c>
      <c r="H58" s="388">
        <v>3305</v>
      </c>
      <c r="I58" s="388" t="s">
        <v>227</v>
      </c>
      <c r="J58" s="389">
        <v>0</v>
      </c>
      <c r="L58" s="320" t="s">
        <v>355</v>
      </c>
      <c r="M58" s="320">
        <v>10079</v>
      </c>
      <c r="N58" s="328"/>
      <c r="O58" s="341" t="s">
        <v>355</v>
      </c>
      <c r="P58" s="342">
        <v>10079</v>
      </c>
      <c r="Q58" s="343">
        <v>0</v>
      </c>
      <c r="R58" s="343"/>
      <c r="S58" s="357"/>
      <c r="V58" s="320" t="s">
        <v>224</v>
      </c>
      <c r="W58" s="320">
        <v>5948</v>
      </c>
      <c r="X58" s="328">
        <v>10125</v>
      </c>
      <c r="Y58" s="353"/>
    </row>
    <row r="59" spans="1:25" ht="12.75">
      <c r="A59" s="350">
        <v>10102</v>
      </c>
      <c r="B59" s="355">
        <v>2056</v>
      </c>
      <c r="C59" s="333" t="s">
        <v>260</v>
      </c>
      <c r="D59" s="334">
        <v>30962</v>
      </c>
      <c r="E59" s="354"/>
      <c r="F59" s="335">
        <v>-7440</v>
      </c>
      <c r="G59" s="320">
        <f t="shared" si="0"/>
        <v>0</v>
      </c>
      <c r="H59" s="388">
        <v>2042</v>
      </c>
      <c r="I59" s="388" t="s">
        <v>228</v>
      </c>
      <c r="J59" s="389">
        <v>0</v>
      </c>
      <c r="L59" s="320" t="s">
        <v>356</v>
      </c>
      <c r="M59" s="320">
        <v>10081</v>
      </c>
      <c r="N59" s="328"/>
      <c r="O59" s="341" t="s">
        <v>356</v>
      </c>
      <c r="P59" s="342">
        <v>10081</v>
      </c>
      <c r="Q59" s="343">
        <v>0</v>
      </c>
      <c r="R59" s="343"/>
      <c r="S59" s="357"/>
      <c r="V59" s="320" t="s">
        <v>225</v>
      </c>
      <c r="W59" s="320">
        <v>5949</v>
      </c>
      <c r="X59" s="328">
        <v>10126</v>
      </c>
      <c r="Y59" s="353"/>
    </row>
    <row r="60" spans="1:25" ht="12.75">
      <c r="A60" s="350">
        <v>10103</v>
      </c>
      <c r="B60" s="355">
        <v>2057</v>
      </c>
      <c r="C60" s="333" t="s">
        <v>259</v>
      </c>
      <c r="D60" s="334">
        <v>50161</v>
      </c>
      <c r="E60" s="354"/>
      <c r="F60" s="336">
        <v>63964</v>
      </c>
      <c r="G60" s="320">
        <f t="shared" si="0"/>
        <v>0</v>
      </c>
      <c r="H60" s="388">
        <v>2044</v>
      </c>
      <c r="I60" s="388" t="s">
        <v>229</v>
      </c>
      <c r="J60" s="389">
        <v>0</v>
      </c>
      <c r="L60" s="320" t="s">
        <v>357</v>
      </c>
      <c r="M60" s="320">
        <v>10080</v>
      </c>
      <c r="N60" s="328"/>
      <c r="O60" s="341" t="s">
        <v>357</v>
      </c>
      <c r="P60" s="342">
        <v>10080</v>
      </c>
      <c r="Q60" s="343">
        <v>0</v>
      </c>
      <c r="R60" s="343"/>
      <c r="S60" s="357"/>
      <c r="V60" s="320" t="s">
        <v>226</v>
      </c>
      <c r="W60" s="320">
        <v>3513</v>
      </c>
      <c r="X60" s="328">
        <v>10114</v>
      </c>
      <c r="Y60" s="353"/>
    </row>
    <row r="61" spans="1:25" ht="12.75">
      <c r="A61" s="350">
        <v>10105</v>
      </c>
      <c r="B61" s="355">
        <v>2060</v>
      </c>
      <c r="C61" s="333" t="s">
        <v>262</v>
      </c>
      <c r="D61" s="334">
        <v>247166</v>
      </c>
      <c r="E61" s="354"/>
      <c r="F61" s="336">
        <v>21309</v>
      </c>
      <c r="G61" s="320">
        <f t="shared" si="0"/>
        <v>0</v>
      </c>
      <c r="H61" s="388">
        <v>2043</v>
      </c>
      <c r="I61" s="388" t="s">
        <v>230</v>
      </c>
      <c r="J61" s="389">
        <v>0</v>
      </c>
      <c r="L61" s="320" t="s">
        <v>358</v>
      </c>
      <c r="M61" s="320">
        <v>10082</v>
      </c>
      <c r="N61" s="328"/>
      <c r="O61" s="341" t="s">
        <v>358</v>
      </c>
      <c r="P61" s="342">
        <v>10082</v>
      </c>
      <c r="Q61" s="343">
        <v>0</v>
      </c>
      <c r="R61" s="343"/>
      <c r="S61" s="357"/>
      <c r="V61" s="320" t="s">
        <v>277</v>
      </c>
      <c r="W61" s="320">
        <v>5402</v>
      </c>
      <c r="X61" s="328">
        <v>10140</v>
      </c>
      <c r="Y61" s="353"/>
    </row>
    <row r="62" spans="1:25" ht="12.75">
      <c r="A62" s="350">
        <v>10106</v>
      </c>
      <c r="B62" s="355">
        <v>3515</v>
      </c>
      <c r="C62" s="333" t="s">
        <v>220</v>
      </c>
      <c r="D62" s="335">
        <v>-12226</v>
      </c>
      <c r="E62" s="354"/>
      <c r="F62" s="336">
        <v>0</v>
      </c>
      <c r="G62" s="320">
        <f t="shared" si="0"/>
        <v>0</v>
      </c>
      <c r="H62" s="388">
        <v>2045</v>
      </c>
      <c r="I62" s="388" t="s">
        <v>231</v>
      </c>
      <c r="J62" s="389">
        <v>0</v>
      </c>
      <c r="L62" s="320" t="s">
        <v>359</v>
      </c>
      <c r="M62" s="320">
        <v>10127</v>
      </c>
      <c r="N62" s="328"/>
      <c r="O62" s="341" t="s">
        <v>359</v>
      </c>
      <c r="P62" s="342">
        <v>10127</v>
      </c>
      <c r="Q62" s="343">
        <v>0</v>
      </c>
      <c r="R62" s="343"/>
      <c r="S62" s="357"/>
      <c r="V62" s="320" t="s">
        <v>227</v>
      </c>
      <c r="W62" s="320">
        <v>3305</v>
      </c>
      <c r="X62" s="328">
        <v>10078</v>
      </c>
      <c r="Y62" s="353"/>
    </row>
    <row r="63" spans="1:25" ht="12.75">
      <c r="A63" s="350">
        <v>10107</v>
      </c>
      <c r="B63" s="355">
        <v>3509</v>
      </c>
      <c r="C63" s="333" t="s">
        <v>247</v>
      </c>
      <c r="D63" s="334">
        <v>20239</v>
      </c>
      <c r="E63" s="354"/>
      <c r="F63" s="336">
        <v>0</v>
      </c>
      <c r="G63" s="320">
        <f t="shared" si="0"/>
        <v>0</v>
      </c>
      <c r="H63" s="388">
        <v>2077</v>
      </c>
      <c r="I63" s="388" t="s">
        <v>232</v>
      </c>
      <c r="J63" s="389">
        <v>235</v>
      </c>
      <c r="L63" s="320" t="s">
        <v>360</v>
      </c>
      <c r="M63" s="320">
        <v>10084</v>
      </c>
      <c r="N63" s="328"/>
      <c r="O63" s="341" t="s">
        <v>360</v>
      </c>
      <c r="P63" s="342">
        <v>10084</v>
      </c>
      <c r="Q63" s="343">
        <v>0</v>
      </c>
      <c r="R63" s="343"/>
      <c r="S63" s="352"/>
      <c r="V63" s="320" t="s">
        <v>228</v>
      </c>
      <c r="W63" s="320">
        <v>2042</v>
      </c>
      <c r="X63" s="328">
        <v>10079</v>
      </c>
      <c r="Y63" s="353"/>
    </row>
    <row r="64" spans="1:25" ht="12.75">
      <c r="A64" s="350">
        <v>10108</v>
      </c>
      <c r="B64" s="355">
        <v>3507</v>
      </c>
      <c r="C64" s="333" t="s">
        <v>253</v>
      </c>
      <c r="D64" s="334">
        <v>50704</v>
      </c>
      <c r="E64" s="354"/>
      <c r="F64" s="336">
        <v>0</v>
      </c>
      <c r="G64" s="320">
        <f t="shared" si="0"/>
        <v>0</v>
      </c>
      <c r="H64" s="388">
        <v>5201</v>
      </c>
      <c r="I64" s="388" t="s">
        <v>233</v>
      </c>
      <c r="J64" s="389">
        <v>0</v>
      </c>
      <c r="L64" s="358" t="s">
        <v>361</v>
      </c>
      <c r="M64" s="358">
        <v>10085</v>
      </c>
      <c r="N64" s="328"/>
      <c r="O64" s="341" t="s">
        <v>361</v>
      </c>
      <c r="P64" s="342">
        <v>10085</v>
      </c>
      <c r="Q64" s="343">
        <v>0</v>
      </c>
      <c r="R64" s="343"/>
      <c r="S64" s="359"/>
      <c r="V64" s="320" t="s">
        <v>229</v>
      </c>
      <c r="W64" s="320">
        <v>2044</v>
      </c>
      <c r="X64" s="328">
        <v>10081</v>
      </c>
      <c r="Y64" s="353"/>
    </row>
    <row r="65" spans="1:25" ht="12.75">
      <c r="A65" s="350">
        <v>10109</v>
      </c>
      <c r="B65" s="355">
        <v>2054</v>
      </c>
      <c r="C65" s="333" t="s">
        <v>264</v>
      </c>
      <c r="D65" s="334">
        <v>50051</v>
      </c>
      <c r="E65" s="354"/>
      <c r="F65" s="336">
        <v>69424</v>
      </c>
      <c r="G65" s="320">
        <f t="shared" si="0"/>
        <v>0</v>
      </c>
      <c r="H65" s="388">
        <v>3501</v>
      </c>
      <c r="I65" s="388" t="s">
        <v>234</v>
      </c>
      <c r="J65" s="389">
        <v>0</v>
      </c>
      <c r="L65" s="320" t="s">
        <v>362</v>
      </c>
      <c r="M65" s="320">
        <v>10129</v>
      </c>
      <c r="N65" s="328"/>
      <c r="O65" s="341" t="s">
        <v>362</v>
      </c>
      <c r="P65" s="342">
        <v>10129</v>
      </c>
      <c r="Q65" s="343">
        <v>0</v>
      </c>
      <c r="R65" s="343"/>
      <c r="S65" s="352"/>
      <c r="V65" s="320" t="s">
        <v>230</v>
      </c>
      <c r="W65" s="320">
        <v>2043</v>
      </c>
      <c r="X65" s="328">
        <v>10080</v>
      </c>
      <c r="Y65" s="353"/>
    </row>
    <row r="66" spans="1:25" ht="12.75">
      <c r="A66" s="350">
        <v>10110</v>
      </c>
      <c r="B66" s="355">
        <v>3510</v>
      </c>
      <c r="C66" s="333" t="s">
        <v>240</v>
      </c>
      <c r="D66" s="334">
        <v>47585</v>
      </c>
      <c r="E66" s="354"/>
      <c r="F66" s="336">
        <v>0</v>
      </c>
      <c r="G66" s="320">
        <f t="shared" si="0"/>
        <v>0</v>
      </c>
      <c r="H66" s="388">
        <v>2078</v>
      </c>
      <c r="I66" s="388" t="s">
        <v>235</v>
      </c>
      <c r="J66" s="389">
        <v>0</v>
      </c>
      <c r="L66" s="320" t="s">
        <v>363</v>
      </c>
      <c r="M66" s="320">
        <v>10120</v>
      </c>
      <c r="N66" s="328"/>
      <c r="O66" s="341" t="s">
        <v>363</v>
      </c>
      <c r="P66" s="342">
        <v>10120</v>
      </c>
      <c r="Q66" s="343">
        <v>0</v>
      </c>
      <c r="R66" s="343"/>
      <c r="S66" s="352"/>
      <c r="V66" s="320" t="s">
        <v>177</v>
      </c>
      <c r="W66" s="320">
        <v>1002</v>
      </c>
      <c r="X66" s="328">
        <v>10132</v>
      </c>
      <c r="Y66" s="353"/>
    </row>
    <row r="67" spans="1:25" ht="12.75">
      <c r="A67" s="378">
        <v>10111</v>
      </c>
      <c r="B67" s="355">
        <v>3508</v>
      </c>
      <c r="C67" s="333" t="s">
        <v>246</v>
      </c>
      <c r="D67" s="334">
        <v>20548</v>
      </c>
      <c r="E67" s="354"/>
      <c r="F67" s="336">
        <v>0</v>
      </c>
      <c r="G67" s="320">
        <f t="shared" si="0"/>
        <v>0</v>
      </c>
      <c r="H67" s="388">
        <v>2000</v>
      </c>
      <c r="I67" s="388" t="s">
        <v>236</v>
      </c>
      <c r="J67" s="389">
        <v>0</v>
      </c>
      <c r="L67" s="320" t="s">
        <v>364</v>
      </c>
      <c r="M67" s="320">
        <v>10119</v>
      </c>
      <c r="N67" s="328"/>
      <c r="O67" s="341" t="s">
        <v>364</v>
      </c>
      <c r="P67" s="342">
        <v>10119</v>
      </c>
      <c r="Q67" s="343">
        <v>0</v>
      </c>
      <c r="R67" s="343"/>
      <c r="S67" s="352"/>
      <c r="V67" s="320" t="s">
        <v>231</v>
      </c>
      <c r="W67" s="320">
        <v>2045</v>
      </c>
      <c r="X67" s="328">
        <v>10082</v>
      </c>
      <c r="Y67" s="353"/>
    </row>
    <row r="68" spans="1:25" ht="12.75">
      <c r="A68" s="350">
        <v>10112</v>
      </c>
      <c r="B68" s="355">
        <v>3512</v>
      </c>
      <c r="C68" s="333" t="s">
        <v>239</v>
      </c>
      <c r="D68" s="334">
        <v>56482</v>
      </c>
      <c r="E68" s="354"/>
      <c r="F68" s="336">
        <v>0</v>
      </c>
      <c r="G68" s="320">
        <f t="shared" si="0"/>
        <v>0</v>
      </c>
      <c r="H68" s="388">
        <v>2071</v>
      </c>
      <c r="I68" s="388" t="s">
        <v>237</v>
      </c>
      <c r="J68" s="389">
        <v>0</v>
      </c>
      <c r="L68" s="320" t="s">
        <v>365</v>
      </c>
      <c r="M68" s="320">
        <v>10086</v>
      </c>
      <c r="N68" s="328"/>
      <c r="O68" s="341" t="s">
        <v>365</v>
      </c>
      <c r="P68" s="342">
        <v>10086</v>
      </c>
      <c r="Q68" s="343">
        <v>0</v>
      </c>
      <c r="R68" s="343"/>
      <c r="S68" s="352"/>
      <c r="V68" s="320" t="s">
        <v>286</v>
      </c>
      <c r="W68" s="320">
        <v>7005</v>
      </c>
      <c r="X68" s="328">
        <v>10157</v>
      </c>
      <c r="Y68" s="353"/>
    </row>
    <row r="69" spans="1:25" ht="12.75">
      <c r="A69" s="350">
        <v>10113</v>
      </c>
      <c r="B69" s="355">
        <v>2064</v>
      </c>
      <c r="C69" s="333" t="s">
        <v>304</v>
      </c>
      <c r="D69" s="334">
        <v>0</v>
      </c>
      <c r="E69" s="354"/>
      <c r="F69" s="336">
        <v>0</v>
      </c>
      <c r="G69" s="320">
        <f aca="true" t="shared" si="1" ref="G69:G117">VLOOKUP(B69,$H$5:$J$118,3,0)</f>
        <v>0</v>
      </c>
      <c r="H69" s="388">
        <v>2072</v>
      </c>
      <c r="I69" s="388" t="s">
        <v>238</v>
      </c>
      <c r="J69" s="389">
        <v>0</v>
      </c>
      <c r="L69" s="320" t="s">
        <v>366</v>
      </c>
      <c r="M69" s="320">
        <v>10112</v>
      </c>
      <c r="N69" s="328"/>
      <c r="O69" s="341" t="s">
        <v>366</v>
      </c>
      <c r="P69" s="342">
        <v>10112</v>
      </c>
      <c r="Q69" s="343">
        <v>0</v>
      </c>
      <c r="R69" s="343"/>
      <c r="S69" s="352"/>
      <c r="V69" s="320" t="s">
        <v>285</v>
      </c>
      <c r="W69" s="320">
        <v>7000</v>
      </c>
      <c r="X69" s="328">
        <v>10156</v>
      </c>
      <c r="Y69" s="353"/>
    </row>
    <row r="70" spans="1:25" ht="12.75">
      <c r="A70" s="350">
        <v>10114</v>
      </c>
      <c r="B70" s="355">
        <v>3513</v>
      </c>
      <c r="C70" s="333" t="s">
        <v>226</v>
      </c>
      <c r="D70" s="334">
        <v>53672</v>
      </c>
      <c r="E70" s="354"/>
      <c r="F70" s="336">
        <v>0</v>
      </c>
      <c r="G70" s="320">
        <f t="shared" si="1"/>
        <v>0</v>
      </c>
      <c r="H70" s="388">
        <v>3512</v>
      </c>
      <c r="I70" s="388" t="s">
        <v>239</v>
      </c>
      <c r="J70" s="389">
        <v>0</v>
      </c>
      <c r="L70" s="320" t="s">
        <v>367</v>
      </c>
      <c r="M70" s="320">
        <v>10110</v>
      </c>
      <c r="N70" s="328"/>
      <c r="O70" s="341" t="s">
        <v>367</v>
      </c>
      <c r="P70" s="342">
        <v>10110</v>
      </c>
      <c r="Q70" s="343">
        <v>0</v>
      </c>
      <c r="R70" s="343"/>
      <c r="S70" s="352"/>
      <c r="V70" s="358" t="s">
        <v>287</v>
      </c>
      <c r="W70" s="320">
        <v>7009</v>
      </c>
      <c r="X70" s="328">
        <v>10158</v>
      </c>
      <c r="Y70" s="353"/>
    </row>
    <row r="71" spans="1:25" ht="12.75">
      <c r="A71" s="350">
        <v>10115</v>
      </c>
      <c r="B71" s="327">
        <v>3511</v>
      </c>
      <c r="C71" s="333" t="s">
        <v>187</v>
      </c>
      <c r="D71" s="334">
        <v>62747</v>
      </c>
      <c r="E71" s="354"/>
      <c r="F71" s="336">
        <v>0</v>
      </c>
      <c r="G71" s="320">
        <f t="shared" si="1"/>
        <v>0</v>
      </c>
      <c r="H71" s="388">
        <v>3510</v>
      </c>
      <c r="I71" s="388" t="s">
        <v>240</v>
      </c>
      <c r="J71" s="389">
        <v>0</v>
      </c>
      <c r="L71" s="320" t="s">
        <v>368</v>
      </c>
      <c r="M71" s="320">
        <v>10087</v>
      </c>
      <c r="N71" s="328"/>
      <c r="O71" s="341" t="s">
        <v>368</v>
      </c>
      <c r="P71" s="342">
        <v>10087</v>
      </c>
      <c r="Q71" s="343">
        <v>0</v>
      </c>
      <c r="R71" s="343"/>
      <c r="S71" s="352"/>
      <c r="V71" s="320" t="s">
        <v>232</v>
      </c>
      <c r="W71" s="320">
        <v>2077</v>
      </c>
      <c r="X71" s="328">
        <v>10127</v>
      </c>
      <c r="Y71" s="353"/>
    </row>
    <row r="72" spans="1:25" ht="12.75">
      <c r="A72" s="350">
        <v>10116</v>
      </c>
      <c r="B72" s="355">
        <v>3309</v>
      </c>
      <c r="C72" s="333" t="s">
        <v>245</v>
      </c>
      <c r="D72" s="334">
        <v>63865</v>
      </c>
      <c r="E72" s="354"/>
      <c r="F72" s="336">
        <v>0</v>
      </c>
      <c r="G72" s="320">
        <f t="shared" si="1"/>
        <v>0</v>
      </c>
      <c r="H72" s="388">
        <v>3502</v>
      </c>
      <c r="I72" s="388" t="s">
        <v>241</v>
      </c>
      <c r="J72" s="389">
        <v>0</v>
      </c>
      <c r="L72" s="320" t="s">
        <v>369</v>
      </c>
      <c r="M72" s="320">
        <v>10099</v>
      </c>
      <c r="N72" s="328"/>
      <c r="O72" s="341" t="s">
        <v>369</v>
      </c>
      <c r="P72" s="342">
        <v>10099</v>
      </c>
      <c r="Q72" s="343">
        <v>0</v>
      </c>
      <c r="R72" s="343"/>
      <c r="S72" s="352"/>
      <c r="V72" s="320" t="s">
        <v>233</v>
      </c>
      <c r="W72" s="320">
        <v>5201</v>
      </c>
      <c r="X72" s="328">
        <v>10084</v>
      </c>
      <c r="Y72" s="353"/>
    </row>
    <row r="73" spans="1:25" ht="12.75">
      <c r="A73" s="350">
        <v>10117</v>
      </c>
      <c r="B73" s="327">
        <v>3514</v>
      </c>
      <c r="C73" s="333" t="s">
        <v>183</v>
      </c>
      <c r="D73" s="334">
        <v>48382</v>
      </c>
      <c r="E73" s="354"/>
      <c r="F73" s="336">
        <v>0</v>
      </c>
      <c r="G73" s="320">
        <f t="shared" si="1"/>
        <v>0</v>
      </c>
      <c r="H73" s="388">
        <v>3315</v>
      </c>
      <c r="I73" s="388" t="s">
        <v>242</v>
      </c>
      <c r="J73" s="389">
        <v>0</v>
      </c>
      <c r="L73" s="320" t="s">
        <v>370</v>
      </c>
      <c r="M73" s="320">
        <v>10088</v>
      </c>
      <c r="N73" s="328"/>
      <c r="O73" s="341" t="s">
        <v>370</v>
      </c>
      <c r="P73" s="342">
        <v>10088</v>
      </c>
      <c r="Q73" s="343">
        <v>0</v>
      </c>
      <c r="R73" s="343"/>
      <c r="S73" s="352"/>
      <c r="V73" s="320" t="s">
        <v>234</v>
      </c>
      <c r="W73" s="320">
        <v>3501</v>
      </c>
      <c r="X73" s="328">
        <v>10085</v>
      </c>
      <c r="Y73" s="353"/>
    </row>
    <row r="74" spans="1:25" ht="12.75">
      <c r="A74" s="350">
        <v>10118</v>
      </c>
      <c r="B74" s="327">
        <v>2067</v>
      </c>
      <c r="C74" s="333" t="s">
        <v>192</v>
      </c>
      <c r="D74" s="334">
        <v>60239</v>
      </c>
      <c r="E74" s="354"/>
      <c r="F74" s="336">
        <v>58511</v>
      </c>
      <c r="G74" s="320">
        <f t="shared" si="1"/>
        <v>0</v>
      </c>
      <c r="H74" s="388">
        <v>3504</v>
      </c>
      <c r="I74" s="388" t="s">
        <v>243</v>
      </c>
      <c r="J74" s="389">
        <v>0</v>
      </c>
      <c r="L74" s="320" t="s">
        <v>371</v>
      </c>
      <c r="M74" s="320">
        <v>10089</v>
      </c>
      <c r="N74" s="328"/>
      <c r="O74" s="341" t="s">
        <v>371</v>
      </c>
      <c r="P74" s="342">
        <v>10089</v>
      </c>
      <c r="Q74" s="343">
        <v>0</v>
      </c>
      <c r="R74" s="343"/>
      <c r="S74" s="352"/>
      <c r="V74" s="320" t="s">
        <v>235</v>
      </c>
      <c r="W74" s="320">
        <v>2078</v>
      </c>
      <c r="X74" s="328">
        <v>10129</v>
      </c>
      <c r="Y74" s="353"/>
    </row>
    <row r="75" spans="1:25" ht="12.75">
      <c r="A75" s="350">
        <v>10119</v>
      </c>
      <c r="B75" s="355">
        <v>2071</v>
      </c>
      <c r="C75" s="333" t="s">
        <v>237</v>
      </c>
      <c r="D75" s="334">
        <v>18584</v>
      </c>
      <c r="E75" s="354"/>
      <c r="F75" s="336">
        <v>15222</v>
      </c>
      <c r="G75" s="320">
        <f t="shared" si="1"/>
        <v>0</v>
      </c>
      <c r="H75" s="388">
        <v>3307</v>
      </c>
      <c r="I75" s="388" t="s">
        <v>244</v>
      </c>
      <c r="J75" s="389">
        <v>0</v>
      </c>
      <c r="L75" s="320" t="s">
        <v>372</v>
      </c>
      <c r="M75" s="320">
        <v>10116</v>
      </c>
      <c r="N75" s="328"/>
      <c r="O75" s="341" t="s">
        <v>372</v>
      </c>
      <c r="P75" s="342">
        <v>10116</v>
      </c>
      <c r="Q75" s="343">
        <v>0</v>
      </c>
      <c r="R75" s="343"/>
      <c r="S75" s="352"/>
      <c r="V75" s="320" t="s">
        <v>236</v>
      </c>
      <c r="W75" s="320">
        <v>2000</v>
      </c>
      <c r="X75" s="328">
        <v>10120</v>
      </c>
      <c r="Y75" s="353"/>
    </row>
    <row r="76" spans="1:25" ht="12.75">
      <c r="A76" s="361">
        <v>10120</v>
      </c>
      <c r="B76" s="355">
        <v>2000</v>
      </c>
      <c r="C76" s="333" t="s">
        <v>236</v>
      </c>
      <c r="D76" s="334">
        <v>12571</v>
      </c>
      <c r="E76" s="354"/>
      <c r="F76" s="336">
        <v>15629</v>
      </c>
      <c r="G76" s="320">
        <f t="shared" si="1"/>
        <v>0</v>
      </c>
      <c r="H76" s="388">
        <v>3309</v>
      </c>
      <c r="I76" s="388" t="s">
        <v>245</v>
      </c>
      <c r="J76" s="389">
        <v>0</v>
      </c>
      <c r="L76" s="320" t="s">
        <v>373</v>
      </c>
      <c r="M76" s="320">
        <v>10111</v>
      </c>
      <c r="N76" s="328"/>
      <c r="O76" s="341" t="s">
        <v>373</v>
      </c>
      <c r="P76" s="342">
        <v>10111</v>
      </c>
      <c r="Q76" s="343">
        <v>0</v>
      </c>
      <c r="R76" s="343"/>
      <c r="S76" s="352"/>
      <c r="V76" s="358" t="s">
        <v>278</v>
      </c>
      <c r="W76" s="320">
        <v>4208</v>
      </c>
      <c r="X76" s="328">
        <v>10154</v>
      </c>
      <c r="Y76" s="353"/>
    </row>
    <row r="77" spans="1:25" ht="12.75">
      <c r="A77" s="361">
        <v>10121</v>
      </c>
      <c r="B77" s="355">
        <v>3516</v>
      </c>
      <c r="C77" s="333" t="s">
        <v>215</v>
      </c>
      <c r="D77" s="335">
        <v>-10837</v>
      </c>
      <c r="E77" s="354"/>
      <c r="F77" s="336">
        <v>0</v>
      </c>
      <c r="G77" s="320">
        <f t="shared" si="1"/>
        <v>0</v>
      </c>
      <c r="H77" s="388">
        <v>3508</v>
      </c>
      <c r="I77" s="388" t="s">
        <v>246</v>
      </c>
      <c r="J77" s="389">
        <v>0</v>
      </c>
      <c r="L77" s="320" t="s">
        <v>374</v>
      </c>
      <c r="M77" s="320">
        <v>10107</v>
      </c>
      <c r="N77" s="328"/>
      <c r="O77" s="341" t="s">
        <v>374</v>
      </c>
      <c r="P77" s="342">
        <v>10107</v>
      </c>
      <c r="Q77" s="343">
        <v>0</v>
      </c>
      <c r="R77" s="343"/>
      <c r="S77" s="352"/>
      <c r="V77" s="320" t="s">
        <v>279</v>
      </c>
      <c r="W77" s="320">
        <v>5401</v>
      </c>
      <c r="X77" s="328">
        <v>10149</v>
      </c>
      <c r="Y77" s="353"/>
    </row>
    <row r="78" spans="1:25" ht="12.75">
      <c r="A78" s="361">
        <v>10122</v>
      </c>
      <c r="B78" s="355">
        <v>2074</v>
      </c>
      <c r="C78" s="333" t="s">
        <v>219</v>
      </c>
      <c r="D78" s="334">
        <v>152514</v>
      </c>
      <c r="E78" s="354"/>
      <c r="F78" s="336">
        <v>2191</v>
      </c>
      <c r="G78" s="320">
        <f t="shared" si="1"/>
        <v>0</v>
      </c>
      <c r="H78" s="388">
        <v>3509</v>
      </c>
      <c r="I78" s="388" t="s">
        <v>247</v>
      </c>
      <c r="J78" s="389">
        <v>0</v>
      </c>
      <c r="L78" s="320" t="s">
        <v>375</v>
      </c>
      <c r="M78" s="320">
        <v>10698</v>
      </c>
      <c r="N78" s="328"/>
      <c r="O78" s="341" t="s">
        <v>375</v>
      </c>
      <c r="P78" s="342">
        <v>10698</v>
      </c>
      <c r="Q78" s="343">
        <v>0</v>
      </c>
      <c r="R78" s="343"/>
      <c r="S78" s="352"/>
      <c r="V78" s="320" t="s">
        <v>237</v>
      </c>
      <c r="W78" s="320">
        <v>2071</v>
      </c>
      <c r="X78" s="328">
        <v>10119</v>
      </c>
      <c r="Y78" s="353"/>
    </row>
    <row r="79" spans="1:25" ht="12.75">
      <c r="A79" s="361">
        <v>10123</v>
      </c>
      <c r="B79" s="355">
        <v>3518</v>
      </c>
      <c r="C79" s="333" t="s">
        <v>263</v>
      </c>
      <c r="D79" s="334">
        <v>118754</v>
      </c>
      <c r="E79" s="354"/>
      <c r="F79" s="336">
        <v>78257</v>
      </c>
      <c r="G79" s="320">
        <f t="shared" si="1"/>
        <v>0</v>
      </c>
      <c r="H79" s="388">
        <v>3312</v>
      </c>
      <c r="I79" s="388" t="s">
        <v>249</v>
      </c>
      <c r="J79" s="389">
        <v>0</v>
      </c>
      <c r="L79" s="320" t="s">
        <v>376</v>
      </c>
      <c r="M79" s="320">
        <v>10093</v>
      </c>
      <c r="N79" s="328"/>
      <c r="O79" s="341" t="s">
        <v>376</v>
      </c>
      <c r="P79" s="342">
        <v>10093</v>
      </c>
      <c r="Q79" s="343">
        <v>0</v>
      </c>
      <c r="R79" s="343"/>
      <c r="S79" s="352"/>
      <c r="V79" s="320" t="s">
        <v>238</v>
      </c>
      <c r="W79" s="320">
        <v>2072</v>
      </c>
      <c r="X79" s="328">
        <v>10086</v>
      </c>
      <c r="Y79" s="353"/>
    </row>
    <row r="80" spans="1:25" ht="12.75">
      <c r="A80" s="350">
        <v>10124</v>
      </c>
      <c r="B80" s="355">
        <v>2076</v>
      </c>
      <c r="C80" s="333" t="s">
        <v>261</v>
      </c>
      <c r="D80" s="334">
        <v>55415</v>
      </c>
      <c r="E80" s="354"/>
      <c r="F80" s="336">
        <v>16497</v>
      </c>
      <c r="G80" s="320">
        <f t="shared" si="1"/>
        <v>0</v>
      </c>
      <c r="H80" s="388">
        <v>3311</v>
      </c>
      <c r="I80" s="388" t="s">
        <v>250</v>
      </c>
      <c r="J80" s="389">
        <v>0</v>
      </c>
      <c r="L80" s="320" t="s">
        <v>377</v>
      </c>
      <c r="M80" s="320">
        <v>10092</v>
      </c>
      <c r="N80" s="328"/>
      <c r="O80" s="341" t="s">
        <v>377</v>
      </c>
      <c r="P80" s="342">
        <v>10092</v>
      </c>
      <c r="Q80" s="343">
        <v>0</v>
      </c>
      <c r="R80" s="343"/>
      <c r="S80" s="352"/>
      <c r="V80" s="320" t="s">
        <v>280</v>
      </c>
      <c r="W80" s="320">
        <v>4009</v>
      </c>
      <c r="X80" s="328">
        <v>10141</v>
      </c>
      <c r="Y80" s="353"/>
    </row>
    <row r="81" spans="1:25" ht="12.75">
      <c r="A81" s="350">
        <v>10125</v>
      </c>
      <c r="B81" s="355">
        <v>5948</v>
      </c>
      <c r="C81" s="333" t="s">
        <v>224</v>
      </c>
      <c r="D81" s="334">
        <v>32993</v>
      </c>
      <c r="E81" s="354"/>
      <c r="F81" s="336">
        <v>0</v>
      </c>
      <c r="G81" s="320">
        <f t="shared" si="1"/>
        <v>0</v>
      </c>
      <c r="H81" s="388">
        <v>3521</v>
      </c>
      <c r="I81" s="388" t="s">
        <v>454</v>
      </c>
      <c r="J81" s="389">
        <v>0</v>
      </c>
      <c r="L81" s="320" t="s">
        <v>378</v>
      </c>
      <c r="M81" s="320">
        <v>10094</v>
      </c>
      <c r="N81" s="328"/>
      <c r="O81" s="341" t="s">
        <v>378</v>
      </c>
      <c r="P81" s="342">
        <v>10094</v>
      </c>
      <c r="Q81" s="343">
        <v>0</v>
      </c>
      <c r="R81" s="343"/>
      <c r="S81" s="352"/>
      <c r="V81" s="320" t="s">
        <v>239</v>
      </c>
      <c r="W81" s="320">
        <v>3512</v>
      </c>
      <c r="X81" s="328">
        <v>10112</v>
      </c>
      <c r="Y81" s="353"/>
    </row>
    <row r="82" spans="1:25" ht="12.75">
      <c r="A82" s="350">
        <v>10126</v>
      </c>
      <c r="B82" s="355">
        <v>5949</v>
      </c>
      <c r="C82" s="333" t="s">
        <v>225</v>
      </c>
      <c r="D82" s="334">
        <v>9023</v>
      </c>
      <c r="E82" s="354"/>
      <c r="F82" s="336">
        <v>0</v>
      </c>
      <c r="G82" s="320">
        <f t="shared" si="1"/>
        <v>0</v>
      </c>
      <c r="H82" s="388">
        <v>3313</v>
      </c>
      <c r="I82" s="388" t="s">
        <v>251</v>
      </c>
      <c r="J82" s="389">
        <v>0</v>
      </c>
      <c r="L82" s="320" t="s">
        <v>379</v>
      </c>
      <c r="M82" s="320">
        <v>10095</v>
      </c>
      <c r="N82" s="328"/>
      <c r="O82" s="341" t="s">
        <v>379</v>
      </c>
      <c r="P82" s="342">
        <v>10095</v>
      </c>
      <c r="Q82" s="343">
        <v>0</v>
      </c>
      <c r="R82" s="343"/>
      <c r="S82" s="352"/>
      <c r="V82" s="320" t="s">
        <v>240</v>
      </c>
      <c r="W82" s="320">
        <v>3510</v>
      </c>
      <c r="X82" s="328">
        <v>10110</v>
      </c>
      <c r="Y82" s="353"/>
    </row>
    <row r="83" spans="1:25" ht="12.75">
      <c r="A83" s="350">
        <v>10127</v>
      </c>
      <c r="B83" s="355">
        <v>2077</v>
      </c>
      <c r="C83" s="333" t="s">
        <v>232</v>
      </c>
      <c r="D83" s="334">
        <v>92409</v>
      </c>
      <c r="E83" s="354"/>
      <c r="F83" s="336">
        <v>0</v>
      </c>
      <c r="G83" s="320">
        <f t="shared" si="1"/>
        <v>235</v>
      </c>
      <c r="H83" s="388">
        <v>3314</v>
      </c>
      <c r="I83" s="388" t="s">
        <v>252</v>
      </c>
      <c r="J83" s="389">
        <v>0</v>
      </c>
      <c r="L83" s="358" t="s">
        <v>380</v>
      </c>
      <c r="M83" s="358">
        <v>10108</v>
      </c>
      <c r="N83" s="328"/>
      <c r="O83" s="341" t="s">
        <v>380</v>
      </c>
      <c r="P83" s="342">
        <v>10108</v>
      </c>
      <c r="Q83" s="343">
        <v>0</v>
      </c>
      <c r="R83" s="343"/>
      <c r="S83" s="359"/>
      <c r="V83" s="320" t="s">
        <v>281</v>
      </c>
      <c r="W83" s="320">
        <v>5407</v>
      </c>
      <c r="X83" s="328">
        <v>10142</v>
      </c>
      <c r="Y83" s="353"/>
    </row>
    <row r="84" spans="1:25" ht="12.75">
      <c r="A84" s="350">
        <v>10128</v>
      </c>
      <c r="B84" s="355">
        <v>2079</v>
      </c>
      <c r="C84" s="333" t="s">
        <v>185</v>
      </c>
      <c r="D84" s="334">
        <v>9619.94</v>
      </c>
      <c r="E84" s="354"/>
      <c r="F84" s="336">
        <v>0</v>
      </c>
      <c r="G84" s="320">
        <f t="shared" si="1"/>
        <v>0</v>
      </c>
      <c r="H84" s="388">
        <v>3507</v>
      </c>
      <c r="I84" s="388" t="s">
        <v>253</v>
      </c>
      <c r="J84" s="389">
        <v>0</v>
      </c>
      <c r="L84" s="320" t="s">
        <v>381</v>
      </c>
      <c r="M84" s="320">
        <v>10096</v>
      </c>
      <c r="N84" s="328"/>
      <c r="O84" s="341" t="s">
        <v>381</v>
      </c>
      <c r="P84" s="342">
        <v>10096</v>
      </c>
      <c r="Q84" s="343">
        <v>0</v>
      </c>
      <c r="R84" s="343"/>
      <c r="S84" s="352"/>
      <c r="V84" s="320" t="s">
        <v>178</v>
      </c>
      <c r="W84" s="320">
        <v>1003</v>
      </c>
      <c r="X84" s="328">
        <v>10133</v>
      </c>
      <c r="Y84" s="353"/>
    </row>
    <row r="85" spans="1:25" ht="12.75">
      <c r="A85" s="350">
        <v>10129</v>
      </c>
      <c r="B85" s="355">
        <v>2078</v>
      </c>
      <c r="C85" s="333" t="s">
        <v>235</v>
      </c>
      <c r="D85" s="335">
        <v>-56465</v>
      </c>
      <c r="E85" s="354"/>
      <c r="F85" s="336">
        <v>0</v>
      </c>
      <c r="G85" s="320">
        <f t="shared" si="1"/>
        <v>0</v>
      </c>
      <c r="H85" s="388">
        <v>3506</v>
      </c>
      <c r="I85" s="388" t="s">
        <v>254</v>
      </c>
      <c r="J85" s="389">
        <v>0</v>
      </c>
      <c r="L85" s="320" t="s">
        <v>382</v>
      </c>
      <c r="M85" s="320">
        <v>10098</v>
      </c>
      <c r="N85" s="328"/>
      <c r="O85" s="341" t="s">
        <v>382</v>
      </c>
      <c r="P85" s="342">
        <v>10098</v>
      </c>
      <c r="Q85" s="343">
        <v>0</v>
      </c>
      <c r="R85" s="343"/>
      <c r="S85" s="352"/>
      <c r="V85" s="320" t="s">
        <v>282</v>
      </c>
      <c r="W85" s="320">
        <v>5403</v>
      </c>
      <c r="X85" s="328">
        <v>10143</v>
      </c>
      <c r="Y85" s="353"/>
    </row>
    <row r="86" spans="1:25" ht="12.75">
      <c r="A86" s="350">
        <v>10130</v>
      </c>
      <c r="B86" s="327">
        <v>1000</v>
      </c>
      <c r="C86" s="333" t="s">
        <v>294</v>
      </c>
      <c r="D86" s="334">
        <v>47069</v>
      </c>
      <c r="E86" s="354"/>
      <c r="F86" s="336">
        <v>56698</v>
      </c>
      <c r="G86" s="320">
        <f t="shared" si="1"/>
        <v>0</v>
      </c>
      <c r="H86" s="388">
        <v>2052</v>
      </c>
      <c r="I86" s="388" t="s">
        <v>255</v>
      </c>
      <c r="J86" s="389">
        <v>0</v>
      </c>
      <c r="L86" s="320" t="s">
        <v>383</v>
      </c>
      <c r="M86" s="320">
        <v>10097</v>
      </c>
      <c r="N86" s="328"/>
      <c r="O86" s="341" t="s">
        <v>383</v>
      </c>
      <c r="P86" s="342">
        <v>10097</v>
      </c>
      <c r="Q86" s="343">
        <v>0</v>
      </c>
      <c r="R86" s="343"/>
      <c r="S86" s="352"/>
      <c r="V86" s="320" t="s">
        <v>241</v>
      </c>
      <c r="W86" s="320">
        <v>3502</v>
      </c>
      <c r="X86" s="328">
        <v>10087</v>
      </c>
      <c r="Y86" s="353"/>
    </row>
    <row r="87" spans="1:25" ht="12.75">
      <c r="A87" s="350">
        <v>10131</v>
      </c>
      <c r="B87" s="327">
        <v>1001</v>
      </c>
      <c r="C87" s="333" t="s">
        <v>296</v>
      </c>
      <c r="D87" s="334">
        <v>24399</v>
      </c>
      <c r="E87" s="354"/>
      <c r="F87" s="336">
        <v>76694</v>
      </c>
      <c r="G87" s="320">
        <f t="shared" si="1"/>
        <v>0</v>
      </c>
      <c r="H87" s="388">
        <v>2070</v>
      </c>
      <c r="I87" s="388" t="s">
        <v>256</v>
      </c>
      <c r="J87" s="389">
        <v>0</v>
      </c>
      <c r="L87" s="320" t="s">
        <v>384</v>
      </c>
      <c r="M87" s="320">
        <v>10100</v>
      </c>
      <c r="N87" s="328"/>
      <c r="O87" s="341" t="s">
        <v>384</v>
      </c>
      <c r="P87" s="342">
        <v>10100</v>
      </c>
      <c r="Q87" s="343">
        <v>0</v>
      </c>
      <c r="R87" s="343"/>
      <c r="S87" s="352"/>
      <c r="V87" s="320" t="s">
        <v>242</v>
      </c>
      <c r="W87" s="320">
        <v>3315</v>
      </c>
      <c r="X87" s="328">
        <v>10099</v>
      </c>
      <c r="Y87" s="353"/>
    </row>
    <row r="88" spans="1:25" ht="12.75">
      <c r="A88" s="350">
        <v>10132</v>
      </c>
      <c r="B88" s="327">
        <v>1002</v>
      </c>
      <c r="C88" s="333" t="s">
        <v>298</v>
      </c>
      <c r="D88" s="334">
        <v>33717</v>
      </c>
      <c r="E88" s="354"/>
      <c r="F88" s="336">
        <v>68943</v>
      </c>
      <c r="G88" s="320">
        <f t="shared" si="1"/>
        <v>0</v>
      </c>
      <c r="H88" s="388">
        <v>3316</v>
      </c>
      <c r="I88" s="388" t="s">
        <v>257</v>
      </c>
      <c r="J88" s="389">
        <v>0</v>
      </c>
      <c r="L88" s="320" t="s">
        <v>385</v>
      </c>
      <c r="M88" s="320">
        <v>10101</v>
      </c>
      <c r="N88" s="328"/>
      <c r="O88" s="341" t="s">
        <v>385</v>
      </c>
      <c r="P88" s="342">
        <v>10101</v>
      </c>
      <c r="Q88" s="343">
        <v>0</v>
      </c>
      <c r="R88" s="343"/>
      <c r="S88" s="352"/>
      <c r="V88" s="320" t="s">
        <v>243</v>
      </c>
      <c r="W88" s="320">
        <v>3504</v>
      </c>
      <c r="X88" s="328">
        <v>10088</v>
      </c>
      <c r="Y88" s="353"/>
    </row>
    <row r="89" spans="1:25" ht="12.75">
      <c r="A89" s="350">
        <v>10133</v>
      </c>
      <c r="B89" s="327">
        <v>1003</v>
      </c>
      <c r="C89" s="333" t="s">
        <v>300</v>
      </c>
      <c r="D89" s="334">
        <v>36118</v>
      </c>
      <c r="E89" s="354"/>
      <c r="F89" s="336">
        <v>49979</v>
      </c>
      <c r="G89" s="320">
        <f t="shared" si="1"/>
        <v>0</v>
      </c>
      <c r="H89" s="388">
        <v>2055</v>
      </c>
      <c r="I89" s="388" t="s">
        <v>258</v>
      </c>
      <c r="J89" s="389">
        <v>0</v>
      </c>
      <c r="L89" s="320" t="s">
        <v>386</v>
      </c>
      <c r="M89" s="320">
        <v>10103</v>
      </c>
      <c r="N89" s="328"/>
      <c r="O89" s="341" t="s">
        <v>386</v>
      </c>
      <c r="P89" s="342">
        <v>10103</v>
      </c>
      <c r="Q89" s="343">
        <v>0</v>
      </c>
      <c r="R89" s="343"/>
      <c r="S89" s="352"/>
      <c r="V89" s="320" t="s">
        <v>244</v>
      </c>
      <c r="W89" s="320">
        <v>3307</v>
      </c>
      <c r="X89" s="328">
        <v>10089</v>
      </c>
      <c r="Y89" s="353"/>
    </row>
    <row r="90" spans="1:25" ht="12.75">
      <c r="A90" s="350">
        <v>10134</v>
      </c>
      <c r="B90" s="327">
        <v>3519</v>
      </c>
      <c r="C90" s="333" t="s">
        <v>313</v>
      </c>
      <c r="D90" s="334">
        <v>132911</v>
      </c>
      <c r="E90" s="354"/>
      <c r="F90" s="336">
        <v>29047</v>
      </c>
      <c r="G90" s="320">
        <f t="shared" si="1"/>
        <v>0</v>
      </c>
      <c r="H90" s="388">
        <v>2057</v>
      </c>
      <c r="I90" s="388" t="s">
        <v>259</v>
      </c>
      <c r="J90" s="389">
        <v>0</v>
      </c>
      <c r="L90" s="320" t="s">
        <v>387</v>
      </c>
      <c r="M90" s="320">
        <v>10102</v>
      </c>
      <c r="N90" s="328"/>
      <c r="O90" s="341" t="s">
        <v>387</v>
      </c>
      <c r="P90" s="342">
        <v>10102</v>
      </c>
      <c r="Q90" s="343">
        <v>0</v>
      </c>
      <c r="R90" s="343"/>
      <c r="S90" s="352"/>
      <c r="V90" s="320" t="s">
        <v>245</v>
      </c>
      <c r="W90" s="320">
        <v>3309</v>
      </c>
      <c r="X90" s="328">
        <v>10116</v>
      </c>
      <c r="Y90" s="353"/>
    </row>
    <row r="91" spans="1:25" ht="12.75">
      <c r="A91" s="350">
        <v>10136</v>
      </c>
      <c r="B91" s="360">
        <v>5406</v>
      </c>
      <c r="C91" s="333" t="s">
        <v>265</v>
      </c>
      <c r="D91" s="334">
        <v>223086</v>
      </c>
      <c r="E91" s="381"/>
      <c r="F91" s="336">
        <v>31017</v>
      </c>
      <c r="G91" s="320">
        <f t="shared" si="1"/>
        <v>0</v>
      </c>
      <c r="H91" s="388">
        <v>2056</v>
      </c>
      <c r="I91" s="388" t="s">
        <v>260</v>
      </c>
      <c r="J91" s="389">
        <v>0</v>
      </c>
      <c r="L91" s="320" t="s">
        <v>388</v>
      </c>
      <c r="M91" s="320">
        <v>10124</v>
      </c>
      <c r="N91" s="328"/>
      <c r="O91" s="341" t="s">
        <v>388</v>
      </c>
      <c r="P91" s="342">
        <v>10124</v>
      </c>
      <c r="Q91" s="346">
        <v>0</v>
      </c>
      <c r="R91" s="343"/>
      <c r="S91" s="352"/>
      <c r="V91" s="320" t="s">
        <v>246</v>
      </c>
      <c r="W91" s="320">
        <v>3508</v>
      </c>
      <c r="X91" s="328">
        <v>10111</v>
      </c>
      <c r="Y91" s="353"/>
    </row>
    <row r="92" spans="1:25" ht="12.75">
      <c r="A92" s="350">
        <v>10137</v>
      </c>
      <c r="B92" s="360">
        <v>5408</v>
      </c>
      <c r="C92" s="333" t="s">
        <v>266</v>
      </c>
      <c r="D92" s="334">
        <v>178849</v>
      </c>
      <c r="E92" s="354"/>
      <c r="F92" s="336">
        <v>0</v>
      </c>
      <c r="G92" s="320">
        <f t="shared" si="1"/>
        <v>0</v>
      </c>
      <c r="H92" s="388">
        <v>2076</v>
      </c>
      <c r="I92" s="388" t="s">
        <v>261</v>
      </c>
      <c r="J92" s="389">
        <v>0</v>
      </c>
      <c r="L92" s="320" t="s">
        <v>389</v>
      </c>
      <c r="M92" s="320">
        <v>10105</v>
      </c>
      <c r="N92" s="328"/>
      <c r="O92" s="341" t="s">
        <v>389</v>
      </c>
      <c r="P92" s="342">
        <v>10105</v>
      </c>
      <c r="Q92" s="346">
        <v>0</v>
      </c>
      <c r="R92" s="343"/>
      <c r="S92" s="352"/>
      <c r="V92" s="320" t="s">
        <v>247</v>
      </c>
      <c r="W92" s="320">
        <v>3509</v>
      </c>
      <c r="X92" s="328">
        <v>10107</v>
      </c>
      <c r="Y92" s="353"/>
    </row>
    <row r="93" spans="1:25" ht="12.75">
      <c r="A93" s="350">
        <v>10138</v>
      </c>
      <c r="B93" s="360">
        <v>4215</v>
      </c>
      <c r="C93" s="333" t="s">
        <v>268</v>
      </c>
      <c r="D93" s="334">
        <v>27171</v>
      </c>
      <c r="E93" s="354"/>
      <c r="F93" s="336">
        <v>27349</v>
      </c>
      <c r="G93" s="320">
        <f t="shared" si="1"/>
        <v>0</v>
      </c>
      <c r="H93" s="388">
        <v>2060</v>
      </c>
      <c r="I93" s="388" t="s">
        <v>262</v>
      </c>
      <c r="J93" s="389">
        <v>0</v>
      </c>
      <c r="L93" s="320" t="s">
        <v>390</v>
      </c>
      <c r="M93" s="320">
        <v>10123</v>
      </c>
      <c r="N93" s="328"/>
      <c r="O93" s="341" t="s">
        <v>390</v>
      </c>
      <c r="P93" s="342">
        <v>10123</v>
      </c>
      <c r="Q93" s="346">
        <v>0</v>
      </c>
      <c r="R93" s="343"/>
      <c r="S93" s="352"/>
      <c r="V93" s="320" t="s">
        <v>248</v>
      </c>
      <c r="W93" s="320">
        <v>3521</v>
      </c>
      <c r="X93" s="328">
        <v>10698</v>
      </c>
      <c r="Y93" s="353"/>
    </row>
    <row r="94" spans="1:25" ht="13.5" thickBot="1">
      <c r="A94" s="350">
        <v>10139</v>
      </c>
      <c r="B94" s="360">
        <v>4003</v>
      </c>
      <c r="C94" s="337" t="s">
        <v>272</v>
      </c>
      <c r="D94" s="339">
        <v>-9928</v>
      </c>
      <c r="E94" s="362"/>
      <c r="F94" s="340">
        <v>9927</v>
      </c>
      <c r="G94" s="320">
        <f t="shared" si="1"/>
        <v>0</v>
      </c>
      <c r="H94" s="388">
        <v>3518</v>
      </c>
      <c r="I94" s="388" t="s">
        <v>455</v>
      </c>
      <c r="J94" s="389">
        <v>0</v>
      </c>
      <c r="L94" s="320" t="s">
        <v>391</v>
      </c>
      <c r="M94" s="320">
        <v>10109</v>
      </c>
      <c r="N94" s="328"/>
      <c r="O94" s="341" t="s">
        <v>391</v>
      </c>
      <c r="P94" s="342">
        <v>10109</v>
      </c>
      <c r="Q94" s="346">
        <v>0</v>
      </c>
      <c r="R94" s="343"/>
      <c r="S94" s="352"/>
      <c r="V94" s="358" t="s">
        <v>249</v>
      </c>
      <c r="W94" s="320">
        <v>3312</v>
      </c>
      <c r="X94" s="328">
        <v>10093</v>
      </c>
      <c r="Y94" s="353"/>
    </row>
    <row r="95" spans="1:24" ht="13.5" thickTop="1">
      <c r="A95" s="328">
        <v>10140</v>
      </c>
      <c r="B95" s="360">
        <v>5402</v>
      </c>
      <c r="C95" s="329" t="s">
        <v>277</v>
      </c>
      <c r="D95" s="330">
        <v>428432</v>
      </c>
      <c r="E95" s="379"/>
      <c r="F95" s="332">
        <v>129484</v>
      </c>
      <c r="G95" s="320">
        <f t="shared" si="1"/>
        <v>0</v>
      </c>
      <c r="H95" s="388">
        <v>2054</v>
      </c>
      <c r="I95" s="388" t="s">
        <v>264</v>
      </c>
      <c r="J95" s="389">
        <v>0</v>
      </c>
      <c r="L95" s="320" t="s">
        <v>265</v>
      </c>
      <c r="M95" s="320">
        <v>10136</v>
      </c>
      <c r="N95" s="328"/>
      <c r="O95" s="341" t="s">
        <v>392</v>
      </c>
      <c r="P95" s="342">
        <v>10136</v>
      </c>
      <c r="Q95" s="343">
        <v>0</v>
      </c>
      <c r="R95" s="343"/>
      <c r="S95" s="352"/>
      <c r="V95" s="320" t="s">
        <v>252</v>
      </c>
      <c r="W95" s="320">
        <v>3314</v>
      </c>
      <c r="X95" s="328">
        <v>10095</v>
      </c>
    </row>
    <row r="96" spans="1:25" ht="12.75">
      <c r="A96" s="328">
        <v>10141</v>
      </c>
      <c r="B96" s="360">
        <v>4009</v>
      </c>
      <c r="C96" s="369" t="s">
        <v>280</v>
      </c>
      <c r="D96" s="334">
        <v>405866</v>
      </c>
      <c r="E96" s="365"/>
      <c r="F96" s="336">
        <v>218008</v>
      </c>
      <c r="G96" s="320">
        <f t="shared" si="1"/>
        <v>0</v>
      </c>
      <c r="H96" s="388">
        <v>5406</v>
      </c>
      <c r="I96" s="388" t="s">
        <v>265</v>
      </c>
      <c r="J96" s="389">
        <v>0</v>
      </c>
      <c r="L96" s="366" t="s">
        <v>266</v>
      </c>
      <c r="M96" s="366">
        <v>10137</v>
      </c>
      <c r="N96" s="328"/>
      <c r="O96" s="341" t="s">
        <v>393</v>
      </c>
      <c r="P96" s="342">
        <v>10137</v>
      </c>
      <c r="Q96" s="343">
        <v>0</v>
      </c>
      <c r="R96" s="343"/>
      <c r="S96" s="352"/>
      <c r="T96" s="367"/>
      <c r="V96" s="368" t="s">
        <v>253</v>
      </c>
      <c r="W96" s="366">
        <v>3507</v>
      </c>
      <c r="X96" s="328">
        <v>10108</v>
      </c>
      <c r="Y96" s="353"/>
    </row>
    <row r="97" spans="1:25" ht="12.75">
      <c r="A97" s="328">
        <v>10142</v>
      </c>
      <c r="B97" s="360">
        <v>5407</v>
      </c>
      <c r="C97" s="333" t="s">
        <v>281</v>
      </c>
      <c r="D97" s="334">
        <v>22419</v>
      </c>
      <c r="E97" s="365"/>
      <c r="F97" s="335">
        <v>-3</v>
      </c>
      <c r="G97" s="320">
        <f t="shared" si="1"/>
        <v>0</v>
      </c>
      <c r="H97" s="388">
        <v>5408</v>
      </c>
      <c r="I97" s="388" t="s">
        <v>266</v>
      </c>
      <c r="J97" s="389">
        <v>0</v>
      </c>
      <c r="L97" s="366" t="s">
        <v>267</v>
      </c>
      <c r="M97" s="366">
        <v>10150</v>
      </c>
      <c r="N97" s="328"/>
      <c r="O97" s="341" t="s">
        <v>394</v>
      </c>
      <c r="P97" s="342">
        <v>10151</v>
      </c>
      <c r="Q97" s="343">
        <v>0</v>
      </c>
      <c r="R97" s="343"/>
      <c r="S97" s="352"/>
      <c r="T97" s="367"/>
      <c r="V97" s="366" t="s">
        <v>254</v>
      </c>
      <c r="W97" s="366">
        <v>3506</v>
      </c>
      <c r="X97" s="328">
        <v>10096</v>
      </c>
      <c r="Y97" s="353"/>
    </row>
    <row r="98" spans="1:25" ht="12.75">
      <c r="A98" s="328">
        <v>10143</v>
      </c>
      <c r="B98" s="360">
        <v>5403</v>
      </c>
      <c r="C98" s="333" t="s">
        <v>408</v>
      </c>
      <c r="D98" s="334">
        <v>137514</v>
      </c>
      <c r="E98" s="365"/>
      <c r="F98" s="336">
        <v>0</v>
      </c>
      <c r="G98" s="320">
        <f t="shared" si="1"/>
        <v>0</v>
      </c>
      <c r="H98" s="388">
        <v>4215</v>
      </c>
      <c r="I98" s="388" t="s">
        <v>268</v>
      </c>
      <c r="J98" s="389">
        <v>0</v>
      </c>
      <c r="L98" s="366" t="s">
        <v>268</v>
      </c>
      <c r="M98" s="366">
        <v>10138</v>
      </c>
      <c r="N98" s="328"/>
      <c r="O98" s="341" t="s">
        <v>395</v>
      </c>
      <c r="P98" s="342">
        <v>10138</v>
      </c>
      <c r="Q98" s="343">
        <v>0</v>
      </c>
      <c r="R98" s="343"/>
      <c r="S98" s="352"/>
      <c r="T98" s="367"/>
      <c r="V98" s="366" t="s">
        <v>255</v>
      </c>
      <c r="W98" s="366">
        <v>2052</v>
      </c>
      <c r="X98" s="328">
        <v>10098</v>
      </c>
      <c r="Y98" s="353"/>
    </row>
    <row r="99" spans="1:25" ht="12.75">
      <c r="A99" s="328">
        <v>10144</v>
      </c>
      <c r="B99" s="360">
        <v>4012</v>
      </c>
      <c r="C99" s="333" t="s">
        <v>284</v>
      </c>
      <c r="D99" s="334">
        <v>152682</v>
      </c>
      <c r="E99" s="365"/>
      <c r="F99" s="336">
        <v>41430</v>
      </c>
      <c r="G99" s="320">
        <f t="shared" si="1"/>
        <v>0</v>
      </c>
      <c r="H99" s="388">
        <v>4003</v>
      </c>
      <c r="I99" s="388" t="s">
        <v>272</v>
      </c>
      <c r="J99" s="389">
        <v>0</v>
      </c>
      <c r="L99" s="366" t="s">
        <v>269</v>
      </c>
      <c r="M99" s="366">
        <v>10151</v>
      </c>
      <c r="N99" s="328"/>
      <c r="O99" s="341" t="s">
        <v>396</v>
      </c>
      <c r="P99" s="342">
        <v>10152</v>
      </c>
      <c r="Q99" s="343">
        <v>0</v>
      </c>
      <c r="R99" s="343"/>
      <c r="S99" s="352"/>
      <c r="T99" s="367"/>
      <c r="V99" s="366" t="s">
        <v>256</v>
      </c>
      <c r="W99" s="366">
        <v>2070</v>
      </c>
      <c r="X99" s="328">
        <v>10097</v>
      </c>
      <c r="Y99" s="353"/>
    </row>
    <row r="100" spans="1:25" s="360" customFormat="1" ht="12.75">
      <c r="A100" s="328">
        <v>10145</v>
      </c>
      <c r="B100" s="360">
        <v>5405</v>
      </c>
      <c r="C100" s="369" t="s">
        <v>271</v>
      </c>
      <c r="D100" s="334">
        <v>231725</v>
      </c>
      <c r="E100" s="365"/>
      <c r="F100" s="335">
        <v>-11719</v>
      </c>
      <c r="G100" s="320">
        <f t="shared" si="1"/>
        <v>0</v>
      </c>
      <c r="H100" s="388">
        <v>5402</v>
      </c>
      <c r="I100" s="388" t="s">
        <v>277</v>
      </c>
      <c r="J100" s="389">
        <v>0</v>
      </c>
      <c r="K100" s="321"/>
      <c r="L100" s="366" t="s">
        <v>270</v>
      </c>
      <c r="M100" s="366">
        <v>10152</v>
      </c>
      <c r="N100" s="328"/>
      <c r="O100" s="341" t="s">
        <v>397</v>
      </c>
      <c r="P100" s="342">
        <v>10153</v>
      </c>
      <c r="Q100" s="343">
        <v>0</v>
      </c>
      <c r="R100" s="343"/>
      <c r="S100" s="352"/>
      <c r="T100" s="367"/>
      <c r="V100" s="368" t="s">
        <v>257</v>
      </c>
      <c r="W100" s="366">
        <v>3316</v>
      </c>
      <c r="X100" s="328">
        <v>10100</v>
      </c>
      <c r="Y100" s="353"/>
    </row>
    <row r="101" spans="1:25" ht="12.75">
      <c r="A101" s="328">
        <v>10146</v>
      </c>
      <c r="B101" s="360">
        <v>5409</v>
      </c>
      <c r="C101" s="333" t="s">
        <v>273</v>
      </c>
      <c r="D101" s="334">
        <v>-11075</v>
      </c>
      <c r="E101" s="365"/>
      <c r="F101" s="336">
        <v>0</v>
      </c>
      <c r="G101" s="320">
        <f t="shared" si="1"/>
        <v>0</v>
      </c>
      <c r="H101" s="388">
        <v>4009</v>
      </c>
      <c r="I101" s="388" t="s">
        <v>280</v>
      </c>
      <c r="J101" s="389">
        <v>0</v>
      </c>
      <c r="K101" s="352"/>
      <c r="L101" s="366" t="s">
        <v>271</v>
      </c>
      <c r="M101" s="366">
        <v>10145</v>
      </c>
      <c r="N101" s="328"/>
      <c r="O101" s="341" t="s">
        <v>398</v>
      </c>
      <c r="P101" s="342">
        <v>10145</v>
      </c>
      <c r="Q101" s="343">
        <v>0</v>
      </c>
      <c r="R101" s="343"/>
      <c r="S101" s="352"/>
      <c r="T101" s="367"/>
      <c r="V101" s="368" t="s">
        <v>258</v>
      </c>
      <c r="W101" s="366">
        <v>2055</v>
      </c>
      <c r="X101" s="328">
        <v>10101</v>
      </c>
      <c r="Y101" s="353"/>
    </row>
    <row r="102" spans="1:25" ht="12.75">
      <c r="A102" s="328">
        <v>10147</v>
      </c>
      <c r="B102" s="360">
        <v>4752</v>
      </c>
      <c r="C102" s="333" t="s">
        <v>275</v>
      </c>
      <c r="D102" s="335">
        <v>-26608</v>
      </c>
      <c r="E102" s="365"/>
      <c r="F102" s="336">
        <v>0</v>
      </c>
      <c r="G102" s="320">
        <f t="shared" si="1"/>
        <v>0</v>
      </c>
      <c r="H102" s="388">
        <v>5407</v>
      </c>
      <c r="I102" s="388" t="s">
        <v>281</v>
      </c>
      <c r="J102" s="389">
        <v>0</v>
      </c>
      <c r="L102" s="366" t="s">
        <v>272</v>
      </c>
      <c r="M102" s="366">
        <v>10139</v>
      </c>
      <c r="N102" s="328"/>
      <c r="O102" s="341" t="s">
        <v>399</v>
      </c>
      <c r="P102" s="342">
        <v>10139</v>
      </c>
      <c r="Q102" s="343">
        <v>0</v>
      </c>
      <c r="R102" s="343"/>
      <c r="S102" s="352"/>
      <c r="T102" s="367"/>
      <c r="V102" s="366" t="s">
        <v>259</v>
      </c>
      <c r="W102" s="366">
        <v>2057</v>
      </c>
      <c r="X102" s="328">
        <v>10103</v>
      </c>
      <c r="Y102" s="353"/>
    </row>
    <row r="103" spans="1:25" ht="12.75">
      <c r="A103" s="328">
        <v>10148</v>
      </c>
      <c r="B103" s="360">
        <v>5404</v>
      </c>
      <c r="C103" s="369" t="s">
        <v>410</v>
      </c>
      <c r="D103" s="334">
        <v>57848</v>
      </c>
      <c r="E103" s="365"/>
      <c r="F103" s="336">
        <v>0</v>
      </c>
      <c r="G103" s="320">
        <f t="shared" si="1"/>
        <v>0</v>
      </c>
      <c r="H103" s="388">
        <v>5403</v>
      </c>
      <c r="I103" s="388" t="s">
        <v>282</v>
      </c>
      <c r="J103" s="389">
        <v>0</v>
      </c>
      <c r="L103" s="366" t="s">
        <v>273</v>
      </c>
      <c r="M103" s="366">
        <v>10146</v>
      </c>
      <c r="N103" s="328"/>
      <c r="O103" s="341" t="s">
        <v>400</v>
      </c>
      <c r="P103" s="342">
        <v>10146</v>
      </c>
      <c r="Q103" s="343">
        <v>0</v>
      </c>
      <c r="R103" s="343"/>
      <c r="S103" s="352"/>
      <c r="T103" s="367"/>
      <c r="V103" s="366" t="s">
        <v>260</v>
      </c>
      <c r="W103" s="366">
        <v>2056</v>
      </c>
      <c r="X103" s="328">
        <v>10102</v>
      </c>
      <c r="Y103" s="353"/>
    </row>
    <row r="104" spans="1:25" ht="12.75">
      <c r="A104" s="328">
        <v>10149</v>
      </c>
      <c r="B104" s="360">
        <v>5401</v>
      </c>
      <c r="C104" s="369" t="s">
        <v>279</v>
      </c>
      <c r="D104" s="334">
        <v>117676</v>
      </c>
      <c r="E104" s="365"/>
      <c r="F104" s="335">
        <v>-8633</v>
      </c>
      <c r="G104" s="320">
        <f t="shared" si="1"/>
        <v>0</v>
      </c>
      <c r="H104" s="388">
        <v>4012</v>
      </c>
      <c r="I104" s="388" t="s">
        <v>284</v>
      </c>
      <c r="J104" s="389">
        <v>0</v>
      </c>
      <c r="L104" s="366" t="s">
        <v>274</v>
      </c>
      <c r="M104" s="366">
        <v>10150</v>
      </c>
      <c r="N104" s="328"/>
      <c r="O104" s="341" t="s">
        <v>401</v>
      </c>
      <c r="P104" s="342">
        <v>10150</v>
      </c>
      <c r="Q104" s="343">
        <v>0</v>
      </c>
      <c r="R104" s="343"/>
      <c r="S104" s="352"/>
      <c r="T104" s="367"/>
      <c r="V104" s="368" t="s">
        <v>261</v>
      </c>
      <c r="W104" s="366">
        <v>2076</v>
      </c>
      <c r="X104" s="328">
        <v>10124</v>
      </c>
      <c r="Y104" s="353"/>
    </row>
    <row r="105" spans="1:25" ht="12.75">
      <c r="A105" s="328">
        <v>10150</v>
      </c>
      <c r="B105" s="360">
        <v>5400</v>
      </c>
      <c r="C105" s="333" t="s">
        <v>274</v>
      </c>
      <c r="D105" s="334">
        <v>295939</v>
      </c>
      <c r="E105" s="365"/>
      <c r="F105" s="336">
        <v>47453</v>
      </c>
      <c r="G105" s="320">
        <f t="shared" si="1"/>
        <v>0</v>
      </c>
      <c r="H105" s="388">
        <v>5405</v>
      </c>
      <c r="I105" s="388" t="s">
        <v>271</v>
      </c>
      <c r="J105" s="389">
        <v>0</v>
      </c>
      <c r="L105" s="320" t="s">
        <v>275</v>
      </c>
      <c r="M105" s="320">
        <v>10147</v>
      </c>
      <c r="O105" s="320" t="s">
        <v>402</v>
      </c>
      <c r="P105" s="320">
        <v>10147</v>
      </c>
      <c r="Q105" s="320">
        <v>0</v>
      </c>
      <c r="V105" s="368" t="s">
        <v>284</v>
      </c>
      <c r="W105" s="366">
        <v>4012</v>
      </c>
      <c r="X105" s="328">
        <v>10144</v>
      </c>
      <c r="Y105" s="353"/>
    </row>
    <row r="106" spans="1:25" ht="12.75">
      <c r="A106" s="328">
        <v>10151</v>
      </c>
      <c r="B106" s="360">
        <v>4211</v>
      </c>
      <c r="C106" s="333" t="s">
        <v>267</v>
      </c>
      <c r="D106" s="334">
        <v>215551</v>
      </c>
      <c r="E106" s="365"/>
      <c r="F106" s="336">
        <v>85795</v>
      </c>
      <c r="G106" s="320">
        <f t="shared" si="1"/>
        <v>0</v>
      </c>
      <c r="H106" s="388">
        <v>5409</v>
      </c>
      <c r="I106" s="388" t="s">
        <v>273</v>
      </c>
      <c r="J106" s="389">
        <v>0</v>
      </c>
      <c r="V106" s="368"/>
      <c r="W106" s="366"/>
      <c r="X106" s="328"/>
      <c r="Y106" s="353"/>
    </row>
    <row r="107" spans="1:25" ht="12.75">
      <c r="A107" s="328">
        <v>10152</v>
      </c>
      <c r="B107" s="360">
        <v>4210</v>
      </c>
      <c r="C107" s="333" t="s">
        <v>269</v>
      </c>
      <c r="D107" s="334">
        <v>262902</v>
      </c>
      <c r="E107" s="365"/>
      <c r="F107" s="336">
        <v>243857</v>
      </c>
      <c r="G107" s="320">
        <f t="shared" si="1"/>
        <v>0</v>
      </c>
      <c r="H107" s="388">
        <v>4752</v>
      </c>
      <c r="I107" s="388" t="s">
        <v>275</v>
      </c>
      <c r="J107" s="389">
        <v>0</v>
      </c>
      <c r="L107" s="366" t="s">
        <v>277</v>
      </c>
      <c r="M107" s="366">
        <v>10140</v>
      </c>
      <c r="N107" s="328"/>
      <c r="O107" s="341" t="s">
        <v>403</v>
      </c>
      <c r="P107" s="342">
        <v>10140</v>
      </c>
      <c r="Q107" s="343">
        <v>0</v>
      </c>
      <c r="R107" s="343"/>
      <c r="S107" s="352"/>
      <c r="T107" s="367"/>
      <c r="V107" s="368" t="s">
        <v>262</v>
      </c>
      <c r="W107" s="366">
        <v>2060</v>
      </c>
      <c r="X107" s="328">
        <v>10105</v>
      </c>
      <c r="Y107" s="353"/>
    </row>
    <row r="108" spans="1:25" s="360" customFormat="1" ht="12.75">
      <c r="A108" s="328">
        <v>10153</v>
      </c>
      <c r="B108" s="360">
        <v>4212</v>
      </c>
      <c r="C108" s="369" t="s">
        <v>270</v>
      </c>
      <c r="D108" s="334">
        <v>129205</v>
      </c>
      <c r="E108" s="365"/>
      <c r="F108" s="336">
        <v>194398</v>
      </c>
      <c r="G108" s="320">
        <f t="shared" si="1"/>
        <v>0</v>
      </c>
      <c r="H108" s="388">
        <v>5404</v>
      </c>
      <c r="I108" s="388" t="s">
        <v>283</v>
      </c>
      <c r="J108" s="389">
        <v>0</v>
      </c>
      <c r="K108" s="321"/>
      <c r="L108" s="366" t="s">
        <v>278</v>
      </c>
      <c r="M108" s="366">
        <v>10153</v>
      </c>
      <c r="N108" s="328"/>
      <c r="O108" s="341" t="s">
        <v>404</v>
      </c>
      <c r="P108" s="342">
        <v>10154</v>
      </c>
      <c r="Q108" s="343">
        <v>0</v>
      </c>
      <c r="R108" s="343"/>
      <c r="S108" s="352"/>
      <c r="T108" s="367"/>
      <c r="V108" s="368" t="s">
        <v>263</v>
      </c>
      <c r="W108" s="366">
        <v>3518</v>
      </c>
      <c r="X108" s="328">
        <v>10123</v>
      </c>
      <c r="Y108" s="353"/>
    </row>
    <row r="109" spans="1:25" ht="12.75">
      <c r="A109" s="328">
        <v>10154</v>
      </c>
      <c r="B109" s="360">
        <v>4208</v>
      </c>
      <c r="C109" s="333" t="s">
        <v>278</v>
      </c>
      <c r="D109" s="334">
        <v>182807</v>
      </c>
      <c r="E109" s="365"/>
      <c r="F109" s="336">
        <v>52029</v>
      </c>
      <c r="G109" s="320">
        <f t="shared" si="1"/>
        <v>0</v>
      </c>
      <c r="H109" s="388">
        <v>5401</v>
      </c>
      <c r="I109" s="388" t="s">
        <v>279</v>
      </c>
      <c r="J109" s="389">
        <v>0</v>
      </c>
      <c r="K109" s="352"/>
      <c r="L109" s="366" t="s">
        <v>279</v>
      </c>
      <c r="M109" s="366">
        <v>10149</v>
      </c>
      <c r="N109" s="328"/>
      <c r="O109" s="341" t="s">
        <v>405</v>
      </c>
      <c r="P109" s="342">
        <v>10149</v>
      </c>
      <c r="Q109" s="343">
        <v>0</v>
      </c>
      <c r="R109" s="343"/>
      <c r="S109" s="352"/>
      <c r="T109" s="367"/>
      <c r="V109" s="366" t="s">
        <v>264</v>
      </c>
      <c r="W109" s="366">
        <v>2054</v>
      </c>
      <c r="X109" s="328">
        <v>10109</v>
      </c>
      <c r="Y109" s="353"/>
    </row>
    <row r="110" spans="1:25" s="360" customFormat="1" ht="12.75">
      <c r="A110" s="328">
        <v>10156</v>
      </c>
      <c r="B110" s="320">
        <v>7000</v>
      </c>
      <c r="C110" s="333" t="s">
        <v>285</v>
      </c>
      <c r="D110" s="334">
        <v>104034</v>
      </c>
      <c r="E110" s="365"/>
      <c r="F110" s="336">
        <v>38087</v>
      </c>
      <c r="G110" s="320">
        <f t="shared" si="1"/>
        <v>0</v>
      </c>
      <c r="H110" s="388">
        <v>5400</v>
      </c>
      <c r="I110" s="388" t="s">
        <v>274</v>
      </c>
      <c r="J110" s="389">
        <v>0</v>
      </c>
      <c r="K110" s="352"/>
      <c r="L110" s="366" t="s">
        <v>280</v>
      </c>
      <c r="M110" s="366">
        <v>10141</v>
      </c>
      <c r="N110" s="328"/>
      <c r="O110" s="328" t="s">
        <v>406</v>
      </c>
      <c r="P110" s="346">
        <v>10141</v>
      </c>
      <c r="Q110" s="343">
        <v>0</v>
      </c>
      <c r="R110" s="343"/>
      <c r="S110" s="352"/>
      <c r="T110" s="367"/>
      <c r="V110" s="366"/>
      <c r="W110" s="366"/>
      <c r="X110" s="328"/>
      <c r="Y110" s="353"/>
    </row>
    <row r="111" spans="1:25" s="360" customFormat="1" ht="12.75">
      <c r="A111" s="328">
        <v>10157</v>
      </c>
      <c r="B111" s="360">
        <v>7005</v>
      </c>
      <c r="C111" s="333" t="s">
        <v>286</v>
      </c>
      <c r="D111" s="334">
        <v>67081</v>
      </c>
      <c r="E111" s="365"/>
      <c r="F111" s="336">
        <v>151</v>
      </c>
      <c r="G111" s="320">
        <f t="shared" si="1"/>
        <v>0</v>
      </c>
      <c r="H111" s="388">
        <v>4211</v>
      </c>
      <c r="I111" s="388" t="s">
        <v>267</v>
      </c>
      <c r="J111" s="389">
        <v>0</v>
      </c>
      <c r="K111" s="321"/>
      <c r="L111" s="366" t="s">
        <v>281</v>
      </c>
      <c r="M111" s="366">
        <v>10142</v>
      </c>
      <c r="N111" s="328"/>
      <c r="O111" s="328" t="s">
        <v>407</v>
      </c>
      <c r="P111" s="346">
        <v>10142</v>
      </c>
      <c r="Q111" s="343">
        <v>0</v>
      </c>
      <c r="R111" s="343"/>
      <c r="S111" s="352"/>
      <c r="T111" s="367"/>
      <c r="V111" s="366"/>
      <c r="W111" s="366"/>
      <c r="X111" s="328"/>
      <c r="Y111" s="353"/>
    </row>
    <row r="112" spans="1:25" ht="12.75">
      <c r="A112" s="328">
        <v>10158</v>
      </c>
      <c r="B112" s="360">
        <v>7009</v>
      </c>
      <c r="C112" s="333" t="s">
        <v>287</v>
      </c>
      <c r="D112" s="334">
        <v>109607</v>
      </c>
      <c r="E112" s="365"/>
      <c r="F112" s="336">
        <v>78438</v>
      </c>
      <c r="G112" s="320">
        <f t="shared" si="1"/>
        <v>0</v>
      </c>
      <c r="H112" s="388">
        <v>4210</v>
      </c>
      <c r="I112" s="388" t="s">
        <v>269</v>
      </c>
      <c r="J112" s="389">
        <v>0</v>
      </c>
      <c r="L112" s="366" t="s">
        <v>408</v>
      </c>
      <c r="M112" s="366">
        <v>10143</v>
      </c>
      <c r="N112" s="363"/>
      <c r="O112" s="341" t="s">
        <v>409</v>
      </c>
      <c r="P112" s="342">
        <v>10143</v>
      </c>
      <c r="Q112" s="343">
        <v>0</v>
      </c>
      <c r="R112" s="343"/>
      <c r="S112" s="352"/>
      <c r="T112" s="367"/>
      <c r="V112" s="366"/>
      <c r="W112" s="366"/>
      <c r="X112" s="328"/>
      <c r="Y112" s="353"/>
    </row>
    <row r="113" spans="1:25" ht="12.75">
      <c r="A113" s="328">
        <v>10159</v>
      </c>
      <c r="B113" s="360">
        <v>7010</v>
      </c>
      <c r="C113" s="333" t="s">
        <v>288</v>
      </c>
      <c r="D113" s="334">
        <v>78797</v>
      </c>
      <c r="E113" s="380"/>
      <c r="F113" s="336">
        <v>7374</v>
      </c>
      <c r="G113" s="320">
        <f t="shared" si="1"/>
        <v>0</v>
      </c>
      <c r="H113" s="388">
        <v>4212</v>
      </c>
      <c r="I113" s="388" t="s">
        <v>270</v>
      </c>
      <c r="J113" s="389">
        <v>0</v>
      </c>
      <c r="K113" s="352"/>
      <c r="L113" s="366" t="s">
        <v>410</v>
      </c>
      <c r="M113" s="366">
        <v>10148</v>
      </c>
      <c r="N113" s="328"/>
      <c r="O113" s="341" t="s">
        <v>411</v>
      </c>
      <c r="P113" s="342">
        <v>10148</v>
      </c>
      <c r="Q113" s="343">
        <v>0</v>
      </c>
      <c r="R113" s="343"/>
      <c r="S113" s="352"/>
      <c r="T113" s="367"/>
      <c r="V113" s="366"/>
      <c r="W113" s="366"/>
      <c r="X113" s="328"/>
      <c r="Y113" s="353"/>
    </row>
    <row r="114" spans="1:24" ht="13.5" thickBot="1">
      <c r="A114" s="328">
        <v>10698</v>
      </c>
      <c r="B114" s="355">
        <v>3521</v>
      </c>
      <c r="C114" s="337" t="s">
        <v>248</v>
      </c>
      <c r="D114" s="334">
        <v>67107</v>
      </c>
      <c r="E114" s="370"/>
      <c r="F114" s="336">
        <v>0</v>
      </c>
      <c r="G114" s="320">
        <f t="shared" si="1"/>
        <v>0</v>
      </c>
      <c r="H114" s="388">
        <v>4208</v>
      </c>
      <c r="I114" s="388" t="s">
        <v>278</v>
      </c>
      <c r="J114" s="389">
        <v>0</v>
      </c>
      <c r="L114" s="366" t="s">
        <v>284</v>
      </c>
      <c r="M114" s="366">
        <v>10144</v>
      </c>
      <c r="N114" s="328"/>
      <c r="O114" s="328" t="s">
        <v>412</v>
      </c>
      <c r="P114" s="346">
        <v>10144</v>
      </c>
      <c r="Q114" s="343">
        <v>0</v>
      </c>
      <c r="R114" s="343"/>
      <c r="S114" s="352"/>
      <c r="T114" s="367"/>
      <c r="X114" s="328"/>
    </row>
    <row r="115" spans="1:25" ht="13.5" thickTop="1">
      <c r="A115" s="328">
        <v>10953</v>
      </c>
      <c r="B115" s="327">
        <v>3522</v>
      </c>
      <c r="C115" s="329" t="s">
        <v>196</v>
      </c>
      <c r="D115" s="330">
        <v>67640</v>
      </c>
      <c r="E115" s="379"/>
      <c r="F115" s="332">
        <v>40434</v>
      </c>
      <c r="G115" s="320">
        <f t="shared" si="1"/>
        <v>0</v>
      </c>
      <c r="H115" s="388">
        <v>7010</v>
      </c>
      <c r="I115" s="388" t="s">
        <v>288</v>
      </c>
      <c r="J115" s="389">
        <v>0</v>
      </c>
      <c r="L115" s="320" t="s">
        <v>413</v>
      </c>
      <c r="M115" s="320">
        <v>10159</v>
      </c>
      <c r="O115" s="320" t="s">
        <v>413</v>
      </c>
      <c r="P115" s="347">
        <v>10159</v>
      </c>
      <c r="Q115" s="347">
        <v>0</v>
      </c>
      <c r="R115" s="371"/>
      <c r="S115" s="347"/>
      <c r="X115" s="328"/>
      <c r="Y115" s="372"/>
    </row>
    <row r="116" spans="1:24" ht="12.75">
      <c r="A116" s="328">
        <v>11093</v>
      </c>
      <c r="B116" s="355">
        <v>3523</v>
      </c>
      <c r="C116" s="333" t="s">
        <v>349</v>
      </c>
      <c r="D116" s="334">
        <v>84339</v>
      </c>
      <c r="E116" s="365"/>
      <c r="F116" s="336">
        <v>28681</v>
      </c>
      <c r="G116" s="320">
        <f t="shared" si="1"/>
        <v>0</v>
      </c>
      <c r="H116" s="388">
        <v>7005</v>
      </c>
      <c r="I116" s="388" t="s">
        <v>286</v>
      </c>
      <c r="J116" s="389">
        <v>0</v>
      </c>
      <c r="L116" s="320" t="s">
        <v>414</v>
      </c>
      <c r="M116" s="320">
        <v>10157</v>
      </c>
      <c r="O116" s="320" t="s">
        <v>414</v>
      </c>
      <c r="P116" s="320">
        <v>10157</v>
      </c>
      <c r="Q116" s="320">
        <v>0</v>
      </c>
      <c r="S116" s="321"/>
      <c r="X116" s="328"/>
    </row>
    <row r="117" spans="1:25" ht="12.75">
      <c r="A117" s="328">
        <v>11094</v>
      </c>
      <c r="B117" s="327">
        <v>3520</v>
      </c>
      <c r="C117" s="333" t="s">
        <v>179</v>
      </c>
      <c r="D117" s="334">
        <v>31051</v>
      </c>
      <c r="E117" s="365"/>
      <c r="F117" s="336">
        <v>0</v>
      </c>
      <c r="G117" s="320">
        <f t="shared" si="1"/>
        <v>0</v>
      </c>
      <c r="H117" s="388">
        <v>7000</v>
      </c>
      <c r="I117" s="388" t="s">
        <v>285</v>
      </c>
      <c r="J117" s="389">
        <v>0</v>
      </c>
      <c r="L117" s="373" t="s">
        <v>415</v>
      </c>
      <c r="M117" s="373">
        <v>10156</v>
      </c>
      <c r="O117" s="320" t="s">
        <v>415</v>
      </c>
      <c r="P117" s="320">
        <v>10156</v>
      </c>
      <c r="Q117" s="320">
        <v>0</v>
      </c>
      <c r="S117" s="321"/>
      <c r="V117" s="373"/>
      <c r="W117" s="373"/>
      <c r="X117" s="328"/>
      <c r="Y117" s="353"/>
    </row>
    <row r="118" spans="1:25" ht="13.5" thickBot="1">
      <c r="A118" s="328">
        <v>11174</v>
      </c>
      <c r="B118" s="360">
        <v>5427</v>
      </c>
      <c r="C118" s="337" t="s">
        <v>276</v>
      </c>
      <c r="D118" s="335">
        <v>258</v>
      </c>
      <c r="E118" s="370"/>
      <c r="F118" s="336">
        <v>0</v>
      </c>
      <c r="G118" s="320">
        <v>0</v>
      </c>
      <c r="H118" s="388">
        <v>7009</v>
      </c>
      <c r="I118" s="388" t="s">
        <v>287</v>
      </c>
      <c r="J118" s="389">
        <v>0</v>
      </c>
      <c r="L118" s="373" t="s">
        <v>416</v>
      </c>
      <c r="M118" s="373">
        <v>10158</v>
      </c>
      <c r="O118" s="320" t="s">
        <v>416</v>
      </c>
      <c r="P118" s="320">
        <v>10158</v>
      </c>
      <c r="Q118" s="320">
        <v>0</v>
      </c>
      <c r="V118" s="373"/>
      <c r="W118" s="373"/>
      <c r="X118" s="328"/>
      <c r="Y118" s="353"/>
    </row>
    <row r="119" spans="1:6" ht="13.5" thickTop="1">
      <c r="A119" s="363"/>
      <c r="E119" s="360"/>
      <c r="F119" s="349"/>
    </row>
    <row r="120" spans="1:6" ht="12.75">
      <c r="A120" s="363"/>
      <c r="E120" s="360"/>
      <c r="F120" s="374"/>
    </row>
    <row r="121" spans="1:10" ht="12.75">
      <c r="A121" s="363"/>
      <c r="E121" s="360"/>
      <c r="F121" s="349"/>
      <c r="H121" s="388"/>
      <c r="I121" s="388"/>
      <c r="J121" s="388"/>
    </row>
    <row r="122" spans="1:10" ht="12.75">
      <c r="A122" s="363"/>
      <c r="E122" s="360"/>
      <c r="F122" s="349"/>
      <c r="H122" s="388"/>
      <c r="I122" s="388"/>
      <c r="J122" s="388"/>
    </row>
    <row r="123" spans="1:10" ht="12.75">
      <c r="A123" s="363"/>
      <c r="E123" s="360"/>
      <c r="F123" s="349"/>
      <c r="H123" s="388"/>
      <c r="I123" s="388"/>
      <c r="J123" s="388"/>
    </row>
    <row r="124" spans="1:10" ht="12.75">
      <c r="A124" s="363"/>
      <c r="E124" s="360"/>
      <c r="F124" s="349"/>
      <c r="H124" s="388"/>
      <c r="I124" s="388"/>
      <c r="J124" s="388"/>
    </row>
    <row r="125" spans="1:10" ht="12.75">
      <c r="A125" s="363"/>
      <c r="E125" s="363"/>
      <c r="F125" s="364"/>
      <c r="H125" s="388"/>
      <c r="I125" s="388"/>
      <c r="J125" s="388"/>
    </row>
    <row r="126" spans="1:10" ht="12.75">
      <c r="A126" s="363"/>
      <c r="E126" s="328"/>
      <c r="F126" s="345"/>
      <c r="H126" s="388"/>
      <c r="I126" s="388"/>
      <c r="J126" s="388"/>
    </row>
    <row r="127" spans="1:10" ht="12.75">
      <c r="A127" s="363"/>
      <c r="E127" s="360"/>
      <c r="F127" s="349"/>
      <c r="H127" s="388"/>
      <c r="I127" s="388"/>
      <c r="J127" s="388"/>
    </row>
    <row r="128" spans="1:10" ht="12.75">
      <c r="A128" s="363"/>
      <c r="E128" s="360"/>
      <c r="F128" s="375"/>
      <c r="H128" s="388"/>
      <c r="I128" s="388"/>
      <c r="J128" s="388"/>
    </row>
    <row r="129" spans="1:10" ht="12.75">
      <c r="A129" s="363"/>
      <c r="E129" s="360"/>
      <c r="F129" s="349"/>
      <c r="H129" s="388"/>
      <c r="I129" s="388"/>
      <c r="J129" s="388"/>
    </row>
    <row r="130" spans="1:10" ht="12.75">
      <c r="A130" s="363"/>
      <c r="E130" s="360"/>
      <c r="F130" s="349"/>
      <c r="H130" s="388"/>
      <c r="I130" s="388"/>
      <c r="J130" s="388"/>
    </row>
    <row r="131" spans="1:10" ht="12.75">
      <c r="A131" s="363"/>
      <c r="E131" s="360"/>
      <c r="F131" s="349"/>
      <c r="H131" s="388"/>
      <c r="I131" s="388"/>
      <c r="J131" s="388"/>
    </row>
    <row r="132" spans="1:10" ht="12.75">
      <c r="A132" s="363"/>
      <c r="E132" s="360"/>
      <c r="F132" s="349"/>
      <c r="H132" s="388"/>
      <c r="I132" s="388"/>
      <c r="J132" s="388"/>
    </row>
    <row r="133" spans="1:10" ht="12.75">
      <c r="A133" s="363"/>
      <c r="E133" s="360"/>
      <c r="F133" s="349"/>
      <c r="H133" s="388"/>
      <c r="I133" s="388"/>
      <c r="J133" s="388"/>
    </row>
    <row r="134" spans="1:10" ht="12.75">
      <c r="A134" s="363"/>
      <c r="E134" s="360"/>
      <c r="F134" s="349"/>
      <c r="H134" s="388"/>
      <c r="I134" s="388"/>
      <c r="J134" s="388"/>
    </row>
    <row r="135" spans="1:10" ht="12.75">
      <c r="A135" s="363"/>
      <c r="E135" s="360"/>
      <c r="F135" s="349"/>
      <c r="H135" s="388"/>
      <c r="I135" s="388"/>
      <c r="J135" s="388"/>
    </row>
    <row r="136" spans="1:10" ht="12.75">
      <c r="A136" s="363"/>
      <c r="E136" s="360"/>
      <c r="F136" s="349"/>
      <c r="H136" s="388"/>
      <c r="I136" s="388"/>
      <c r="J136" s="388"/>
    </row>
    <row r="137" spans="1:10" ht="12.75">
      <c r="A137" s="363"/>
      <c r="E137" s="360"/>
      <c r="F137" s="349"/>
      <c r="H137" s="388"/>
      <c r="I137" s="388"/>
      <c r="J137" s="388"/>
    </row>
    <row r="138" spans="1:10" ht="12.75">
      <c r="A138" s="363"/>
      <c r="E138" s="360"/>
      <c r="F138" s="349"/>
      <c r="H138" s="388"/>
      <c r="I138" s="388"/>
      <c r="J138" s="388"/>
    </row>
    <row r="139" spans="1:10" ht="12.75">
      <c r="A139" s="363"/>
      <c r="E139" s="360"/>
      <c r="F139" s="349"/>
      <c r="H139" s="388"/>
      <c r="I139" s="388"/>
      <c r="J139" s="388"/>
    </row>
    <row r="140" spans="1:10" ht="12.75">
      <c r="A140" s="363"/>
      <c r="E140" s="360"/>
      <c r="F140" s="349"/>
      <c r="H140" s="388"/>
      <c r="I140" s="388"/>
      <c r="J140" s="388"/>
    </row>
    <row r="141" spans="1:10" ht="12.75">
      <c r="A141" s="363"/>
      <c r="E141" s="360"/>
      <c r="F141" s="349"/>
      <c r="H141" s="388"/>
      <c r="I141" s="388"/>
      <c r="J141" s="388"/>
    </row>
    <row r="142" spans="1:10" ht="12.75">
      <c r="A142" s="363"/>
      <c r="E142" s="360"/>
      <c r="F142" s="349"/>
      <c r="H142" s="388"/>
      <c r="I142" s="388"/>
      <c r="J142" s="388"/>
    </row>
    <row r="143" spans="1:10" ht="12.75">
      <c r="A143" s="363"/>
      <c r="E143" s="360"/>
      <c r="F143" s="349"/>
      <c r="H143" s="388"/>
      <c r="I143" s="388"/>
      <c r="J143" s="388"/>
    </row>
    <row r="144" spans="1:10" ht="12.75">
      <c r="A144" s="363"/>
      <c r="E144" s="360"/>
      <c r="F144" s="349"/>
      <c r="H144" s="388"/>
      <c r="I144" s="388"/>
      <c r="J144" s="388"/>
    </row>
    <row r="145" spans="1:10" ht="12.75">
      <c r="A145" s="363"/>
      <c r="E145" s="360"/>
      <c r="F145" s="349"/>
      <c r="H145" s="388"/>
      <c r="I145" s="388"/>
      <c r="J145" s="388"/>
    </row>
    <row r="146" spans="1:10" ht="12.75">
      <c r="A146" s="363"/>
      <c r="E146" s="360"/>
      <c r="F146" s="349"/>
      <c r="H146" s="388"/>
      <c r="I146" s="388"/>
      <c r="J146" s="388"/>
    </row>
    <row r="147" spans="1:10" ht="12.75">
      <c r="A147" s="363"/>
      <c r="E147" s="360"/>
      <c r="F147" s="349"/>
      <c r="H147" s="388"/>
      <c r="I147" s="388"/>
      <c r="J147" s="388"/>
    </row>
    <row r="148" spans="1:10" ht="12.75">
      <c r="A148" s="363"/>
      <c r="E148" s="360"/>
      <c r="F148" s="349"/>
      <c r="H148" s="388"/>
      <c r="I148" s="388"/>
      <c r="J148" s="388"/>
    </row>
    <row r="149" spans="1:10" ht="12.75">
      <c r="A149" s="363"/>
      <c r="E149" s="360"/>
      <c r="F149" s="349"/>
      <c r="H149" s="388"/>
      <c r="I149" s="388"/>
      <c r="J149" s="388"/>
    </row>
    <row r="150" spans="1:10" ht="12.75">
      <c r="A150" s="363"/>
      <c r="E150" s="360"/>
      <c r="F150" s="349"/>
      <c r="H150" s="388"/>
      <c r="I150" s="388"/>
      <c r="J150" s="388"/>
    </row>
    <row r="151" spans="1:10" ht="12.75">
      <c r="A151" s="363"/>
      <c r="E151" s="360"/>
      <c r="F151" s="349"/>
      <c r="H151" s="388"/>
      <c r="I151" s="388"/>
      <c r="J151" s="388"/>
    </row>
    <row r="152" spans="1:10" ht="12.75">
      <c r="A152" s="363"/>
      <c r="E152" s="360"/>
      <c r="F152" s="349"/>
      <c r="H152" s="388"/>
      <c r="I152" s="388"/>
      <c r="J152" s="388"/>
    </row>
    <row r="153" spans="1:10" ht="12.75">
      <c r="A153" s="363"/>
      <c r="E153" s="360"/>
      <c r="F153" s="349"/>
      <c r="H153" s="388"/>
      <c r="I153" s="388"/>
      <c r="J153" s="388"/>
    </row>
    <row r="154" spans="1:10" ht="12.75">
      <c r="A154" s="363"/>
      <c r="E154" s="360"/>
      <c r="F154" s="349"/>
      <c r="H154" s="388"/>
      <c r="I154" s="388"/>
      <c r="J154" s="388"/>
    </row>
    <row r="155" spans="1:10" ht="12.75">
      <c r="A155" s="363"/>
      <c r="E155" s="360"/>
      <c r="F155" s="349"/>
      <c r="H155" s="388"/>
      <c r="I155" s="388"/>
      <c r="J155" s="388"/>
    </row>
    <row r="156" spans="1:10" ht="12.75">
      <c r="A156" s="363"/>
      <c r="E156" s="360"/>
      <c r="F156" s="349"/>
      <c r="H156" s="388"/>
      <c r="I156" s="388"/>
      <c r="J156" s="388"/>
    </row>
    <row r="157" spans="1:10" ht="12.75">
      <c r="A157" s="363"/>
      <c r="E157" s="360"/>
      <c r="F157" s="349"/>
      <c r="H157" s="388"/>
      <c r="I157" s="388"/>
      <c r="J157" s="388"/>
    </row>
    <row r="158" spans="1:10" ht="12.75">
      <c r="A158" s="363"/>
      <c r="E158" s="360"/>
      <c r="F158" s="349"/>
      <c r="H158" s="388"/>
      <c r="I158" s="388"/>
      <c r="J158" s="388"/>
    </row>
    <row r="159" spans="1:10" ht="12.75">
      <c r="A159" s="363"/>
      <c r="E159" s="360"/>
      <c r="F159" s="349"/>
      <c r="H159" s="388"/>
      <c r="I159" s="388"/>
      <c r="J159" s="388"/>
    </row>
    <row r="160" spans="1:10" ht="12.75">
      <c r="A160" s="363"/>
      <c r="E160" s="360"/>
      <c r="F160" s="349"/>
      <c r="H160" s="388"/>
      <c r="I160" s="388"/>
      <c r="J160" s="388"/>
    </row>
    <row r="161" spans="1:10" ht="12.75">
      <c r="A161" s="363"/>
      <c r="E161" s="360"/>
      <c r="F161" s="349"/>
      <c r="H161" s="388"/>
      <c r="I161" s="388"/>
      <c r="J161" s="388"/>
    </row>
    <row r="162" spans="1:10" ht="12.75">
      <c r="A162" s="363"/>
      <c r="E162" s="360"/>
      <c r="F162" s="349"/>
      <c r="H162" s="388"/>
      <c r="I162" s="388"/>
      <c r="J162" s="388"/>
    </row>
    <row r="163" spans="1:10" ht="12.75">
      <c r="A163" s="363"/>
      <c r="E163" s="360"/>
      <c r="F163" s="349"/>
      <c r="H163" s="388"/>
      <c r="I163" s="388"/>
      <c r="J163" s="388"/>
    </row>
    <row r="164" spans="1:10" ht="12.75">
      <c r="A164" s="363"/>
      <c r="E164" s="360"/>
      <c r="F164" s="349"/>
      <c r="H164" s="388"/>
      <c r="I164" s="388"/>
      <c r="J164" s="388"/>
    </row>
    <row r="165" spans="1:10" ht="12.75">
      <c r="A165" s="363"/>
      <c r="E165" s="360"/>
      <c r="F165" s="349"/>
      <c r="H165" s="388"/>
      <c r="I165" s="388"/>
      <c r="J165" s="388"/>
    </row>
    <row r="166" spans="1:10" ht="12.75">
      <c r="A166" s="363"/>
      <c r="E166" s="360"/>
      <c r="F166" s="349"/>
      <c r="H166" s="388"/>
      <c r="I166" s="388"/>
      <c r="J166" s="388"/>
    </row>
    <row r="167" spans="1:10" ht="12.75">
      <c r="A167" s="363"/>
      <c r="E167" s="360"/>
      <c r="F167" s="349"/>
      <c r="H167" s="388"/>
      <c r="I167" s="388"/>
      <c r="J167" s="388"/>
    </row>
    <row r="168" spans="1:10" ht="12.75">
      <c r="A168" s="363"/>
      <c r="E168" s="360"/>
      <c r="F168" s="349"/>
      <c r="H168" s="388"/>
      <c r="I168" s="388"/>
      <c r="J168" s="388"/>
    </row>
    <row r="169" spans="1:10" ht="12.75">
      <c r="A169" s="363"/>
      <c r="E169" s="360"/>
      <c r="F169" s="349"/>
      <c r="H169" s="388"/>
      <c r="I169" s="388"/>
      <c r="J169" s="388"/>
    </row>
    <row r="170" spans="1:10" ht="12.75">
      <c r="A170" s="363"/>
      <c r="E170" s="360"/>
      <c r="F170" s="349"/>
      <c r="H170" s="388"/>
      <c r="I170" s="388"/>
      <c r="J170" s="388"/>
    </row>
    <row r="171" spans="1:10" ht="12.75">
      <c r="A171" s="363"/>
      <c r="E171" s="360"/>
      <c r="F171" s="349"/>
      <c r="H171" s="388"/>
      <c r="I171" s="388"/>
      <c r="J171" s="388"/>
    </row>
    <row r="172" spans="1:10" ht="12.75">
      <c r="A172" s="363"/>
      <c r="E172" s="360"/>
      <c r="F172" s="349"/>
      <c r="H172" s="388"/>
      <c r="I172" s="388"/>
      <c r="J172" s="388"/>
    </row>
    <row r="173" spans="1:10" ht="12.75">
      <c r="A173" s="363"/>
      <c r="E173" s="360"/>
      <c r="F173" s="349"/>
      <c r="H173" s="388"/>
      <c r="I173" s="388"/>
      <c r="J173" s="388"/>
    </row>
    <row r="174" spans="1:10" ht="12.75">
      <c r="A174" s="363"/>
      <c r="E174" s="360"/>
      <c r="F174" s="349"/>
      <c r="H174" s="388"/>
      <c r="I174" s="388"/>
      <c r="J174" s="388"/>
    </row>
    <row r="175" spans="1:10" ht="12.75">
      <c r="A175" s="363"/>
      <c r="E175" s="360"/>
      <c r="F175" s="349"/>
      <c r="H175" s="388"/>
      <c r="I175" s="388"/>
      <c r="J175" s="388"/>
    </row>
    <row r="176" spans="1:10" ht="12.75">
      <c r="A176" s="363"/>
      <c r="E176" s="360"/>
      <c r="F176" s="349"/>
      <c r="H176" s="388"/>
      <c r="I176" s="388"/>
      <c r="J176" s="388"/>
    </row>
    <row r="177" spans="1:10" ht="12.75">
      <c r="A177" s="363"/>
      <c r="E177" s="360"/>
      <c r="F177" s="349"/>
      <c r="H177" s="388"/>
      <c r="I177" s="388"/>
      <c r="J177" s="388"/>
    </row>
    <row r="178" spans="1:10" ht="12.75">
      <c r="A178" s="363"/>
      <c r="E178" s="360"/>
      <c r="F178" s="349"/>
      <c r="H178" s="388"/>
      <c r="I178" s="388"/>
      <c r="J178" s="388"/>
    </row>
    <row r="179" spans="1:10" ht="12.75">
      <c r="A179" s="363"/>
      <c r="E179" s="360"/>
      <c r="F179" s="349"/>
      <c r="H179" s="388"/>
      <c r="I179" s="388"/>
      <c r="J179" s="388"/>
    </row>
    <row r="180" spans="1:10" ht="12.75">
      <c r="A180" s="363"/>
      <c r="E180" s="360"/>
      <c r="F180" s="349"/>
      <c r="H180" s="388"/>
      <c r="I180" s="388"/>
      <c r="J180" s="388"/>
    </row>
    <row r="181" spans="1:10" ht="12.75">
      <c r="A181" s="363"/>
      <c r="E181" s="360"/>
      <c r="F181" s="349"/>
      <c r="H181" s="388"/>
      <c r="I181" s="388"/>
      <c r="J181" s="388"/>
    </row>
    <row r="182" spans="1:10" ht="12.75">
      <c r="A182" s="363"/>
      <c r="E182" s="360"/>
      <c r="F182" s="349"/>
      <c r="H182" s="388"/>
      <c r="I182" s="388"/>
      <c r="J182" s="388"/>
    </row>
    <row r="183" spans="1:10" ht="12.75">
      <c r="A183" s="363"/>
      <c r="E183" s="360"/>
      <c r="F183" s="349"/>
      <c r="H183" s="388"/>
      <c r="I183" s="388"/>
      <c r="J183" s="388"/>
    </row>
    <row r="184" spans="1:10" ht="12.75">
      <c r="A184" s="363"/>
      <c r="E184" s="360"/>
      <c r="F184" s="349"/>
      <c r="H184" s="388"/>
      <c r="I184" s="388"/>
      <c r="J184" s="388"/>
    </row>
    <row r="185" spans="1:10" ht="12.75">
      <c r="A185" s="363"/>
      <c r="E185" s="360"/>
      <c r="F185" s="349"/>
      <c r="H185" s="388"/>
      <c r="I185" s="388"/>
      <c r="J185" s="388"/>
    </row>
    <row r="186" spans="1:10" ht="12.75">
      <c r="A186" s="363"/>
      <c r="E186" s="360"/>
      <c r="F186" s="349"/>
      <c r="H186" s="388"/>
      <c r="I186" s="388"/>
      <c r="J186" s="388"/>
    </row>
    <row r="187" spans="1:10" ht="12.75">
      <c r="A187" s="363"/>
      <c r="E187" s="360"/>
      <c r="F187" s="349"/>
      <c r="H187" s="388"/>
      <c r="I187" s="388"/>
      <c r="J187" s="388"/>
    </row>
    <row r="188" spans="1:10" ht="12.75">
      <c r="A188" s="363"/>
      <c r="E188" s="360"/>
      <c r="F188" s="349"/>
      <c r="H188" s="388"/>
      <c r="I188" s="388"/>
      <c r="J188" s="388"/>
    </row>
    <row r="189" spans="1:10" ht="12.75">
      <c r="A189" s="363"/>
      <c r="E189" s="360"/>
      <c r="F189" s="349"/>
      <c r="H189" s="388"/>
      <c r="I189" s="388"/>
      <c r="J189" s="388"/>
    </row>
    <row r="190" spans="1:10" ht="12.75">
      <c r="A190" s="363"/>
      <c r="E190" s="360"/>
      <c r="F190" s="349"/>
      <c r="H190" s="388"/>
      <c r="I190" s="388"/>
      <c r="J190" s="388"/>
    </row>
    <row r="191" spans="1:10" ht="12.75">
      <c r="A191" s="363"/>
      <c r="E191" s="360"/>
      <c r="F191" s="349"/>
      <c r="H191" s="388"/>
      <c r="I191" s="388"/>
      <c r="J191" s="388"/>
    </row>
    <row r="192" spans="1:10" ht="12.75">
      <c r="A192" s="363"/>
      <c r="E192" s="360"/>
      <c r="F192" s="349"/>
      <c r="H192" s="388"/>
      <c r="I192" s="388"/>
      <c r="J192" s="388"/>
    </row>
    <row r="193" spans="1:10" ht="12.75">
      <c r="A193" s="363"/>
      <c r="E193" s="360"/>
      <c r="F193" s="349"/>
      <c r="H193" s="388"/>
      <c r="I193" s="388"/>
      <c r="J193" s="388"/>
    </row>
    <row r="194" spans="1:10" ht="12.75">
      <c r="A194" s="363"/>
      <c r="E194" s="360"/>
      <c r="F194" s="349"/>
      <c r="H194" s="388"/>
      <c r="I194" s="388"/>
      <c r="J194" s="388"/>
    </row>
    <row r="195" spans="1:10" ht="12.75">
      <c r="A195" s="363"/>
      <c r="E195" s="360"/>
      <c r="F195" s="349"/>
      <c r="H195" s="388"/>
      <c r="I195" s="388"/>
      <c r="J195" s="388"/>
    </row>
    <row r="196" spans="1:10" ht="12.75">
      <c r="A196" s="363"/>
      <c r="E196" s="360"/>
      <c r="F196" s="349"/>
      <c r="H196" s="388"/>
      <c r="I196" s="388"/>
      <c r="J196" s="388"/>
    </row>
    <row r="197" spans="1:10" ht="12.75">
      <c r="A197" s="363"/>
      <c r="E197" s="360"/>
      <c r="F197" s="349"/>
      <c r="H197" s="388"/>
      <c r="I197" s="388"/>
      <c r="J197" s="388"/>
    </row>
    <row r="198" spans="1:10" ht="12.75">
      <c r="A198" s="363"/>
      <c r="E198" s="360"/>
      <c r="F198" s="349"/>
      <c r="H198" s="388"/>
      <c r="I198" s="388"/>
      <c r="J198" s="388"/>
    </row>
    <row r="199" spans="1:10" ht="12.75">
      <c r="A199" s="363"/>
      <c r="E199" s="360"/>
      <c r="F199" s="349"/>
      <c r="H199" s="388"/>
      <c r="I199" s="388"/>
      <c r="J199" s="388"/>
    </row>
    <row r="200" spans="1:10" ht="12.75">
      <c r="A200" s="363"/>
      <c r="E200" s="360"/>
      <c r="F200" s="349"/>
      <c r="H200" s="388"/>
      <c r="I200" s="388"/>
      <c r="J200" s="388"/>
    </row>
    <row r="201" spans="1:10" ht="12.75">
      <c r="A201" s="363"/>
      <c r="E201" s="360"/>
      <c r="F201" s="349"/>
      <c r="H201" s="388"/>
      <c r="I201" s="388"/>
      <c r="J201" s="388"/>
    </row>
    <row r="202" spans="1:10" ht="12.75">
      <c r="A202" s="363"/>
      <c r="E202" s="360"/>
      <c r="F202" s="349"/>
      <c r="H202" s="388"/>
      <c r="I202" s="388"/>
      <c r="J202" s="388"/>
    </row>
    <row r="203" spans="1:10" ht="12.75">
      <c r="A203" s="363"/>
      <c r="E203" s="360"/>
      <c r="F203" s="349"/>
      <c r="H203" s="388"/>
      <c r="I203" s="388"/>
      <c r="J203" s="388"/>
    </row>
    <row r="204" spans="1:10" ht="12.75">
      <c r="A204" s="363"/>
      <c r="E204" s="360"/>
      <c r="F204" s="349"/>
      <c r="H204" s="388"/>
      <c r="I204" s="388"/>
      <c r="J204" s="388"/>
    </row>
    <row r="205" spans="1:10" ht="12.75">
      <c r="A205" s="363"/>
      <c r="E205" s="360"/>
      <c r="F205" s="349"/>
      <c r="H205" s="388"/>
      <c r="I205" s="388"/>
      <c r="J205" s="388"/>
    </row>
    <row r="206" spans="1:10" ht="12.75">
      <c r="A206" s="363"/>
      <c r="E206" s="360"/>
      <c r="F206" s="349"/>
      <c r="H206" s="388"/>
      <c r="I206" s="388"/>
      <c r="J206" s="388"/>
    </row>
    <row r="207" spans="1:10" ht="12.75">
      <c r="A207" s="363"/>
      <c r="E207" s="360"/>
      <c r="F207" s="349"/>
      <c r="H207" s="388"/>
      <c r="I207" s="388"/>
      <c r="J207" s="388"/>
    </row>
    <row r="208" spans="1:10" ht="12.75">
      <c r="A208" s="363"/>
      <c r="E208" s="360"/>
      <c r="F208" s="349"/>
      <c r="H208" s="388"/>
      <c r="I208" s="388"/>
      <c r="J208" s="388"/>
    </row>
    <row r="209" spans="1:10" ht="12.75">
      <c r="A209" s="363"/>
      <c r="E209" s="360"/>
      <c r="F209" s="349"/>
      <c r="H209" s="388"/>
      <c r="I209" s="388"/>
      <c r="J209" s="388"/>
    </row>
    <row r="210" spans="1:10" ht="12.75">
      <c r="A210" s="363"/>
      <c r="E210" s="360"/>
      <c r="F210" s="349"/>
      <c r="H210" s="388"/>
      <c r="I210" s="388"/>
      <c r="J210" s="388"/>
    </row>
    <row r="211" spans="1:10" ht="12.75">
      <c r="A211" s="363"/>
      <c r="E211" s="360"/>
      <c r="F211" s="349"/>
      <c r="H211" s="388"/>
      <c r="I211" s="388"/>
      <c r="J211" s="388"/>
    </row>
    <row r="212" spans="1:10" ht="12.75">
      <c r="A212" s="363"/>
      <c r="E212" s="360"/>
      <c r="F212" s="349"/>
      <c r="H212" s="388"/>
      <c r="I212" s="388"/>
      <c r="J212" s="388"/>
    </row>
    <row r="213" spans="1:10" ht="12.75">
      <c r="A213" s="363"/>
      <c r="E213" s="360"/>
      <c r="F213" s="349"/>
      <c r="H213" s="388"/>
      <c r="I213" s="388"/>
      <c r="J213" s="388"/>
    </row>
    <row r="214" spans="1:10" ht="12.75">
      <c r="A214" s="363"/>
      <c r="E214" s="360"/>
      <c r="F214" s="349"/>
      <c r="H214" s="388"/>
      <c r="I214" s="388"/>
      <c r="J214" s="388"/>
    </row>
    <row r="215" spans="1:10" ht="12.75">
      <c r="A215" s="363"/>
      <c r="E215" s="360"/>
      <c r="F215" s="349"/>
      <c r="H215" s="388"/>
      <c r="I215" s="388"/>
      <c r="J215" s="388"/>
    </row>
    <row r="216" spans="1:10" ht="12.75">
      <c r="A216" s="363"/>
      <c r="E216" s="360"/>
      <c r="F216" s="349"/>
      <c r="H216" s="388"/>
      <c r="I216" s="388"/>
      <c r="J216" s="388"/>
    </row>
    <row r="217" spans="1:10" ht="12.75">
      <c r="A217" s="363"/>
      <c r="E217" s="360"/>
      <c r="F217" s="349"/>
      <c r="H217" s="388"/>
      <c r="I217" s="388"/>
      <c r="J217" s="388"/>
    </row>
    <row r="218" spans="1:10" ht="12.75">
      <c r="A218" s="363"/>
      <c r="E218" s="360"/>
      <c r="F218" s="349"/>
      <c r="H218" s="388"/>
      <c r="I218" s="388"/>
      <c r="J218" s="388"/>
    </row>
    <row r="219" spans="1:10" ht="12.75">
      <c r="A219" s="363"/>
      <c r="E219" s="360"/>
      <c r="F219" s="349"/>
      <c r="H219" s="388"/>
      <c r="I219" s="388"/>
      <c r="J219" s="388"/>
    </row>
    <row r="220" spans="1:10" ht="12.75">
      <c r="A220" s="363"/>
      <c r="E220" s="360"/>
      <c r="F220" s="349"/>
      <c r="H220" s="388"/>
      <c r="I220" s="388"/>
      <c r="J220" s="388"/>
    </row>
    <row r="221" spans="1:10" ht="12.75">
      <c r="A221" s="363"/>
      <c r="E221" s="360"/>
      <c r="F221" s="349"/>
      <c r="H221" s="388"/>
      <c r="I221" s="388"/>
      <c r="J221" s="388"/>
    </row>
    <row r="222" spans="1:10" ht="12.75">
      <c r="A222" s="363"/>
      <c r="E222" s="360"/>
      <c r="F222" s="349"/>
      <c r="H222" s="388"/>
      <c r="I222" s="388"/>
      <c r="J222" s="388"/>
    </row>
    <row r="223" spans="1:10" ht="12.75">
      <c r="A223" s="363"/>
      <c r="E223" s="360"/>
      <c r="F223" s="349"/>
      <c r="H223" s="388"/>
      <c r="I223" s="388"/>
      <c r="J223" s="388"/>
    </row>
    <row r="224" spans="1:10" ht="12.75">
      <c r="A224" s="363"/>
      <c r="E224" s="360"/>
      <c r="F224" s="349"/>
      <c r="H224" s="388"/>
      <c r="I224" s="388"/>
      <c r="J224" s="388"/>
    </row>
    <row r="225" spans="1:10" ht="12.75">
      <c r="A225" s="363"/>
      <c r="E225" s="360"/>
      <c r="F225" s="349"/>
      <c r="H225" s="388"/>
      <c r="I225" s="388"/>
      <c r="J225" s="388"/>
    </row>
    <row r="226" spans="1:10" ht="12.75">
      <c r="A226" s="363"/>
      <c r="E226" s="360"/>
      <c r="F226" s="349"/>
      <c r="H226" s="388"/>
      <c r="I226" s="388"/>
      <c r="J226" s="388"/>
    </row>
    <row r="227" spans="1:10" ht="12.75">
      <c r="A227" s="363"/>
      <c r="E227" s="360"/>
      <c r="F227" s="349"/>
      <c r="H227" s="388"/>
      <c r="I227" s="388"/>
      <c r="J227" s="388"/>
    </row>
    <row r="228" spans="1:10" ht="12.75">
      <c r="A228" s="363"/>
      <c r="E228" s="360"/>
      <c r="F228" s="349"/>
      <c r="H228" s="388"/>
      <c r="I228" s="388"/>
      <c r="J228" s="388"/>
    </row>
    <row r="229" spans="1:10" ht="12.75">
      <c r="A229" s="363"/>
      <c r="E229" s="360"/>
      <c r="F229" s="349"/>
      <c r="H229" s="388"/>
      <c r="I229" s="388"/>
      <c r="J229" s="388"/>
    </row>
    <row r="230" spans="1:10" ht="12.75">
      <c r="A230" s="363"/>
      <c r="E230" s="360"/>
      <c r="F230" s="349"/>
      <c r="H230" s="388"/>
      <c r="I230" s="388"/>
      <c r="J230" s="388"/>
    </row>
    <row r="231" spans="1:10" ht="12.75">
      <c r="A231" s="363"/>
      <c r="E231" s="360"/>
      <c r="F231" s="349"/>
      <c r="H231" s="388"/>
      <c r="I231" s="388"/>
      <c r="J231" s="388"/>
    </row>
    <row r="232" spans="1:10" ht="12.75">
      <c r="A232" s="363"/>
      <c r="E232" s="360"/>
      <c r="F232" s="349"/>
      <c r="H232" s="388"/>
      <c r="I232" s="388"/>
      <c r="J232" s="388"/>
    </row>
    <row r="233" spans="1:10" ht="12.75">
      <c r="A233" s="363"/>
      <c r="E233" s="360"/>
      <c r="F233" s="349"/>
      <c r="H233" s="388"/>
      <c r="I233" s="388"/>
      <c r="J233" s="388"/>
    </row>
    <row r="234" spans="1:10" ht="12.75">
      <c r="A234" s="363"/>
      <c r="E234" s="360"/>
      <c r="F234" s="349"/>
      <c r="H234" s="388"/>
      <c r="I234" s="388"/>
      <c r="J234" s="388"/>
    </row>
    <row r="235" spans="1:10" ht="12.75">
      <c r="A235" s="363"/>
      <c r="E235" s="360"/>
      <c r="F235" s="349"/>
      <c r="H235" s="388"/>
      <c r="I235" s="388"/>
      <c r="J235" s="388"/>
    </row>
    <row r="236" spans="1:10" ht="12.75">
      <c r="A236" s="363"/>
      <c r="E236" s="360"/>
      <c r="F236" s="349"/>
      <c r="H236" s="388"/>
      <c r="I236" s="388"/>
      <c r="J236" s="388"/>
    </row>
    <row r="237" spans="1:10" ht="12.75">
      <c r="A237" s="363"/>
      <c r="E237" s="360"/>
      <c r="F237" s="349"/>
      <c r="H237" s="388"/>
      <c r="I237" s="388"/>
      <c r="J237" s="388"/>
    </row>
    <row r="238" spans="1:10" ht="12.75">
      <c r="A238" s="363"/>
      <c r="E238" s="360"/>
      <c r="F238" s="349"/>
      <c r="H238" s="388"/>
      <c r="I238" s="388"/>
      <c r="J238" s="388"/>
    </row>
    <row r="239" spans="1:10" ht="12.75">
      <c r="A239" s="363"/>
      <c r="E239" s="360"/>
      <c r="F239" s="349"/>
      <c r="H239" s="388"/>
      <c r="I239" s="388"/>
      <c r="J239" s="388"/>
    </row>
    <row r="240" spans="1:10" ht="12.75">
      <c r="A240" s="363"/>
      <c r="E240" s="360"/>
      <c r="F240" s="349"/>
      <c r="H240" s="388"/>
      <c r="I240" s="388"/>
      <c r="J240" s="388"/>
    </row>
    <row r="241" spans="1:10" ht="12.75">
      <c r="A241" s="363"/>
      <c r="E241" s="360"/>
      <c r="F241" s="349"/>
      <c r="H241" s="388"/>
      <c r="I241" s="388"/>
      <c r="J241" s="388"/>
    </row>
    <row r="242" spans="5:10" ht="12.75">
      <c r="E242" s="360"/>
      <c r="F242" s="349"/>
      <c r="H242" s="388"/>
      <c r="I242" s="388"/>
      <c r="J242" s="388"/>
    </row>
    <row r="243" spans="5:10" ht="12.75">
      <c r="E243" s="360"/>
      <c r="F243" s="349"/>
      <c r="H243" s="388"/>
      <c r="I243" s="388"/>
      <c r="J243" s="388"/>
    </row>
    <row r="244" spans="5:10" ht="12.75">
      <c r="E244" s="360"/>
      <c r="F244" s="349"/>
      <c r="H244" s="388"/>
      <c r="I244" s="388"/>
      <c r="J244" s="388"/>
    </row>
    <row r="245" spans="5:10" ht="12.75">
      <c r="E245" s="360"/>
      <c r="F245" s="349"/>
      <c r="H245" s="388"/>
      <c r="I245" s="388"/>
      <c r="J245" s="388"/>
    </row>
    <row r="246" spans="5:10" ht="12.75">
      <c r="E246" s="360"/>
      <c r="F246" s="349"/>
      <c r="H246" s="388"/>
      <c r="I246" s="388"/>
      <c r="J246" s="388"/>
    </row>
    <row r="247" spans="5:10" ht="12.75">
      <c r="E247" s="360"/>
      <c r="F247" s="349"/>
      <c r="H247" s="388"/>
      <c r="I247" s="388"/>
      <c r="J247" s="388"/>
    </row>
    <row r="248" spans="5:10" ht="12.75">
      <c r="E248" s="360"/>
      <c r="F248" s="349"/>
      <c r="H248" s="388"/>
      <c r="I248" s="388"/>
      <c r="J248" s="388"/>
    </row>
    <row r="249" spans="5:10" ht="12.75">
      <c r="E249" s="360"/>
      <c r="F249" s="349"/>
      <c r="H249" s="388"/>
      <c r="I249" s="388"/>
      <c r="J249" s="388"/>
    </row>
    <row r="250" spans="5:10" ht="12.75">
      <c r="E250" s="360"/>
      <c r="F250" s="349"/>
      <c r="H250" s="388"/>
      <c r="I250" s="388"/>
      <c r="J250" s="388"/>
    </row>
    <row r="251" spans="5:10" ht="12.75">
      <c r="E251" s="360"/>
      <c r="F251" s="349"/>
      <c r="H251" s="388"/>
      <c r="I251" s="388"/>
      <c r="J251" s="388"/>
    </row>
    <row r="252" spans="5:10" ht="12.75">
      <c r="E252" s="360"/>
      <c r="F252" s="349"/>
      <c r="H252" s="388"/>
      <c r="I252" s="388"/>
      <c r="J252" s="388"/>
    </row>
    <row r="253" spans="5:10" ht="12.75">
      <c r="E253" s="360"/>
      <c r="F253" s="349"/>
      <c r="H253" s="388"/>
      <c r="I253" s="388"/>
      <c r="J253" s="388"/>
    </row>
    <row r="254" spans="5:10" ht="12.75">
      <c r="E254" s="360"/>
      <c r="F254" s="349"/>
      <c r="H254" s="388"/>
      <c r="I254" s="388"/>
      <c r="J254" s="388"/>
    </row>
    <row r="255" spans="5:10" ht="12.75">
      <c r="E255" s="360"/>
      <c r="F255" s="349"/>
      <c r="H255" s="388"/>
      <c r="I255" s="388"/>
      <c r="J255" s="388"/>
    </row>
    <row r="256" spans="5:10" ht="12.75">
      <c r="E256" s="360"/>
      <c r="F256" s="349"/>
      <c r="H256" s="388"/>
      <c r="I256" s="388"/>
      <c r="J256" s="388"/>
    </row>
    <row r="257" spans="5:10" ht="12.75">
      <c r="E257" s="360"/>
      <c r="F257" s="349"/>
      <c r="H257" s="388"/>
      <c r="I257" s="388"/>
      <c r="J257" s="388"/>
    </row>
    <row r="258" spans="5:10" ht="12.75">
      <c r="E258" s="360"/>
      <c r="F258" s="349"/>
      <c r="H258" s="388"/>
      <c r="I258" s="388"/>
      <c r="J258" s="388"/>
    </row>
    <row r="259" spans="5:10" ht="12.75">
      <c r="E259" s="360"/>
      <c r="F259" s="349"/>
      <c r="H259" s="388"/>
      <c r="I259" s="388"/>
      <c r="J259" s="388"/>
    </row>
    <row r="260" spans="5:10" ht="12.75">
      <c r="E260" s="360"/>
      <c r="F260" s="349"/>
      <c r="H260" s="388"/>
      <c r="I260" s="388"/>
      <c r="J260" s="388"/>
    </row>
    <row r="261" spans="5:10" ht="12.75">
      <c r="E261" s="360"/>
      <c r="F261" s="349"/>
      <c r="H261" s="388"/>
      <c r="I261" s="388"/>
      <c r="J261" s="388"/>
    </row>
    <row r="262" spans="5:10" ht="12.75">
      <c r="E262" s="360"/>
      <c r="F262" s="349"/>
      <c r="H262" s="388"/>
      <c r="I262" s="388"/>
      <c r="J262" s="388"/>
    </row>
    <row r="263" spans="5:10" ht="12.75">
      <c r="E263" s="360"/>
      <c r="F263" s="349"/>
      <c r="H263" s="388"/>
      <c r="I263" s="388"/>
      <c r="J263" s="388"/>
    </row>
    <row r="264" spans="5:10" ht="12.75">
      <c r="E264" s="360"/>
      <c r="F264" s="349"/>
      <c r="H264" s="388"/>
      <c r="I264" s="388"/>
      <c r="J264" s="388"/>
    </row>
    <row r="265" spans="5:10" ht="12.75">
      <c r="E265" s="360"/>
      <c r="F265" s="349"/>
      <c r="H265" s="388"/>
      <c r="I265" s="388"/>
      <c r="J265" s="388"/>
    </row>
    <row r="266" spans="5:10" ht="12.75">
      <c r="E266" s="360"/>
      <c r="F266" s="349"/>
      <c r="H266" s="388"/>
      <c r="I266" s="388"/>
      <c r="J266" s="388"/>
    </row>
    <row r="267" spans="5:10" ht="12.75">
      <c r="E267" s="360"/>
      <c r="F267" s="349"/>
      <c r="H267" s="388"/>
      <c r="I267" s="388"/>
      <c r="J267" s="388"/>
    </row>
    <row r="268" spans="5:10" ht="12.75">
      <c r="E268" s="360"/>
      <c r="F268" s="349"/>
      <c r="H268" s="388"/>
      <c r="I268" s="388"/>
      <c r="J268" s="388"/>
    </row>
    <row r="269" spans="5:10" ht="12.75">
      <c r="E269" s="360"/>
      <c r="F269" s="349"/>
      <c r="H269" s="388"/>
      <c r="I269" s="388"/>
      <c r="J269" s="388"/>
    </row>
    <row r="270" spans="5:10" ht="12.75">
      <c r="E270" s="360"/>
      <c r="F270" s="349"/>
      <c r="H270" s="388"/>
      <c r="I270" s="388"/>
      <c r="J270" s="388"/>
    </row>
    <row r="271" spans="5:10" ht="12.75">
      <c r="E271" s="360"/>
      <c r="F271" s="349"/>
      <c r="H271" s="388"/>
      <c r="I271" s="388"/>
      <c r="J271" s="388"/>
    </row>
    <row r="272" spans="5:10" ht="12.75">
      <c r="E272" s="360"/>
      <c r="F272" s="349"/>
      <c r="H272" s="388"/>
      <c r="I272" s="388"/>
      <c r="J272" s="388"/>
    </row>
    <row r="273" spans="5:10" ht="12.75">
      <c r="E273" s="360"/>
      <c r="F273" s="349"/>
      <c r="H273" s="388"/>
      <c r="I273" s="388"/>
      <c r="J273" s="388"/>
    </row>
    <row r="274" spans="5:10" ht="12.75">
      <c r="E274" s="360"/>
      <c r="F274" s="349"/>
      <c r="H274" s="388"/>
      <c r="I274" s="388"/>
      <c r="J274" s="388"/>
    </row>
    <row r="275" spans="5:10" ht="12.75">
      <c r="E275" s="360"/>
      <c r="F275" s="349"/>
      <c r="H275" s="388"/>
      <c r="I275" s="388"/>
      <c r="J275" s="388"/>
    </row>
    <row r="276" spans="5:10" ht="12.75">
      <c r="E276" s="360"/>
      <c r="F276" s="349"/>
      <c r="H276" s="388"/>
      <c r="I276" s="388"/>
      <c r="J276" s="388"/>
    </row>
    <row r="277" spans="5:10" ht="12.75">
      <c r="E277" s="360"/>
      <c r="F277" s="349"/>
      <c r="H277" s="388"/>
      <c r="I277" s="388"/>
      <c r="J277" s="388"/>
    </row>
    <row r="278" spans="5:10" ht="12.75">
      <c r="E278" s="360"/>
      <c r="F278" s="349"/>
      <c r="H278" s="388"/>
      <c r="I278" s="388"/>
      <c r="J278" s="388"/>
    </row>
    <row r="279" spans="5:10" ht="12.75">
      <c r="E279" s="360"/>
      <c r="F279" s="349"/>
      <c r="H279" s="388"/>
      <c r="I279" s="388"/>
      <c r="J279" s="388"/>
    </row>
    <row r="280" spans="5:10" ht="12.75">
      <c r="E280" s="360"/>
      <c r="F280" s="349"/>
      <c r="H280" s="388"/>
      <c r="I280" s="388"/>
      <c r="J280" s="388"/>
    </row>
    <row r="281" spans="5:10" ht="12.75">
      <c r="E281" s="360"/>
      <c r="F281" s="349"/>
      <c r="H281" s="388"/>
      <c r="I281" s="388"/>
      <c r="J281" s="388"/>
    </row>
    <row r="282" spans="5:10" ht="12.75">
      <c r="E282" s="360"/>
      <c r="F282" s="349"/>
      <c r="H282" s="388"/>
      <c r="I282" s="388"/>
      <c r="J282" s="388"/>
    </row>
    <row r="283" spans="5:10" ht="12.75">
      <c r="E283" s="360"/>
      <c r="F283" s="349"/>
      <c r="H283" s="388"/>
      <c r="I283" s="388"/>
      <c r="J283" s="388"/>
    </row>
    <row r="284" spans="5:10" ht="12.75">
      <c r="E284" s="360"/>
      <c r="F284" s="349"/>
      <c r="H284" s="388"/>
      <c r="I284" s="388"/>
      <c r="J284" s="388"/>
    </row>
    <row r="285" spans="5:10" ht="12.75">
      <c r="E285" s="360"/>
      <c r="F285" s="349"/>
      <c r="H285" s="388"/>
      <c r="I285" s="388"/>
      <c r="J285" s="388"/>
    </row>
    <row r="286" spans="5:10" ht="12.75">
      <c r="E286" s="360"/>
      <c r="F286" s="349"/>
      <c r="H286" s="388"/>
      <c r="I286" s="388"/>
      <c r="J286" s="388"/>
    </row>
    <row r="287" spans="5:10" ht="12.75">
      <c r="E287" s="360"/>
      <c r="F287" s="349"/>
      <c r="H287" s="388"/>
      <c r="I287" s="388"/>
      <c r="J287" s="388"/>
    </row>
    <row r="288" spans="5:10" ht="12.75">
      <c r="E288" s="360"/>
      <c r="F288" s="349"/>
      <c r="H288" s="388"/>
      <c r="I288" s="388"/>
      <c r="J288" s="388"/>
    </row>
    <row r="289" spans="5:10" ht="12.75">
      <c r="E289" s="360"/>
      <c r="F289" s="349"/>
      <c r="H289" s="388"/>
      <c r="I289" s="388"/>
      <c r="J289" s="388"/>
    </row>
    <row r="290" spans="5:10" ht="12.75">
      <c r="E290" s="360"/>
      <c r="F290" s="349"/>
      <c r="H290" s="388"/>
      <c r="I290" s="388"/>
      <c r="J290" s="388"/>
    </row>
    <row r="291" spans="5:10" ht="12.75">
      <c r="E291" s="360"/>
      <c r="F291" s="349"/>
      <c r="H291" s="388"/>
      <c r="I291" s="388"/>
      <c r="J291" s="388"/>
    </row>
    <row r="292" spans="5:10" ht="12.75">
      <c r="E292" s="360"/>
      <c r="F292" s="349"/>
      <c r="H292" s="388"/>
      <c r="I292" s="388"/>
      <c r="J292" s="388"/>
    </row>
    <row r="293" spans="5:10" ht="12.75">
      <c r="E293" s="360"/>
      <c r="F293" s="349"/>
      <c r="H293" s="388"/>
      <c r="I293" s="388"/>
      <c r="J293" s="388"/>
    </row>
    <row r="294" spans="5:10" ht="12.75">
      <c r="E294" s="360"/>
      <c r="F294" s="349"/>
      <c r="H294" s="388"/>
      <c r="I294" s="388"/>
      <c r="J294" s="388"/>
    </row>
    <row r="295" spans="5:10" ht="12.75">
      <c r="E295" s="360"/>
      <c r="F295" s="349"/>
      <c r="H295" s="388"/>
      <c r="I295" s="388"/>
      <c r="J295" s="388"/>
    </row>
    <row r="296" spans="5:10" ht="12.75">
      <c r="E296" s="360"/>
      <c r="F296" s="349"/>
      <c r="H296" s="388"/>
      <c r="I296" s="388"/>
      <c r="J296" s="388"/>
    </row>
    <row r="297" spans="5:10" ht="12.75">
      <c r="E297" s="360"/>
      <c r="F297" s="349"/>
      <c r="H297" s="388"/>
      <c r="I297" s="388"/>
      <c r="J297" s="388"/>
    </row>
    <row r="298" spans="5:10" ht="12.75">
      <c r="E298" s="360"/>
      <c r="F298" s="349"/>
      <c r="H298" s="388"/>
      <c r="I298" s="388"/>
      <c r="J298" s="388"/>
    </row>
    <row r="299" spans="5:10" ht="12.75">
      <c r="E299" s="360"/>
      <c r="F299" s="349"/>
      <c r="H299" s="388"/>
      <c r="I299" s="388"/>
      <c r="J299" s="388"/>
    </row>
    <row r="300" spans="5:10" ht="12.75">
      <c r="E300" s="360"/>
      <c r="F300" s="349"/>
      <c r="H300" s="388"/>
      <c r="I300" s="388"/>
      <c r="J300" s="388"/>
    </row>
    <row r="301" spans="5:10" ht="12.75">
      <c r="E301" s="360"/>
      <c r="F301" s="349"/>
      <c r="H301" s="388"/>
      <c r="I301" s="388"/>
      <c r="J301" s="388"/>
    </row>
    <row r="302" spans="5:10" ht="12.75">
      <c r="E302" s="360"/>
      <c r="F302" s="349"/>
      <c r="H302" s="388"/>
      <c r="I302" s="388"/>
      <c r="J302" s="388"/>
    </row>
    <row r="303" spans="5:10" ht="12.75">
      <c r="E303" s="360"/>
      <c r="F303" s="349"/>
      <c r="H303" s="388"/>
      <c r="I303" s="388"/>
      <c r="J303" s="388"/>
    </row>
    <row r="304" spans="5:10" ht="12.75">
      <c r="E304" s="360"/>
      <c r="F304" s="349"/>
      <c r="H304" s="388"/>
      <c r="I304" s="388"/>
      <c r="J304" s="388"/>
    </row>
    <row r="305" spans="5:10" ht="12.75">
      <c r="E305" s="360"/>
      <c r="F305" s="349"/>
      <c r="H305" s="388"/>
      <c r="I305" s="388"/>
      <c r="J305" s="388"/>
    </row>
    <row r="306" spans="5:10" ht="12.75">
      <c r="E306" s="360"/>
      <c r="F306" s="349"/>
      <c r="H306" s="388"/>
      <c r="I306" s="388"/>
      <c r="J306" s="388"/>
    </row>
    <row r="307" spans="5:10" ht="12.75">
      <c r="E307" s="360"/>
      <c r="F307" s="349"/>
      <c r="H307" s="388"/>
      <c r="I307" s="388"/>
      <c r="J307" s="388"/>
    </row>
    <row r="308" spans="5:10" ht="12.75">
      <c r="E308" s="360"/>
      <c r="F308" s="349"/>
      <c r="H308" s="388"/>
      <c r="I308" s="388"/>
      <c r="J308" s="388"/>
    </row>
    <row r="309" spans="5:10" ht="12.75">
      <c r="E309" s="360"/>
      <c r="F309" s="349"/>
      <c r="H309" s="388"/>
      <c r="I309" s="388"/>
      <c r="J309" s="388"/>
    </row>
    <row r="310" spans="5:10" ht="12.75">
      <c r="E310" s="360"/>
      <c r="F310" s="349"/>
      <c r="H310" s="388"/>
      <c r="I310" s="388"/>
      <c r="J310" s="388"/>
    </row>
    <row r="311" spans="5:10" ht="12.75">
      <c r="E311" s="360"/>
      <c r="F311" s="349"/>
      <c r="H311" s="388"/>
      <c r="I311" s="388"/>
      <c r="J311" s="388"/>
    </row>
    <row r="312" spans="5:10" ht="12.75">
      <c r="E312" s="360"/>
      <c r="F312" s="349"/>
      <c r="H312" s="388"/>
      <c r="I312" s="388"/>
      <c r="J312" s="388"/>
    </row>
    <row r="313" spans="5:10" ht="12.75">
      <c r="E313" s="360"/>
      <c r="F313" s="349"/>
      <c r="H313" s="388"/>
      <c r="I313" s="388"/>
      <c r="J313" s="388"/>
    </row>
    <row r="314" spans="5:10" ht="12.75">
      <c r="E314" s="360"/>
      <c r="F314" s="349"/>
      <c r="H314" s="388"/>
      <c r="I314" s="388"/>
      <c r="J314" s="388"/>
    </row>
    <row r="315" spans="5:10" ht="12.75">
      <c r="E315" s="360"/>
      <c r="F315" s="349"/>
      <c r="H315" s="388"/>
      <c r="I315" s="388"/>
      <c r="J315" s="388"/>
    </row>
    <row r="316" spans="5:10" ht="12.75">
      <c r="E316" s="360"/>
      <c r="F316" s="349"/>
      <c r="H316" s="388"/>
      <c r="I316" s="388"/>
      <c r="J316" s="388"/>
    </row>
    <row r="317" spans="5:10" ht="12.75">
      <c r="E317" s="360"/>
      <c r="F317" s="349"/>
      <c r="H317" s="388"/>
      <c r="I317" s="388"/>
      <c r="J317" s="388"/>
    </row>
    <row r="318" spans="5:10" ht="12.75">
      <c r="E318" s="360"/>
      <c r="F318" s="349"/>
      <c r="H318" s="388"/>
      <c r="I318" s="388"/>
      <c r="J318" s="388"/>
    </row>
    <row r="319" spans="5:10" ht="12.75">
      <c r="E319" s="360"/>
      <c r="F319" s="349"/>
      <c r="H319" s="388"/>
      <c r="I319" s="388"/>
      <c r="J319" s="388"/>
    </row>
    <row r="320" spans="5:10" ht="12.75">
      <c r="E320" s="360"/>
      <c r="F320" s="349"/>
      <c r="H320" s="388"/>
      <c r="I320" s="388"/>
      <c r="J320" s="388"/>
    </row>
    <row r="321" spans="5:10" ht="12.75">
      <c r="E321" s="360"/>
      <c r="F321" s="349"/>
      <c r="H321" s="388"/>
      <c r="I321" s="388"/>
      <c r="J321" s="388"/>
    </row>
    <row r="322" spans="5:10" ht="12.75">
      <c r="E322" s="360"/>
      <c r="F322" s="349"/>
      <c r="H322" s="388"/>
      <c r="I322" s="388"/>
      <c r="J322" s="388"/>
    </row>
    <row r="323" spans="5:10" ht="12.75">
      <c r="E323" s="360"/>
      <c r="F323" s="349"/>
      <c r="H323" s="388"/>
      <c r="I323" s="388"/>
      <c r="J323" s="388"/>
    </row>
    <row r="324" spans="5:10" ht="12.75">
      <c r="E324" s="360"/>
      <c r="F324" s="349"/>
      <c r="H324" s="388"/>
      <c r="I324" s="388"/>
      <c r="J324" s="388"/>
    </row>
    <row r="325" spans="5:10" ht="12.75">
      <c r="E325" s="360"/>
      <c r="F325" s="349"/>
      <c r="H325" s="388"/>
      <c r="I325" s="388"/>
      <c r="J325" s="388"/>
    </row>
    <row r="326" spans="5:10" ht="12.75">
      <c r="E326" s="360"/>
      <c r="F326" s="349"/>
      <c r="H326" s="388"/>
      <c r="I326" s="388"/>
      <c r="J326" s="388"/>
    </row>
    <row r="327" spans="5:10" ht="12.75">
      <c r="E327" s="360"/>
      <c r="F327" s="349"/>
      <c r="H327" s="388"/>
      <c r="I327" s="388"/>
      <c r="J327" s="388"/>
    </row>
    <row r="328" spans="5:10" ht="12.75">
      <c r="E328" s="360"/>
      <c r="F328" s="349"/>
      <c r="H328" s="388"/>
      <c r="I328" s="388"/>
      <c r="J328" s="388"/>
    </row>
    <row r="329" spans="5:10" ht="12.75">
      <c r="E329" s="360"/>
      <c r="F329" s="349"/>
      <c r="H329" s="388"/>
      <c r="I329" s="388"/>
      <c r="J329" s="388"/>
    </row>
    <row r="330" spans="5:10" ht="12.75">
      <c r="E330" s="360"/>
      <c r="F330" s="349"/>
      <c r="H330" s="388"/>
      <c r="I330" s="388"/>
      <c r="J330" s="388"/>
    </row>
    <row r="331" spans="5:10" ht="12.75">
      <c r="E331" s="360"/>
      <c r="F331" s="349"/>
      <c r="H331" s="388"/>
      <c r="I331" s="388"/>
      <c r="J331" s="388"/>
    </row>
    <row r="332" spans="5:10" ht="12.75">
      <c r="E332" s="360"/>
      <c r="F332" s="349"/>
      <c r="H332" s="388"/>
      <c r="I332" s="388"/>
      <c r="J332" s="388"/>
    </row>
    <row r="333" spans="5:10" ht="12.75">
      <c r="E333" s="360"/>
      <c r="F333" s="349"/>
      <c r="H333" s="388"/>
      <c r="I333" s="388"/>
      <c r="J333" s="388"/>
    </row>
    <row r="334" spans="5:10" ht="12.75">
      <c r="E334" s="360"/>
      <c r="F334" s="349"/>
      <c r="H334" s="388"/>
      <c r="I334" s="388"/>
      <c r="J334" s="388"/>
    </row>
    <row r="335" spans="5:10" ht="12.75">
      <c r="E335" s="360"/>
      <c r="F335" s="349"/>
      <c r="H335" s="388"/>
      <c r="I335" s="388"/>
      <c r="J335" s="388"/>
    </row>
    <row r="336" spans="5:10" ht="12.75">
      <c r="E336" s="360"/>
      <c r="F336" s="349"/>
      <c r="H336" s="388"/>
      <c r="I336" s="388"/>
      <c r="J336" s="388"/>
    </row>
    <row r="337" spans="5:10" ht="12.75">
      <c r="E337" s="360"/>
      <c r="F337" s="349"/>
      <c r="H337" s="388"/>
      <c r="I337" s="388"/>
      <c r="J337" s="388"/>
    </row>
    <row r="338" spans="5:10" ht="12.75">
      <c r="E338" s="360"/>
      <c r="F338" s="349"/>
      <c r="H338" s="388"/>
      <c r="I338" s="388"/>
      <c r="J338" s="388"/>
    </row>
    <row r="339" spans="5:10" ht="12.75">
      <c r="E339" s="360"/>
      <c r="F339" s="349"/>
      <c r="H339" s="388"/>
      <c r="I339" s="388"/>
      <c r="J339" s="388"/>
    </row>
    <row r="340" spans="5:10" ht="12.75">
      <c r="E340" s="360"/>
      <c r="F340" s="349"/>
      <c r="H340" s="388"/>
      <c r="I340" s="388"/>
      <c r="J340" s="388"/>
    </row>
    <row r="341" spans="5:10" ht="12.75">
      <c r="E341" s="360"/>
      <c r="F341" s="349"/>
      <c r="H341" s="388"/>
      <c r="I341" s="388"/>
      <c r="J341" s="388"/>
    </row>
    <row r="342" spans="5:10" ht="12.75">
      <c r="E342" s="360"/>
      <c r="F342" s="349"/>
      <c r="H342" s="388"/>
      <c r="I342" s="388"/>
      <c r="J342" s="388"/>
    </row>
    <row r="343" spans="5:10" ht="12.75">
      <c r="E343" s="360"/>
      <c r="F343" s="349"/>
      <c r="H343" s="388"/>
      <c r="I343" s="388"/>
      <c r="J343" s="388"/>
    </row>
    <row r="344" spans="5:10" ht="12.75">
      <c r="E344" s="360"/>
      <c r="F344" s="349"/>
      <c r="H344" s="388"/>
      <c r="I344" s="388"/>
      <c r="J344" s="388"/>
    </row>
    <row r="345" spans="5:10" ht="12.75">
      <c r="E345" s="360"/>
      <c r="F345" s="349"/>
      <c r="H345" s="388"/>
      <c r="I345" s="388"/>
      <c r="J345" s="388"/>
    </row>
    <row r="346" spans="5:10" ht="12.75">
      <c r="E346" s="360"/>
      <c r="F346" s="349"/>
      <c r="H346" s="388"/>
      <c r="I346" s="388"/>
      <c r="J346" s="388"/>
    </row>
    <row r="347" spans="5:10" ht="12.75">
      <c r="E347" s="360"/>
      <c r="F347" s="349"/>
      <c r="H347" s="388"/>
      <c r="I347" s="388"/>
      <c r="J347" s="388"/>
    </row>
    <row r="348" spans="5:10" ht="12.75">
      <c r="E348" s="360"/>
      <c r="F348" s="349"/>
      <c r="H348" s="388"/>
      <c r="I348" s="388"/>
      <c r="J348" s="388"/>
    </row>
    <row r="349" spans="5:10" ht="12.75">
      <c r="E349" s="360"/>
      <c r="F349" s="349"/>
      <c r="H349" s="388"/>
      <c r="I349" s="388"/>
      <c r="J349" s="388"/>
    </row>
    <row r="350" spans="5:10" ht="12.75">
      <c r="E350" s="360"/>
      <c r="F350" s="349"/>
      <c r="H350" s="388"/>
      <c r="I350" s="388"/>
      <c r="J350" s="388"/>
    </row>
    <row r="351" spans="5:10" ht="12.75">
      <c r="E351" s="360"/>
      <c r="F351" s="349"/>
      <c r="H351" s="388"/>
      <c r="I351" s="388"/>
      <c r="J351" s="388"/>
    </row>
    <row r="352" spans="5:10" ht="12.75">
      <c r="E352" s="360"/>
      <c r="F352" s="349"/>
      <c r="H352" s="388"/>
      <c r="I352" s="388"/>
      <c r="J352" s="388"/>
    </row>
    <row r="353" spans="5:10" ht="12.75">
      <c r="E353" s="360"/>
      <c r="F353" s="349"/>
      <c r="H353" s="388"/>
      <c r="I353" s="388"/>
      <c r="J353" s="388"/>
    </row>
    <row r="354" spans="5:10" ht="12.75">
      <c r="E354" s="360"/>
      <c r="F354" s="349"/>
      <c r="H354" s="388"/>
      <c r="I354" s="388"/>
      <c r="J354" s="388"/>
    </row>
    <row r="355" spans="5:10" ht="12.75">
      <c r="E355" s="360"/>
      <c r="F355" s="349"/>
      <c r="H355" s="388"/>
      <c r="I355" s="388"/>
      <c r="J355" s="388"/>
    </row>
    <row r="356" spans="5:10" ht="12.75">
      <c r="E356" s="360"/>
      <c r="F356" s="349"/>
      <c r="H356" s="388"/>
      <c r="I356" s="388"/>
      <c r="J356" s="388"/>
    </row>
    <row r="357" spans="5:10" ht="12.75">
      <c r="E357" s="360"/>
      <c r="F357" s="349"/>
      <c r="H357" s="388"/>
      <c r="I357" s="388"/>
      <c r="J357" s="388"/>
    </row>
    <row r="358" spans="5:10" ht="12.75">
      <c r="E358" s="360"/>
      <c r="F358" s="349"/>
      <c r="H358" s="388"/>
      <c r="I358" s="388"/>
      <c r="J358" s="388"/>
    </row>
    <row r="359" spans="5:10" ht="12.75">
      <c r="E359" s="360"/>
      <c r="F359" s="349"/>
      <c r="H359" s="388"/>
      <c r="I359" s="388"/>
      <c r="J359" s="388"/>
    </row>
    <row r="360" spans="5:10" ht="12.75">
      <c r="E360" s="360"/>
      <c r="F360" s="349"/>
      <c r="H360" s="388"/>
      <c r="I360" s="388"/>
      <c r="J360" s="388"/>
    </row>
    <row r="361" spans="5:10" ht="12.75">
      <c r="E361" s="360"/>
      <c r="F361" s="349"/>
      <c r="H361" s="388"/>
      <c r="I361" s="388"/>
      <c r="J361" s="388"/>
    </row>
    <row r="362" spans="5:10" ht="12.75">
      <c r="E362" s="360"/>
      <c r="F362" s="349"/>
      <c r="H362" s="388"/>
      <c r="I362" s="388"/>
      <c r="J362" s="388"/>
    </row>
    <row r="363" spans="5:10" ht="12.75">
      <c r="E363" s="360"/>
      <c r="F363" s="349"/>
      <c r="H363" s="388"/>
      <c r="I363" s="388"/>
      <c r="J363" s="388"/>
    </row>
    <row r="364" spans="5:10" ht="12.75">
      <c r="E364" s="360"/>
      <c r="F364" s="349"/>
      <c r="H364" s="388"/>
      <c r="I364" s="388"/>
      <c r="J364" s="388"/>
    </row>
    <row r="365" spans="5:10" ht="12.75">
      <c r="E365" s="360"/>
      <c r="F365" s="349"/>
      <c r="H365" s="388"/>
      <c r="I365" s="388"/>
      <c r="J365" s="388"/>
    </row>
    <row r="366" spans="5:10" ht="12.75">
      <c r="E366" s="360"/>
      <c r="F366" s="349"/>
      <c r="H366" s="388"/>
      <c r="I366" s="388"/>
      <c r="J366" s="388"/>
    </row>
    <row r="367" spans="5:10" ht="12.75">
      <c r="E367" s="360"/>
      <c r="F367" s="349"/>
      <c r="H367" s="388"/>
      <c r="I367" s="388"/>
      <c r="J367" s="388"/>
    </row>
    <row r="368" spans="5:10" ht="12.75">
      <c r="E368" s="360"/>
      <c r="F368" s="349"/>
      <c r="H368" s="388"/>
      <c r="I368" s="388"/>
      <c r="J368" s="388"/>
    </row>
    <row r="369" spans="5:10" ht="12.75">
      <c r="E369" s="360"/>
      <c r="F369" s="349"/>
      <c r="H369" s="388"/>
      <c r="I369" s="388"/>
      <c r="J369" s="388"/>
    </row>
    <row r="370" spans="5:10" ht="12.75">
      <c r="E370" s="360"/>
      <c r="F370" s="349"/>
      <c r="H370" s="388"/>
      <c r="I370" s="388"/>
      <c r="J370" s="388"/>
    </row>
    <row r="371" spans="5:10" ht="12.75">
      <c r="E371" s="360"/>
      <c r="F371" s="349"/>
      <c r="H371" s="388"/>
      <c r="I371" s="388"/>
      <c r="J371" s="388"/>
    </row>
    <row r="372" spans="5:10" ht="12.75">
      <c r="E372" s="360"/>
      <c r="F372" s="349"/>
      <c r="H372" s="388"/>
      <c r="I372" s="388"/>
      <c r="J372" s="388"/>
    </row>
    <row r="373" spans="5:10" ht="12.75">
      <c r="E373" s="360"/>
      <c r="F373" s="349"/>
      <c r="H373" s="388"/>
      <c r="I373" s="388"/>
      <c r="J373" s="388"/>
    </row>
    <row r="374" spans="5:10" ht="12.75">
      <c r="E374" s="360"/>
      <c r="F374" s="349"/>
      <c r="H374" s="388"/>
      <c r="I374" s="388"/>
      <c r="J374" s="388"/>
    </row>
    <row r="375" spans="5:10" ht="12.75">
      <c r="E375" s="360"/>
      <c r="F375" s="349"/>
      <c r="H375" s="388"/>
      <c r="I375" s="388"/>
      <c r="J375" s="388"/>
    </row>
    <row r="376" spans="5:10" ht="12.75">
      <c r="E376" s="360"/>
      <c r="F376" s="349"/>
      <c r="H376" s="388"/>
      <c r="I376" s="388"/>
      <c r="J376" s="388"/>
    </row>
    <row r="377" spans="5:10" ht="12.75">
      <c r="E377" s="360"/>
      <c r="F377" s="349"/>
      <c r="H377" s="388"/>
      <c r="I377" s="388"/>
      <c r="J377" s="388"/>
    </row>
    <row r="378" spans="5:10" ht="12.75">
      <c r="E378" s="360"/>
      <c r="F378" s="349"/>
      <c r="H378" s="388"/>
      <c r="I378" s="388"/>
      <c r="J378" s="388"/>
    </row>
    <row r="379" spans="5:10" ht="12.75">
      <c r="E379" s="360"/>
      <c r="F379" s="349"/>
      <c r="H379" s="388"/>
      <c r="I379" s="388"/>
      <c r="J379" s="388"/>
    </row>
    <row r="380" spans="5:10" ht="12.75">
      <c r="E380" s="360"/>
      <c r="F380" s="349"/>
      <c r="H380" s="388"/>
      <c r="I380" s="388"/>
      <c r="J380" s="388"/>
    </row>
    <row r="381" spans="5:10" ht="12.75">
      <c r="E381" s="360"/>
      <c r="F381" s="349"/>
      <c r="H381" s="388"/>
      <c r="I381" s="388"/>
      <c r="J381" s="388"/>
    </row>
    <row r="382" spans="5:10" ht="12.75">
      <c r="E382" s="360"/>
      <c r="F382" s="349"/>
      <c r="H382" s="388"/>
      <c r="I382" s="388"/>
      <c r="J382" s="388"/>
    </row>
    <row r="383" spans="5:10" ht="12.75">
      <c r="E383" s="360"/>
      <c r="F383" s="349"/>
      <c r="H383" s="388"/>
      <c r="I383" s="388"/>
      <c r="J383" s="388"/>
    </row>
    <row r="384" spans="5:10" ht="12.75">
      <c r="E384" s="360"/>
      <c r="F384" s="349"/>
      <c r="H384" s="388"/>
      <c r="I384" s="388"/>
      <c r="J384" s="388"/>
    </row>
    <row r="385" spans="5:10" ht="12.75">
      <c r="E385" s="360"/>
      <c r="F385" s="349"/>
      <c r="H385" s="388"/>
      <c r="I385" s="388"/>
      <c r="J385" s="388"/>
    </row>
    <row r="386" spans="5:10" ht="12.75">
      <c r="E386" s="360"/>
      <c r="F386" s="349"/>
      <c r="H386" s="388"/>
      <c r="I386" s="388"/>
      <c r="J386" s="388"/>
    </row>
    <row r="387" spans="5:10" ht="12.75">
      <c r="E387" s="360"/>
      <c r="F387" s="349"/>
      <c r="H387" s="388"/>
      <c r="I387" s="388"/>
      <c r="J387" s="388"/>
    </row>
    <row r="388" spans="5:10" ht="12.75">
      <c r="E388" s="360"/>
      <c r="F388" s="349"/>
      <c r="H388" s="388"/>
      <c r="I388" s="388"/>
      <c r="J388" s="388"/>
    </row>
    <row r="389" spans="5:10" ht="12.75">
      <c r="E389" s="360"/>
      <c r="F389" s="349"/>
      <c r="H389" s="388"/>
      <c r="I389" s="388"/>
      <c r="J389" s="388"/>
    </row>
    <row r="390" spans="5:10" ht="12.75">
      <c r="E390" s="360"/>
      <c r="F390" s="349"/>
      <c r="H390" s="388"/>
      <c r="I390" s="388"/>
      <c r="J390" s="388"/>
    </row>
    <row r="391" spans="5:10" ht="12.75">
      <c r="E391" s="360"/>
      <c r="F391" s="349"/>
      <c r="H391" s="388"/>
      <c r="I391" s="388"/>
      <c r="J391" s="388"/>
    </row>
    <row r="392" spans="5:10" ht="12.75">
      <c r="E392" s="360"/>
      <c r="F392" s="349"/>
      <c r="H392" s="388"/>
      <c r="I392" s="388"/>
      <c r="J392" s="388"/>
    </row>
    <row r="393" spans="5:10" ht="12.75">
      <c r="E393" s="360"/>
      <c r="F393" s="349"/>
      <c r="H393" s="388"/>
      <c r="I393" s="388"/>
      <c r="J393" s="388"/>
    </row>
    <row r="394" spans="5:10" ht="12.75">
      <c r="E394" s="360"/>
      <c r="F394" s="349"/>
      <c r="H394" s="388"/>
      <c r="I394" s="388"/>
      <c r="J394" s="388"/>
    </row>
    <row r="395" spans="5:10" ht="12.75">
      <c r="E395" s="360"/>
      <c r="F395" s="349"/>
      <c r="H395" s="388"/>
      <c r="I395" s="388"/>
      <c r="J395" s="388"/>
    </row>
    <row r="396" spans="5:10" ht="12.75">
      <c r="E396" s="360"/>
      <c r="F396" s="349"/>
      <c r="H396" s="388"/>
      <c r="I396" s="388"/>
      <c r="J396" s="388"/>
    </row>
    <row r="397" spans="5:10" ht="12.75">
      <c r="E397" s="360"/>
      <c r="F397" s="349"/>
      <c r="H397" s="388"/>
      <c r="I397" s="388"/>
      <c r="J397" s="388"/>
    </row>
    <row r="398" spans="5:10" ht="12.75">
      <c r="E398" s="360"/>
      <c r="F398" s="349"/>
      <c r="H398" s="388"/>
      <c r="I398" s="388"/>
      <c r="J398" s="388"/>
    </row>
    <row r="399" spans="5:10" ht="12.75">
      <c r="E399" s="360"/>
      <c r="F399" s="349"/>
      <c r="H399" s="388"/>
      <c r="I399" s="388"/>
      <c r="J399" s="388"/>
    </row>
    <row r="400" spans="5:10" ht="12.75">
      <c r="E400" s="360"/>
      <c r="F400" s="349"/>
      <c r="H400" s="388"/>
      <c r="I400" s="388"/>
      <c r="J400" s="388"/>
    </row>
    <row r="401" spans="5:10" ht="12.75">
      <c r="E401" s="360"/>
      <c r="F401" s="349"/>
      <c r="H401" s="388"/>
      <c r="I401" s="388"/>
      <c r="J401" s="388"/>
    </row>
    <row r="402" spans="5:10" ht="12.75">
      <c r="E402" s="360"/>
      <c r="F402" s="349"/>
      <c r="H402" s="388"/>
      <c r="I402" s="388"/>
      <c r="J402" s="388"/>
    </row>
    <row r="403" spans="5:10" ht="12.75">
      <c r="E403" s="360"/>
      <c r="F403" s="349"/>
      <c r="H403" s="388"/>
      <c r="I403" s="388"/>
      <c r="J403" s="388"/>
    </row>
    <row r="404" spans="5:10" ht="12.75">
      <c r="E404" s="360"/>
      <c r="F404" s="349"/>
      <c r="H404" s="388"/>
      <c r="I404" s="388"/>
      <c r="J404" s="388"/>
    </row>
    <row r="405" spans="5:10" ht="12.75">
      <c r="E405" s="360"/>
      <c r="F405" s="349"/>
      <c r="H405" s="388"/>
      <c r="I405" s="388"/>
      <c r="J405" s="388"/>
    </row>
    <row r="406" spans="5:10" ht="12.75">
      <c r="E406" s="360"/>
      <c r="F406" s="349"/>
      <c r="H406" s="388"/>
      <c r="I406" s="388"/>
      <c r="J406" s="388"/>
    </row>
    <row r="407" spans="5:10" ht="12.75">
      <c r="E407" s="360"/>
      <c r="F407" s="349"/>
      <c r="H407" s="388"/>
      <c r="I407" s="388"/>
      <c r="J407" s="388"/>
    </row>
    <row r="408" spans="5:10" ht="12.75">
      <c r="E408" s="360"/>
      <c r="F408" s="349"/>
      <c r="H408" s="388"/>
      <c r="I408" s="388"/>
      <c r="J408" s="388"/>
    </row>
    <row r="409" spans="5:10" ht="12.75">
      <c r="E409" s="360"/>
      <c r="F409" s="349"/>
      <c r="H409" s="388"/>
      <c r="I409" s="388"/>
      <c r="J409" s="388"/>
    </row>
    <row r="410" spans="5:10" ht="12.75">
      <c r="E410" s="360"/>
      <c r="F410" s="349"/>
      <c r="H410" s="388"/>
      <c r="I410" s="388"/>
      <c r="J410" s="388"/>
    </row>
    <row r="411" spans="5:10" ht="12.75">
      <c r="E411" s="360"/>
      <c r="F411" s="349"/>
      <c r="H411" s="388"/>
      <c r="I411" s="388"/>
      <c r="J411" s="388"/>
    </row>
    <row r="412" spans="5:10" ht="12.75">
      <c r="E412" s="360"/>
      <c r="F412" s="349"/>
      <c r="H412" s="388"/>
      <c r="I412" s="388"/>
      <c r="J412" s="388"/>
    </row>
    <row r="413" spans="5:10" ht="12.75">
      <c r="E413" s="360"/>
      <c r="F413" s="349"/>
      <c r="H413" s="388"/>
      <c r="I413" s="388"/>
      <c r="J413" s="388"/>
    </row>
    <row r="414" spans="5:10" ht="12.75">
      <c r="E414" s="360"/>
      <c r="F414" s="349"/>
      <c r="H414" s="388"/>
      <c r="I414" s="388"/>
      <c r="J414" s="388"/>
    </row>
    <row r="415" spans="5:10" ht="12.75">
      <c r="E415" s="360"/>
      <c r="F415" s="349"/>
      <c r="H415" s="388"/>
      <c r="I415" s="388"/>
      <c r="J415" s="388"/>
    </row>
    <row r="416" spans="5:10" ht="12.75">
      <c r="E416" s="360"/>
      <c r="F416" s="349"/>
      <c r="H416" s="388"/>
      <c r="I416" s="388"/>
      <c r="J416" s="388"/>
    </row>
    <row r="417" spans="5:10" ht="12.75">
      <c r="E417" s="360"/>
      <c r="F417" s="349"/>
      <c r="H417" s="388"/>
      <c r="I417" s="388"/>
      <c r="J417" s="388"/>
    </row>
    <row r="418" spans="5:10" ht="12.75">
      <c r="E418" s="360"/>
      <c r="F418" s="349"/>
      <c r="H418" s="388"/>
      <c r="I418" s="388"/>
      <c r="J418" s="388"/>
    </row>
    <row r="419" spans="5:10" ht="12.75">
      <c r="E419" s="360"/>
      <c r="F419" s="349"/>
      <c r="H419" s="388"/>
      <c r="I419" s="388"/>
      <c r="J419" s="388"/>
    </row>
    <row r="420" spans="5:10" ht="12.75">
      <c r="E420" s="360"/>
      <c r="F420" s="349"/>
      <c r="H420" s="388"/>
      <c r="I420" s="388"/>
      <c r="J420" s="388"/>
    </row>
    <row r="421" spans="5:10" ht="12.75">
      <c r="E421" s="360"/>
      <c r="F421" s="349"/>
      <c r="H421" s="388"/>
      <c r="I421" s="388"/>
      <c r="J421" s="388"/>
    </row>
    <row r="422" spans="5:10" ht="12.75">
      <c r="E422" s="360"/>
      <c r="F422" s="349"/>
      <c r="H422" s="388"/>
      <c r="I422" s="388"/>
      <c r="J422" s="388"/>
    </row>
    <row r="423" spans="5:10" ht="12.75">
      <c r="E423" s="360"/>
      <c r="F423" s="349"/>
      <c r="H423" s="388"/>
      <c r="I423" s="388"/>
      <c r="J423" s="388"/>
    </row>
    <row r="424" spans="5:10" ht="12.75">
      <c r="E424" s="360"/>
      <c r="F424" s="349"/>
      <c r="H424" s="388"/>
      <c r="I424" s="388"/>
      <c r="J424" s="388"/>
    </row>
    <row r="425" spans="5:10" ht="12.75">
      <c r="E425" s="360"/>
      <c r="F425" s="349"/>
      <c r="H425" s="388"/>
      <c r="I425" s="388"/>
      <c r="J425" s="388"/>
    </row>
    <row r="426" spans="5:10" ht="12.75">
      <c r="E426" s="360"/>
      <c r="F426" s="349"/>
      <c r="H426" s="388"/>
      <c r="I426" s="388"/>
      <c r="J426" s="388"/>
    </row>
    <row r="427" spans="5:10" ht="12.75">
      <c r="E427" s="360"/>
      <c r="F427" s="349"/>
      <c r="H427" s="388"/>
      <c r="I427" s="388"/>
      <c r="J427" s="388"/>
    </row>
    <row r="428" spans="5:10" ht="12.75">
      <c r="E428" s="360"/>
      <c r="F428" s="349"/>
      <c r="H428" s="388"/>
      <c r="I428" s="388"/>
      <c r="J428" s="388"/>
    </row>
    <row r="429" spans="5:10" ht="12.75">
      <c r="E429" s="360"/>
      <c r="F429" s="349"/>
      <c r="H429" s="388"/>
      <c r="I429" s="388"/>
      <c r="J429" s="388"/>
    </row>
    <row r="430" spans="5:10" ht="12.75">
      <c r="E430" s="360"/>
      <c r="F430" s="349"/>
      <c r="H430" s="388"/>
      <c r="I430" s="388"/>
      <c r="J430" s="388"/>
    </row>
    <row r="431" spans="5:10" ht="12.75">
      <c r="E431" s="360"/>
      <c r="F431" s="349"/>
      <c r="H431" s="388"/>
      <c r="I431" s="388"/>
      <c r="J431" s="388"/>
    </row>
    <row r="432" spans="5:10" ht="12.75">
      <c r="E432" s="360"/>
      <c r="F432" s="349"/>
      <c r="H432" s="388"/>
      <c r="I432" s="388"/>
      <c r="J432" s="388"/>
    </row>
    <row r="433" spans="5:10" ht="12.75">
      <c r="E433" s="360"/>
      <c r="F433" s="349"/>
      <c r="H433" s="388"/>
      <c r="I433" s="388"/>
      <c r="J433" s="388"/>
    </row>
    <row r="434" spans="5:10" ht="12.75">
      <c r="E434" s="360"/>
      <c r="F434" s="349"/>
      <c r="H434" s="388"/>
      <c r="I434" s="388"/>
      <c r="J434" s="388"/>
    </row>
    <row r="435" spans="5:10" ht="12.75">
      <c r="E435" s="360"/>
      <c r="F435" s="349"/>
      <c r="H435" s="388"/>
      <c r="I435" s="388"/>
      <c r="J435" s="388"/>
    </row>
    <row r="436" spans="5:10" ht="12.75">
      <c r="E436" s="360"/>
      <c r="F436" s="349"/>
      <c r="H436" s="388"/>
      <c r="I436" s="388"/>
      <c r="J436" s="388"/>
    </row>
    <row r="437" spans="5:10" ht="12.75">
      <c r="E437" s="360"/>
      <c r="F437" s="349"/>
      <c r="H437" s="388"/>
      <c r="I437" s="388"/>
      <c r="J437" s="388"/>
    </row>
    <row r="438" spans="5:10" ht="12.75">
      <c r="E438" s="360"/>
      <c r="F438" s="349"/>
      <c r="H438" s="388"/>
      <c r="I438" s="388"/>
      <c r="J438" s="388"/>
    </row>
    <row r="439" spans="5:10" ht="12.75">
      <c r="E439" s="360"/>
      <c r="F439" s="349"/>
      <c r="H439" s="388"/>
      <c r="I439" s="388"/>
      <c r="J439" s="388"/>
    </row>
    <row r="440" spans="5:10" ht="12.75">
      <c r="E440" s="360"/>
      <c r="F440" s="349"/>
      <c r="H440" s="388"/>
      <c r="I440" s="388"/>
      <c r="J440" s="388"/>
    </row>
    <row r="441" spans="5:10" ht="12.75">
      <c r="E441" s="360"/>
      <c r="F441" s="349"/>
      <c r="H441" s="388"/>
      <c r="I441" s="388"/>
      <c r="J441" s="388"/>
    </row>
    <row r="442" spans="5:10" ht="12.75">
      <c r="E442" s="360"/>
      <c r="F442" s="349"/>
      <c r="H442" s="388"/>
      <c r="I442" s="388"/>
      <c r="J442" s="388"/>
    </row>
    <row r="443" spans="5:10" ht="12.75">
      <c r="E443" s="360"/>
      <c r="F443" s="349"/>
      <c r="H443" s="388"/>
      <c r="I443" s="388"/>
      <c r="J443" s="388"/>
    </row>
    <row r="444" spans="5:10" ht="12.75">
      <c r="E444" s="360"/>
      <c r="F444" s="349"/>
      <c r="H444" s="388"/>
      <c r="I444" s="388"/>
      <c r="J444" s="388"/>
    </row>
    <row r="445" spans="5:10" ht="12.75">
      <c r="E445" s="360"/>
      <c r="F445" s="349"/>
      <c r="H445" s="388"/>
      <c r="I445" s="388"/>
      <c r="J445" s="388"/>
    </row>
    <row r="446" spans="5:10" ht="12.75">
      <c r="E446" s="360"/>
      <c r="F446" s="349"/>
      <c r="H446" s="388"/>
      <c r="I446" s="388"/>
      <c r="J446" s="388"/>
    </row>
    <row r="447" spans="5:10" ht="12.75">
      <c r="E447" s="360"/>
      <c r="F447" s="349"/>
      <c r="H447" s="388"/>
      <c r="I447" s="388"/>
      <c r="J447" s="388"/>
    </row>
    <row r="448" spans="5:10" ht="12.75">
      <c r="E448" s="360"/>
      <c r="F448" s="349"/>
      <c r="H448" s="388"/>
      <c r="I448" s="388"/>
      <c r="J448" s="388"/>
    </row>
    <row r="449" spans="5:10" ht="12.75">
      <c r="E449" s="360"/>
      <c r="F449" s="349"/>
      <c r="H449" s="388"/>
      <c r="I449" s="388"/>
      <c r="J449" s="388"/>
    </row>
    <row r="450" spans="5:10" ht="12.75">
      <c r="E450" s="360"/>
      <c r="F450" s="349"/>
      <c r="H450" s="388"/>
      <c r="I450" s="388"/>
      <c r="J450" s="388"/>
    </row>
    <row r="451" spans="5:10" ht="12.75">
      <c r="E451" s="360"/>
      <c r="F451" s="349"/>
      <c r="H451" s="388"/>
      <c r="I451" s="388"/>
      <c r="J451" s="388"/>
    </row>
    <row r="452" spans="5:10" ht="12.75">
      <c r="E452" s="360"/>
      <c r="F452" s="349"/>
      <c r="H452" s="388"/>
      <c r="I452" s="388"/>
      <c r="J452" s="388"/>
    </row>
    <row r="453" spans="5:10" ht="12.75">
      <c r="E453" s="360"/>
      <c r="F453" s="349"/>
      <c r="H453" s="388"/>
      <c r="I453" s="388"/>
      <c r="J453" s="388"/>
    </row>
    <row r="454" spans="5:10" ht="12.75">
      <c r="E454" s="360"/>
      <c r="F454" s="349"/>
      <c r="H454" s="388"/>
      <c r="I454" s="388"/>
      <c r="J454" s="388"/>
    </row>
    <row r="455" spans="5:10" ht="12.75">
      <c r="E455" s="360"/>
      <c r="F455" s="349"/>
      <c r="H455" s="388"/>
      <c r="I455" s="388"/>
      <c r="J455" s="388"/>
    </row>
    <row r="456" spans="5:10" ht="12.75">
      <c r="E456" s="360"/>
      <c r="F456" s="349"/>
      <c r="H456" s="388"/>
      <c r="I456" s="388"/>
      <c r="J456" s="388"/>
    </row>
    <row r="457" spans="5:10" ht="12.75">
      <c r="E457" s="360"/>
      <c r="F457" s="349"/>
      <c r="H457" s="388"/>
      <c r="I457" s="388"/>
      <c r="J457" s="388"/>
    </row>
    <row r="458" spans="5:10" ht="12.75">
      <c r="E458" s="360"/>
      <c r="F458" s="349"/>
      <c r="H458" s="388"/>
      <c r="I458" s="388"/>
      <c r="J458" s="388"/>
    </row>
    <row r="459" spans="5:10" ht="12.75">
      <c r="E459" s="360"/>
      <c r="F459" s="349"/>
      <c r="H459" s="388"/>
      <c r="I459" s="388"/>
      <c r="J459" s="388"/>
    </row>
    <row r="460" spans="5:10" ht="12.75">
      <c r="E460" s="360"/>
      <c r="F460" s="349"/>
      <c r="H460" s="388"/>
      <c r="I460" s="388"/>
      <c r="J460" s="388"/>
    </row>
    <row r="461" spans="5:10" ht="12.75">
      <c r="E461" s="360"/>
      <c r="F461" s="349"/>
      <c r="H461" s="388"/>
      <c r="I461" s="388"/>
      <c r="J461" s="388"/>
    </row>
    <row r="462" spans="5:10" ht="12.75">
      <c r="E462" s="360"/>
      <c r="F462" s="349"/>
      <c r="H462" s="388"/>
      <c r="I462" s="388"/>
      <c r="J462" s="388"/>
    </row>
    <row r="463" spans="5:10" ht="12.75">
      <c r="E463" s="360"/>
      <c r="F463" s="349"/>
      <c r="H463" s="388"/>
      <c r="I463" s="388"/>
      <c r="J463" s="388"/>
    </row>
    <row r="464" spans="5:10" ht="12.75">
      <c r="E464" s="360"/>
      <c r="F464" s="349"/>
      <c r="H464" s="388"/>
      <c r="I464" s="388"/>
      <c r="J464" s="388"/>
    </row>
    <row r="465" spans="5:10" ht="12.75">
      <c r="E465" s="360"/>
      <c r="F465" s="349"/>
      <c r="H465" s="388"/>
      <c r="I465" s="388"/>
      <c r="J465" s="388"/>
    </row>
    <row r="466" spans="5:10" ht="12.75">
      <c r="E466" s="360"/>
      <c r="F466" s="349"/>
      <c r="H466" s="388"/>
      <c r="I466" s="388"/>
      <c r="J466" s="388"/>
    </row>
    <row r="467" spans="5:10" ht="12.75">
      <c r="E467" s="360"/>
      <c r="F467" s="349"/>
      <c r="H467" s="388"/>
      <c r="I467" s="388"/>
      <c r="J467" s="388"/>
    </row>
    <row r="468" spans="5:10" ht="12.75">
      <c r="E468" s="360"/>
      <c r="F468" s="349"/>
      <c r="H468" s="388"/>
      <c r="I468" s="388"/>
      <c r="J468" s="388"/>
    </row>
    <row r="469" spans="5:10" ht="12.75">
      <c r="E469" s="360"/>
      <c r="F469" s="349"/>
      <c r="H469" s="388"/>
      <c r="I469" s="388"/>
      <c r="J469" s="388"/>
    </row>
    <row r="470" spans="5:10" ht="12.75">
      <c r="E470" s="360"/>
      <c r="F470" s="349"/>
      <c r="H470" s="388"/>
      <c r="I470" s="388"/>
      <c r="J470" s="388"/>
    </row>
    <row r="471" spans="5:10" ht="12.75">
      <c r="E471" s="360"/>
      <c r="F471" s="349"/>
      <c r="H471" s="388"/>
      <c r="I471" s="388"/>
      <c r="J471" s="388"/>
    </row>
    <row r="472" spans="5:10" ht="12.75">
      <c r="E472" s="360"/>
      <c r="F472" s="349"/>
      <c r="H472" s="388"/>
      <c r="I472" s="388"/>
      <c r="J472" s="388"/>
    </row>
    <row r="473" spans="5:10" ht="12.75">
      <c r="E473" s="360"/>
      <c r="F473" s="349"/>
      <c r="H473" s="388"/>
      <c r="I473" s="388"/>
      <c r="J473" s="388"/>
    </row>
    <row r="474" spans="5:10" ht="12.75">
      <c r="E474" s="360"/>
      <c r="F474" s="349"/>
      <c r="H474" s="388"/>
      <c r="I474" s="388"/>
      <c r="J474" s="388"/>
    </row>
    <row r="475" spans="5:10" ht="12.75">
      <c r="E475" s="360"/>
      <c r="F475" s="349"/>
      <c r="H475" s="388"/>
      <c r="I475" s="388"/>
      <c r="J475" s="388"/>
    </row>
    <row r="476" spans="5:10" ht="12.75">
      <c r="E476" s="360"/>
      <c r="F476" s="349"/>
      <c r="H476" s="388"/>
      <c r="I476" s="388"/>
      <c r="J476" s="388"/>
    </row>
    <row r="477" spans="5:10" ht="12.75">
      <c r="E477" s="360"/>
      <c r="F477" s="349"/>
      <c r="H477" s="388"/>
      <c r="I477" s="388"/>
      <c r="J477" s="388"/>
    </row>
    <row r="478" spans="5:10" ht="12.75">
      <c r="E478" s="360"/>
      <c r="F478" s="349"/>
      <c r="H478" s="388"/>
      <c r="I478" s="388"/>
      <c r="J478" s="388"/>
    </row>
    <row r="479" spans="5:10" ht="12.75">
      <c r="E479" s="360"/>
      <c r="F479" s="349"/>
      <c r="H479" s="388"/>
      <c r="I479" s="388"/>
      <c r="J479" s="388"/>
    </row>
    <row r="480" spans="5:10" ht="12.75">
      <c r="E480" s="360"/>
      <c r="F480" s="349"/>
      <c r="H480" s="388"/>
      <c r="I480" s="388"/>
      <c r="J480" s="388"/>
    </row>
    <row r="481" spans="5:10" ht="12.75">
      <c r="E481" s="360"/>
      <c r="F481" s="349"/>
      <c r="H481" s="388"/>
      <c r="I481" s="388"/>
      <c r="J481" s="388"/>
    </row>
    <row r="482" spans="5:10" ht="12.75">
      <c r="E482" s="360"/>
      <c r="F482" s="349"/>
      <c r="H482" s="388"/>
      <c r="I482" s="388"/>
      <c r="J482" s="388"/>
    </row>
    <row r="483" spans="5:10" ht="12.75">
      <c r="E483" s="360"/>
      <c r="F483" s="349"/>
      <c r="H483" s="388"/>
      <c r="I483" s="388"/>
      <c r="J483" s="388"/>
    </row>
    <row r="484" spans="5:10" ht="12.75">
      <c r="E484" s="360"/>
      <c r="F484" s="349"/>
      <c r="H484" s="388"/>
      <c r="I484" s="388"/>
      <c r="J484" s="388"/>
    </row>
    <row r="485" spans="5:10" ht="12.75">
      <c r="E485" s="360"/>
      <c r="F485" s="349"/>
      <c r="H485" s="388"/>
      <c r="I485" s="388"/>
      <c r="J485" s="388"/>
    </row>
    <row r="486" spans="5:10" ht="12.75">
      <c r="E486" s="360"/>
      <c r="F486" s="349"/>
      <c r="H486" s="388"/>
      <c r="I486" s="388"/>
      <c r="J486" s="388"/>
    </row>
    <row r="487" spans="5:10" ht="12.75">
      <c r="E487" s="360"/>
      <c r="F487" s="349"/>
      <c r="H487" s="388"/>
      <c r="I487" s="388"/>
      <c r="J487" s="388"/>
    </row>
    <row r="488" spans="5:10" ht="12.75">
      <c r="E488" s="360"/>
      <c r="F488" s="349"/>
      <c r="H488" s="388"/>
      <c r="I488" s="388"/>
      <c r="J488" s="388"/>
    </row>
    <row r="489" spans="5:10" ht="12.75">
      <c r="E489" s="360"/>
      <c r="F489" s="349"/>
      <c r="H489" s="388"/>
      <c r="I489" s="388"/>
      <c r="J489" s="388"/>
    </row>
    <row r="490" spans="5:10" ht="12.75">
      <c r="E490" s="360"/>
      <c r="F490" s="349"/>
      <c r="H490" s="388"/>
      <c r="I490" s="388"/>
      <c r="J490" s="388"/>
    </row>
    <row r="491" spans="5:10" ht="12.75">
      <c r="E491" s="360"/>
      <c r="F491" s="349"/>
      <c r="H491" s="388"/>
      <c r="I491" s="388"/>
      <c r="J491" s="388"/>
    </row>
    <row r="492" spans="5:10" ht="12.75">
      <c r="E492" s="360"/>
      <c r="F492" s="349"/>
      <c r="H492" s="388"/>
      <c r="I492" s="388"/>
      <c r="J492" s="388"/>
    </row>
    <row r="493" spans="5:10" ht="12.75">
      <c r="E493" s="360"/>
      <c r="F493" s="349"/>
      <c r="H493" s="388"/>
      <c r="I493" s="388"/>
      <c r="J493" s="388"/>
    </row>
    <row r="494" spans="5:10" ht="12.75">
      <c r="E494" s="360"/>
      <c r="F494" s="349"/>
      <c r="H494" s="388"/>
      <c r="I494" s="388"/>
      <c r="J494" s="388"/>
    </row>
    <row r="495" spans="5:10" ht="12.75">
      <c r="E495" s="360"/>
      <c r="F495" s="349"/>
      <c r="H495" s="388"/>
      <c r="I495" s="388"/>
      <c r="J495" s="388"/>
    </row>
    <row r="496" spans="5:10" ht="12.75">
      <c r="E496" s="360"/>
      <c r="F496" s="349"/>
      <c r="H496" s="388"/>
      <c r="I496" s="388"/>
      <c r="J496" s="388"/>
    </row>
    <row r="497" spans="5:10" ht="12.75">
      <c r="E497" s="360"/>
      <c r="F497" s="349"/>
      <c r="H497" s="388"/>
      <c r="I497" s="388"/>
      <c r="J497" s="388"/>
    </row>
    <row r="498" spans="5:10" ht="12.75">
      <c r="E498" s="360"/>
      <c r="F498" s="349"/>
      <c r="H498" s="388"/>
      <c r="I498" s="388"/>
      <c r="J498" s="388"/>
    </row>
    <row r="499" spans="5:10" ht="12.75">
      <c r="E499" s="360"/>
      <c r="F499" s="349"/>
      <c r="H499" s="388"/>
      <c r="I499" s="388"/>
      <c r="J499" s="388"/>
    </row>
    <row r="500" spans="5:10" ht="12.75">
      <c r="E500" s="360"/>
      <c r="F500" s="349"/>
      <c r="H500" s="388"/>
      <c r="I500" s="388"/>
      <c r="J500" s="388"/>
    </row>
    <row r="501" spans="5:10" ht="12.75">
      <c r="E501" s="360"/>
      <c r="F501" s="349"/>
      <c r="H501" s="388"/>
      <c r="I501" s="388"/>
      <c r="J501" s="388"/>
    </row>
    <row r="502" spans="5:10" ht="12.75">
      <c r="E502" s="360"/>
      <c r="F502" s="349"/>
      <c r="H502" s="388"/>
      <c r="I502" s="388"/>
      <c r="J502" s="388"/>
    </row>
    <row r="503" spans="5:10" ht="12.75">
      <c r="E503" s="360"/>
      <c r="F503" s="349"/>
      <c r="H503" s="388"/>
      <c r="I503" s="388"/>
      <c r="J503" s="388"/>
    </row>
    <row r="504" spans="5:10" ht="12.75">
      <c r="E504" s="360"/>
      <c r="F504" s="349"/>
      <c r="H504" s="388"/>
      <c r="I504" s="388"/>
      <c r="J504" s="388"/>
    </row>
    <row r="505" spans="5:10" ht="12.75">
      <c r="E505" s="360"/>
      <c r="F505" s="349"/>
      <c r="H505" s="388"/>
      <c r="I505" s="388"/>
      <c r="J505" s="388"/>
    </row>
    <row r="506" spans="5:10" ht="12.75">
      <c r="E506" s="360"/>
      <c r="F506" s="349"/>
      <c r="H506" s="388"/>
      <c r="I506" s="388"/>
      <c r="J506" s="388"/>
    </row>
    <row r="507" spans="5:10" ht="12.75">
      <c r="E507" s="360"/>
      <c r="F507" s="349"/>
      <c r="H507" s="388"/>
      <c r="I507" s="388"/>
      <c r="J507" s="388"/>
    </row>
    <row r="508" spans="5:10" ht="12.75">
      <c r="E508" s="360"/>
      <c r="F508" s="349"/>
      <c r="H508" s="388"/>
      <c r="I508" s="388"/>
      <c r="J508" s="388"/>
    </row>
    <row r="509" spans="5:10" ht="12.75">
      <c r="E509" s="360"/>
      <c r="F509" s="349"/>
      <c r="H509" s="388"/>
      <c r="I509" s="388"/>
      <c r="J509" s="388"/>
    </row>
    <row r="510" spans="5:10" ht="12.75">
      <c r="E510" s="360"/>
      <c r="F510" s="349"/>
      <c r="H510" s="388"/>
      <c r="I510" s="388"/>
      <c r="J510" s="388"/>
    </row>
    <row r="511" spans="5:10" ht="12.75">
      <c r="E511" s="360"/>
      <c r="F511" s="349"/>
      <c r="H511" s="388"/>
      <c r="I511" s="388"/>
      <c r="J511" s="388"/>
    </row>
    <row r="512" spans="5:10" ht="12.75">
      <c r="E512" s="360"/>
      <c r="F512" s="349"/>
      <c r="H512" s="388"/>
      <c r="I512" s="388"/>
      <c r="J512" s="388"/>
    </row>
    <row r="513" spans="5:10" ht="12.75">
      <c r="E513" s="360"/>
      <c r="F513" s="349"/>
      <c r="H513" s="388"/>
      <c r="I513" s="388"/>
      <c r="J513" s="388"/>
    </row>
    <row r="514" spans="5:10" ht="12.75">
      <c r="E514" s="360"/>
      <c r="F514" s="349"/>
      <c r="H514" s="388"/>
      <c r="I514" s="388"/>
      <c r="J514" s="388"/>
    </row>
    <row r="515" spans="5:10" ht="12.75">
      <c r="E515" s="360"/>
      <c r="F515" s="349"/>
      <c r="H515" s="388"/>
      <c r="I515" s="388"/>
      <c r="J515" s="388"/>
    </row>
    <row r="516" spans="5:10" ht="12.75">
      <c r="E516" s="360"/>
      <c r="F516" s="349"/>
      <c r="H516" s="388"/>
      <c r="I516" s="388"/>
      <c r="J516" s="388"/>
    </row>
    <row r="517" spans="5:10" ht="12.75">
      <c r="E517" s="360"/>
      <c r="F517" s="349"/>
      <c r="H517" s="388"/>
      <c r="I517" s="388"/>
      <c r="J517" s="388"/>
    </row>
    <row r="518" spans="5:10" ht="12.75">
      <c r="E518" s="360"/>
      <c r="F518" s="349"/>
      <c r="H518" s="388"/>
      <c r="I518" s="388"/>
      <c r="J518" s="388"/>
    </row>
    <row r="519" spans="5:10" ht="12.75">
      <c r="E519" s="360"/>
      <c r="F519" s="349"/>
      <c r="H519" s="388"/>
      <c r="I519" s="388"/>
      <c r="J519" s="388"/>
    </row>
    <row r="520" spans="5:10" ht="12.75">
      <c r="E520" s="360"/>
      <c r="F520" s="349"/>
      <c r="H520" s="388"/>
      <c r="I520" s="388"/>
      <c r="J520" s="388"/>
    </row>
    <row r="521" spans="5:10" ht="12.75">
      <c r="E521" s="360"/>
      <c r="F521" s="349"/>
      <c r="H521" s="388"/>
      <c r="I521" s="388"/>
      <c r="J521" s="388"/>
    </row>
    <row r="522" spans="5:10" ht="12.75">
      <c r="E522" s="360"/>
      <c r="F522" s="349"/>
      <c r="H522" s="388"/>
      <c r="I522" s="388"/>
      <c r="J522" s="388"/>
    </row>
    <row r="523" spans="5:10" ht="12.75">
      <c r="E523" s="360"/>
      <c r="F523" s="349"/>
      <c r="H523" s="388"/>
      <c r="I523" s="388"/>
      <c r="J523" s="388"/>
    </row>
    <row r="524" spans="5:10" ht="12.75">
      <c r="E524" s="360"/>
      <c r="F524" s="349"/>
      <c r="H524" s="388"/>
      <c r="I524" s="388"/>
      <c r="J524" s="388"/>
    </row>
    <row r="525" spans="5:10" ht="12.75">
      <c r="E525" s="360"/>
      <c r="F525" s="349"/>
      <c r="H525" s="388"/>
      <c r="I525" s="388"/>
      <c r="J525" s="388"/>
    </row>
    <row r="526" spans="5:10" ht="12.75">
      <c r="E526" s="360"/>
      <c r="F526" s="349"/>
      <c r="H526" s="388"/>
      <c r="I526" s="388"/>
      <c r="J526" s="388"/>
    </row>
    <row r="527" spans="5:10" ht="12.75">
      <c r="E527" s="360"/>
      <c r="F527" s="349"/>
      <c r="H527" s="388"/>
      <c r="I527" s="388"/>
      <c r="J527" s="388"/>
    </row>
    <row r="528" spans="5:10" ht="12.75">
      <c r="E528" s="360"/>
      <c r="F528" s="349"/>
      <c r="H528" s="388"/>
      <c r="I528" s="388"/>
      <c r="J528" s="388"/>
    </row>
    <row r="529" spans="5:10" ht="12.75">
      <c r="E529" s="360"/>
      <c r="F529" s="349"/>
      <c r="H529" s="388"/>
      <c r="I529" s="388"/>
      <c r="J529" s="388"/>
    </row>
    <row r="530" spans="5:10" ht="12.75">
      <c r="E530" s="360"/>
      <c r="F530" s="349"/>
      <c r="H530" s="388"/>
      <c r="I530" s="388"/>
      <c r="J530" s="388"/>
    </row>
    <row r="531" spans="5:10" ht="12.75">
      <c r="E531" s="360"/>
      <c r="F531" s="349"/>
      <c r="H531" s="388"/>
      <c r="I531" s="388"/>
      <c r="J531" s="388"/>
    </row>
    <row r="532" spans="5:10" ht="12.75">
      <c r="E532" s="360"/>
      <c r="F532" s="349"/>
      <c r="H532" s="388"/>
      <c r="I532" s="388"/>
      <c r="J532" s="388"/>
    </row>
    <row r="533" spans="5:10" ht="12.75">
      <c r="E533" s="360"/>
      <c r="F533" s="349"/>
      <c r="H533" s="388"/>
      <c r="I533" s="388"/>
      <c r="J533" s="388"/>
    </row>
    <row r="534" spans="5:10" ht="12.75">
      <c r="E534" s="360"/>
      <c r="F534" s="349"/>
      <c r="H534" s="388"/>
      <c r="I534" s="388"/>
      <c r="J534" s="388"/>
    </row>
    <row r="535" spans="5:10" ht="12.75">
      <c r="E535" s="360"/>
      <c r="F535" s="349"/>
      <c r="H535" s="388"/>
      <c r="I535" s="388"/>
      <c r="J535" s="388"/>
    </row>
    <row r="536" spans="5:10" ht="12.75">
      <c r="E536" s="360"/>
      <c r="F536" s="349"/>
      <c r="H536" s="388"/>
      <c r="I536" s="388"/>
      <c r="J536" s="388"/>
    </row>
    <row r="537" spans="5:10" ht="12.75">
      <c r="E537" s="360"/>
      <c r="F537" s="349"/>
      <c r="H537" s="388"/>
      <c r="I537" s="388"/>
      <c r="J537" s="388"/>
    </row>
    <row r="538" spans="5:10" ht="12.75">
      <c r="E538" s="360"/>
      <c r="F538" s="349"/>
      <c r="H538" s="388"/>
      <c r="I538" s="388"/>
      <c r="J538" s="388"/>
    </row>
    <row r="539" spans="5:10" ht="12.75">
      <c r="E539" s="360"/>
      <c r="F539" s="349"/>
      <c r="H539" s="388"/>
      <c r="I539" s="388"/>
      <c r="J539" s="388"/>
    </row>
    <row r="540" spans="5:10" ht="12.75">
      <c r="E540" s="360"/>
      <c r="F540" s="349"/>
      <c r="H540" s="388"/>
      <c r="I540" s="388"/>
      <c r="J540" s="388"/>
    </row>
    <row r="541" spans="5:10" ht="12.75">
      <c r="E541" s="360"/>
      <c r="F541" s="349"/>
      <c r="H541" s="388"/>
      <c r="I541" s="388"/>
      <c r="J541" s="388"/>
    </row>
    <row r="542" spans="5:10" ht="12.75">
      <c r="E542" s="360"/>
      <c r="F542" s="349"/>
      <c r="H542" s="388"/>
      <c r="I542" s="388"/>
      <c r="J542" s="388"/>
    </row>
    <row r="543" spans="5:10" ht="12.75">
      <c r="E543" s="360"/>
      <c r="F543" s="349"/>
      <c r="H543" s="388"/>
      <c r="I543" s="388"/>
      <c r="J543" s="388"/>
    </row>
    <row r="544" spans="5:10" ht="12.75">
      <c r="E544" s="360"/>
      <c r="F544" s="349"/>
      <c r="H544" s="388"/>
      <c r="I544" s="388"/>
      <c r="J544" s="388"/>
    </row>
    <row r="545" spans="5:10" ht="12.75">
      <c r="E545" s="360"/>
      <c r="F545" s="349"/>
      <c r="H545" s="388"/>
      <c r="I545" s="388"/>
      <c r="J545" s="388"/>
    </row>
    <row r="546" spans="5:10" ht="12.75">
      <c r="E546" s="360"/>
      <c r="F546" s="349"/>
      <c r="H546" s="388"/>
      <c r="I546" s="388"/>
      <c r="J546" s="388"/>
    </row>
    <row r="547" spans="5:10" ht="12.75">
      <c r="E547" s="360"/>
      <c r="F547" s="349"/>
      <c r="H547" s="388"/>
      <c r="I547" s="388"/>
      <c r="J547" s="388"/>
    </row>
    <row r="548" spans="5:10" ht="12.75">
      <c r="E548" s="360"/>
      <c r="F548" s="349"/>
      <c r="H548" s="388"/>
      <c r="I548" s="388"/>
      <c r="J548" s="388"/>
    </row>
    <row r="549" spans="5:10" ht="12.75">
      <c r="E549" s="360"/>
      <c r="F549" s="349"/>
      <c r="H549" s="388"/>
      <c r="I549" s="388"/>
      <c r="J549" s="388"/>
    </row>
    <row r="550" spans="5:10" ht="12.75">
      <c r="E550" s="360"/>
      <c r="F550" s="349"/>
      <c r="H550" s="388"/>
      <c r="I550" s="388"/>
      <c r="J550" s="388"/>
    </row>
    <row r="551" spans="5:10" ht="12.75">
      <c r="E551" s="360"/>
      <c r="F551" s="349"/>
      <c r="H551" s="388"/>
      <c r="I551" s="388"/>
      <c r="J551" s="388"/>
    </row>
    <row r="552" spans="5:10" ht="12.75">
      <c r="E552" s="360"/>
      <c r="F552" s="349"/>
      <c r="H552" s="388"/>
      <c r="I552" s="388"/>
      <c r="J552" s="388"/>
    </row>
    <row r="553" spans="5:10" ht="12.75">
      <c r="E553" s="360"/>
      <c r="F553" s="349"/>
      <c r="H553" s="388"/>
      <c r="I553" s="388"/>
      <c r="J553" s="388"/>
    </row>
    <row r="554" spans="5:10" ht="12.75">
      <c r="E554" s="360"/>
      <c r="F554" s="349"/>
      <c r="H554" s="388"/>
      <c r="I554" s="388"/>
      <c r="J554" s="388"/>
    </row>
    <row r="555" spans="5:10" ht="12.75">
      <c r="E555" s="360"/>
      <c r="F555" s="349"/>
      <c r="H555" s="388"/>
      <c r="I555" s="388"/>
      <c r="J555" s="388"/>
    </row>
    <row r="556" spans="5:10" ht="12.75">
      <c r="E556" s="360"/>
      <c r="F556" s="349"/>
      <c r="H556" s="388"/>
      <c r="I556" s="388"/>
      <c r="J556" s="388"/>
    </row>
    <row r="557" spans="5:10" ht="12.75">
      <c r="E557" s="360"/>
      <c r="F557" s="349"/>
      <c r="H557" s="388"/>
      <c r="I557" s="388"/>
      <c r="J557" s="388"/>
    </row>
    <row r="558" spans="5:10" ht="12.75">
      <c r="E558" s="360"/>
      <c r="F558" s="349"/>
      <c r="H558" s="388"/>
      <c r="I558" s="388"/>
      <c r="J558" s="388"/>
    </row>
    <row r="559" spans="5:10" ht="12.75">
      <c r="E559" s="360"/>
      <c r="F559" s="349"/>
      <c r="H559" s="388"/>
      <c r="I559" s="388"/>
      <c r="J559" s="388"/>
    </row>
    <row r="560" spans="5:10" ht="12.75">
      <c r="E560" s="360"/>
      <c r="F560" s="349"/>
      <c r="H560" s="388"/>
      <c r="I560" s="388"/>
      <c r="J560" s="388"/>
    </row>
    <row r="561" spans="5:10" ht="12.75">
      <c r="E561" s="360"/>
      <c r="F561" s="349"/>
      <c r="H561" s="388"/>
      <c r="I561" s="388"/>
      <c r="J561" s="388"/>
    </row>
    <row r="562" spans="5:10" ht="12.75">
      <c r="E562" s="360"/>
      <c r="F562" s="349"/>
      <c r="H562" s="388"/>
      <c r="I562" s="388"/>
      <c r="J562" s="388"/>
    </row>
    <row r="563" spans="5:10" ht="12.75">
      <c r="E563" s="360"/>
      <c r="F563" s="349"/>
      <c r="H563" s="388"/>
      <c r="I563" s="388"/>
      <c r="J563" s="388"/>
    </row>
    <row r="564" spans="5:10" ht="12.75">
      <c r="E564" s="360"/>
      <c r="F564" s="349"/>
      <c r="H564" s="388"/>
      <c r="I564" s="388"/>
      <c r="J564" s="388"/>
    </row>
    <row r="565" spans="5:10" ht="12.75">
      <c r="E565" s="360"/>
      <c r="F565" s="349"/>
      <c r="H565" s="388"/>
      <c r="I565" s="388"/>
      <c r="J565" s="388"/>
    </row>
    <row r="566" spans="5:10" ht="12.75">
      <c r="E566" s="360"/>
      <c r="F566" s="349"/>
      <c r="H566" s="388"/>
      <c r="I566" s="388"/>
      <c r="J566" s="388"/>
    </row>
    <row r="567" spans="5:10" ht="12.75">
      <c r="E567" s="360"/>
      <c r="F567" s="349"/>
      <c r="H567" s="388"/>
      <c r="I567" s="388"/>
      <c r="J567" s="388"/>
    </row>
    <row r="568" spans="5:10" ht="12.75">
      <c r="E568" s="360"/>
      <c r="F568" s="349"/>
      <c r="H568" s="388"/>
      <c r="I568" s="388"/>
      <c r="J568" s="388"/>
    </row>
    <row r="569" spans="5:10" ht="12.75">
      <c r="E569" s="360"/>
      <c r="F569" s="349"/>
      <c r="H569" s="388"/>
      <c r="I569" s="388"/>
      <c r="J569" s="388"/>
    </row>
    <row r="570" spans="5:10" ht="12.75">
      <c r="E570" s="360"/>
      <c r="F570" s="349"/>
      <c r="H570" s="388"/>
      <c r="I570" s="388"/>
      <c r="J570" s="388"/>
    </row>
    <row r="571" spans="5:10" ht="12.75">
      <c r="E571" s="360"/>
      <c r="F571" s="349"/>
      <c r="H571" s="388"/>
      <c r="I571" s="388"/>
      <c r="J571" s="388"/>
    </row>
    <row r="572" spans="5:10" ht="12.75">
      <c r="E572" s="360"/>
      <c r="F572" s="349"/>
      <c r="H572" s="388"/>
      <c r="I572" s="388"/>
      <c r="J572" s="388"/>
    </row>
    <row r="573" spans="5:10" ht="12.75">
      <c r="E573" s="360"/>
      <c r="F573" s="349"/>
      <c r="H573" s="388"/>
      <c r="I573" s="388"/>
      <c r="J573" s="388"/>
    </row>
    <row r="574" spans="5:10" ht="12.75">
      <c r="E574" s="360"/>
      <c r="F574" s="349"/>
      <c r="H574" s="388"/>
      <c r="I574" s="388"/>
      <c r="J574" s="388"/>
    </row>
    <row r="575" spans="5:10" ht="12.75">
      <c r="E575" s="360"/>
      <c r="F575" s="349"/>
      <c r="H575" s="388"/>
      <c r="I575" s="388"/>
      <c r="J575" s="388"/>
    </row>
    <row r="576" spans="5:10" ht="12.75">
      <c r="E576" s="360"/>
      <c r="F576" s="349"/>
      <c r="H576" s="388"/>
      <c r="I576" s="388"/>
      <c r="J576" s="388"/>
    </row>
    <row r="577" spans="5:10" ht="12.75">
      <c r="E577" s="360"/>
      <c r="F577" s="349"/>
      <c r="H577" s="388"/>
      <c r="I577" s="388"/>
      <c r="J577" s="388"/>
    </row>
    <row r="578" spans="5:10" ht="12.75">
      <c r="E578" s="360"/>
      <c r="F578" s="349"/>
      <c r="H578" s="388"/>
      <c r="I578" s="388"/>
      <c r="J578" s="388"/>
    </row>
    <row r="579" spans="5:10" ht="12.75">
      <c r="E579" s="360"/>
      <c r="F579" s="349"/>
      <c r="H579" s="388"/>
      <c r="I579" s="388"/>
      <c r="J579" s="388"/>
    </row>
    <row r="580" spans="5:10" ht="12.75">
      <c r="E580" s="360"/>
      <c r="F580" s="349"/>
      <c r="H580" s="388"/>
      <c r="I580" s="388"/>
      <c r="J580" s="388"/>
    </row>
    <row r="581" spans="5:10" ht="12.75">
      <c r="E581" s="360"/>
      <c r="F581" s="349"/>
      <c r="H581" s="388"/>
      <c r="I581" s="388"/>
      <c r="J581" s="388"/>
    </row>
    <row r="582" spans="5:10" ht="12.75">
      <c r="E582" s="360"/>
      <c r="F582" s="349"/>
      <c r="H582" s="388"/>
      <c r="I582" s="388"/>
      <c r="J582" s="388"/>
    </row>
    <row r="583" spans="5:10" ht="12.75">
      <c r="E583" s="360"/>
      <c r="F583" s="349"/>
      <c r="H583" s="388"/>
      <c r="I583" s="388"/>
      <c r="J583" s="388"/>
    </row>
    <row r="584" spans="5:10" ht="12.75">
      <c r="E584" s="360"/>
      <c r="F584" s="349"/>
      <c r="H584" s="388"/>
      <c r="I584" s="388"/>
      <c r="J584" s="388"/>
    </row>
    <row r="585" spans="5:10" ht="12.75">
      <c r="E585" s="360"/>
      <c r="F585" s="349"/>
      <c r="H585" s="388"/>
      <c r="I585" s="388"/>
      <c r="J585" s="388"/>
    </row>
    <row r="586" spans="5:10" ht="12.75">
      <c r="E586" s="360"/>
      <c r="F586" s="349"/>
      <c r="H586" s="388"/>
      <c r="I586" s="388"/>
      <c r="J586" s="388"/>
    </row>
    <row r="587" spans="5:10" ht="12.75">
      <c r="E587" s="360"/>
      <c r="F587" s="349"/>
      <c r="H587" s="388"/>
      <c r="I587" s="388"/>
      <c r="J587" s="388"/>
    </row>
    <row r="588" spans="5:10" ht="12.75">
      <c r="E588" s="360"/>
      <c r="F588" s="349"/>
      <c r="H588" s="388"/>
      <c r="I588" s="388"/>
      <c r="J588" s="388"/>
    </row>
    <row r="589" spans="5:10" ht="12.75">
      <c r="E589" s="360"/>
      <c r="F589" s="349"/>
      <c r="H589" s="388"/>
      <c r="I589" s="388"/>
      <c r="J589" s="388"/>
    </row>
    <row r="590" spans="5:10" ht="12.75">
      <c r="E590" s="360"/>
      <c r="F590" s="349"/>
      <c r="H590" s="388"/>
      <c r="I590" s="388"/>
      <c r="J590" s="388"/>
    </row>
    <row r="591" spans="5:10" ht="12.75">
      <c r="E591" s="360"/>
      <c r="F591" s="349"/>
      <c r="H591" s="388"/>
      <c r="I591" s="388"/>
      <c r="J591" s="388"/>
    </row>
    <row r="592" spans="5:10" ht="12.75">
      <c r="E592" s="360"/>
      <c r="F592" s="349"/>
      <c r="H592" s="388"/>
      <c r="I592" s="388"/>
      <c r="J592" s="388"/>
    </row>
    <row r="593" spans="5:10" ht="12.75">
      <c r="E593" s="360"/>
      <c r="F593" s="349"/>
      <c r="H593" s="388"/>
      <c r="I593" s="388"/>
      <c r="J593" s="388"/>
    </row>
    <row r="594" spans="5:10" ht="12.75">
      <c r="E594" s="360"/>
      <c r="F594" s="349"/>
      <c r="H594" s="388"/>
      <c r="I594" s="388"/>
      <c r="J594" s="388"/>
    </row>
    <row r="595" spans="5:10" ht="12.75">
      <c r="E595" s="360"/>
      <c r="F595" s="349"/>
      <c r="H595" s="388"/>
      <c r="I595" s="388"/>
      <c r="J595" s="388"/>
    </row>
    <row r="596" spans="5:10" ht="12.75">
      <c r="E596" s="360"/>
      <c r="F596" s="349"/>
      <c r="H596" s="388"/>
      <c r="I596" s="388"/>
      <c r="J596" s="388"/>
    </row>
    <row r="597" spans="5:10" ht="12.75">
      <c r="E597" s="360"/>
      <c r="F597" s="349"/>
      <c r="H597" s="388"/>
      <c r="I597" s="388"/>
      <c r="J597" s="388"/>
    </row>
    <row r="598" spans="5:10" ht="12.75">
      <c r="E598" s="360"/>
      <c r="F598" s="349"/>
      <c r="H598" s="388"/>
      <c r="I598" s="388"/>
      <c r="J598" s="388"/>
    </row>
    <row r="599" spans="5:10" ht="12.75">
      <c r="E599" s="360"/>
      <c r="F599" s="349"/>
      <c r="H599" s="388"/>
      <c r="I599" s="388"/>
      <c r="J599" s="388"/>
    </row>
    <row r="600" spans="5:10" ht="12.75">
      <c r="E600" s="360"/>
      <c r="F600" s="349"/>
      <c r="H600" s="388"/>
      <c r="I600" s="388"/>
      <c r="J600" s="388"/>
    </row>
    <row r="601" spans="5:10" ht="12.75">
      <c r="E601" s="360"/>
      <c r="F601" s="349"/>
      <c r="H601" s="388"/>
      <c r="I601" s="388"/>
      <c r="J601" s="388"/>
    </row>
    <row r="602" spans="5:10" ht="12.75">
      <c r="E602" s="360"/>
      <c r="F602" s="349"/>
      <c r="H602" s="388"/>
      <c r="I602" s="388"/>
      <c r="J602" s="388"/>
    </row>
    <row r="603" spans="5:10" ht="12.75">
      <c r="E603" s="360"/>
      <c r="F603" s="349"/>
      <c r="H603" s="388"/>
      <c r="I603" s="388"/>
      <c r="J603" s="388"/>
    </row>
    <row r="604" spans="5:10" ht="12.75">
      <c r="E604" s="360"/>
      <c r="F604" s="349"/>
      <c r="H604" s="388"/>
      <c r="I604" s="388"/>
      <c r="J604" s="388"/>
    </row>
    <row r="605" spans="5:10" ht="12.75">
      <c r="E605" s="360"/>
      <c r="F605" s="349"/>
      <c r="H605" s="388"/>
      <c r="I605" s="388"/>
      <c r="J605" s="388"/>
    </row>
    <row r="606" spans="5:10" ht="12.75">
      <c r="E606" s="360"/>
      <c r="F606" s="349"/>
      <c r="H606" s="388"/>
      <c r="I606" s="388"/>
      <c r="J606" s="388"/>
    </row>
    <row r="607" spans="5:10" ht="12.75">
      <c r="E607" s="360"/>
      <c r="F607" s="349"/>
      <c r="H607" s="388"/>
      <c r="I607" s="388"/>
      <c r="J607" s="388"/>
    </row>
    <row r="608" spans="5:10" ht="12.75">
      <c r="E608" s="360"/>
      <c r="F608" s="349"/>
      <c r="H608" s="388"/>
      <c r="I608" s="388"/>
      <c r="J608" s="388"/>
    </row>
    <row r="609" spans="5:10" ht="12.75">
      <c r="E609" s="360"/>
      <c r="F609" s="349"/>
      <c r="H609" s="388"/>
      <c r="I609" s="388"/>
      <c r="J609" s="388"/>
    </row>
    <row r="610" spans="5:10" ht="12.75">
      <c r="E610" s="360"/>
      <c r="F610" s="349"/>
      <c r="H610" s="388"/>
      <c r="I610" s="388"/>
      <c r="J610" s="388"/>
    </row>
    <row r="611" spans="5:10" ht="12.75">
      <c r="E611" s="360"/>
      <c r="F611" s="349"/>
      <c r="H611" s="388"/>
      <c r="I611" s="388"/>
      <c r="J611" s="388"/>
    </row>
    <row r="612" spans="5:10" ht="12.75">
      <c r="E612" s="360"/>
      <c r="F612" s="349"/>
      <c r="H612" s="388"/>
      <c r="I612" s="388"/>
      <c r="J612" s="388"/>
    </row>
    <row r="613" spans="5:10" ht="12.75">
      <c r="E613" s="360"/>
      <c r="F613" s="349"/>
      <c r="H613" s="388"/>
      <c r="I613" s="388"/>
      <c r="J613" s="388"/>
    </row>
    <row r="614" spans="5:10" ht="12.75">
      <c r="E614" s="360"/>
      <c r="F614" s="349"/>
      <c r="H614" s="388"/>
      <c r="I614" s="388"/>
      <c r="J614" s="388"/>
    </row>
    <row r="615" spans="5:10" ht="12.75">
      <c r="E615" s="360"/>
      <c r="F615" s="349"/>
      <c r="H615" s="388"/>
      <c r="I615" s="388"/>
      <c r="J615" s="388"/>
    </row>
    <row r="616" spans="5:10" ht="12.75">
      <c r="E616" s="360"/>
      <c r="F616" s="349"/>
      <c r="H616" s="388"/>
      <c r="I616" s="388"/>
      <c r="J616" s="388"/>
    </row>
    <row r="617" spans="5:10" ht="12.75">
      <c r="E617" s="360"/>
      <c r="F617" s="349"/>
      <c r="H617" s="388"/>
      <c r="I617" s="388"/>
      <c r="J617" s="388"/>
    </row>
    <row r="618" spans="5:10" ht="12.75">
      <c r="E618" s="360"/>
      <c r="F618" s="349"/>
      <c r="H618" s="388"/>
      <c r="I618" s="388"/>
      <c r="J618" s="388"/>
    </row>
    <row r="619" spans="5:10" ht="12.75">
      <c r="E619" s="360"/>
      <c r="F619" s="349"/>
      <c r="H619" s="388"/>
      <c r="I619" s="388"/>
      <c r="J619" s="388"/>
    </row>
    <row r="620" spans="5:10" ht="12.75">
      <c r="E620" s="360"/>
      <c r="F620" s="349"/>
      <c r="H620" s="388"/>
      <c r="I620" s="388"/>
      <c r="J620" s="388"/>
    </row>
    <row r="621" spans="5:10" ht="12.75">
      <c r="E621" s="360"/>
      <c r="F621" s="349"/>
      <c r="H621" s="388"/>
      <c r="I621" s="388"/>
      <c r="J621" s="388"/>
    </row>
    <row r="622" spans="5:10" ht="12.75">
      <c r="E622" s="360"/>
      <c r="F622" s="349"/>
      <c r="H622" s="388"/>
      <c r="I622" s="388"/>
      <c r="J622" s="388"/>
    </row>
    <row r="623" spans="5:10" ht="12.75">
      <c r="E623" s="360"/>
      <c r="F623" s="349"/>
      <c r="H623" s="388"/>
      <c r="I623" s="388"/>
      <c r="J623" s="388"/>
    </row>
    <row r="624" spans="5:10" ht="12.75">
      <c r="E624" s="360"/>
      <c r="F624" s="349"/>
      <c r="H624" s="388"/>
      <c r="I624" s="388"/>
      <c r="J624" s="388"/>
    </row>
    <row r="625" spans="5:10" ht="12.75">
      <c r="E625" s="360"/>
      <c r="F625" s="349"/>
      <c r="H625" s="388"/>
      <c r="I625" s="388"/>
      <c r="J625" s="388"/>
    </row>
    <row r="626" spans="5:10" ht="12.75">
      <c r="E626" s="360"/>
      <c r="F626" s="349"/>
      <c r="H626" s="388"/>
      <c r="I626" s="388"/>
      <c r="J626" s="388"/>
    </row>
    <row r="627" spans="5:10" ht="12.75">
      <c r="E627" s="360"/>
      <c r="F627" s="349"/>
      <c r="H627" s="388"/>
      <c r="I627" s="388"/>
      <c r="J627" s="388"/>
    </row>
    <row r="628" spans="5:10" ht="12.75">
      <c r="E628" s="360"/>
      <c r="F628" s="349"/>
      <c r="H628" s="388"/>
      <c r="I628" s="388"/>
      <c r="J628" s="388"/>
    </row>
    <row r="629" spans="5:10" ht="12.75">
      <c r="E629" s="360"/>
      <c r="F629" s="349"/>
      <c r="H629" s="388"/>
      <c r="I629" s="388"/>
      <c r="J629" s="388"/>
    </row>
    <row r="630" spans="5:10" ht="12.75">
      <c r="E630" s="360"/>
      <c r="F630" s="349"/>
      <c r="H630" s="388"/>
      <c r="I630" s="388"/>
      <c r="J630" s="388"/>
    </row>
    <row r="631" spans="5:10" ht="12.75">
      <c r="E631" s="360"/>
      <c r="F631" s="349"/>
      <c r="H631" s="388"/>
      <c r="I631" s="388"/>
      <c r="J631" s="388"/>
    </row>
    <row r="632" spans="5:10" ht="12.75">
      <c r="E632" s="360"/>
      <c r="F632" s="349"/>
      <c r="H632" s="388"/>
      <c r="I632" s="388"/>
      <c r="J632" s="388"/>
    </row>
    <row r="633" spans="5:10" ht="12.75">
      <c r="E633" s="360"/>
      <c r="F633" s="349"/>
      <c r="H633" s="388"/>
      <c r="I633" s="388"/>
      <c r="J633" s="388"/>
    </row>
    <row r="634" spans="5:10" ht="12.75">
      <c r="E634" s="360"/>
      <c r="F634" s="349"/>
      <c r="H634" s="388"/>
      <c r="I634" s="388"/>
      <c r="J634" s="388"/>
    </row>
    <row r="635" spans="5:10" ht="12.75">
      <c r="E635" s="360"/>
      <c r="F635" s="349"/>
      <c r="H635" s="388"/>
      <c r="I635" s="388"/>
      <c r="J635" s="388"/>
    </row>
    <row r="636" spans="5:10" ht="12.75">
      <c r="E636" s="360"/>
      <c r="F636" s="349"/>
      <c r="H636" s="388"/>
      <c r="I636" s="388"/>
      <c r="J636" s="388"/>
    </row>
    <row r="637" spans="5:10" ht="12.75">
      <c r="E637" s="360"/>
      <c r="F637" s="349"/>
      <c r="H637" s="388"/>
      <c r="I637" s="388"/>
      <c r="J637" s="388"/>
    </row>
    <row r="638" spans="5:10" ht="12.75">
      <c r="E638" s="360"/>
      <c r="F638" s="349"/>
      <c r="H638" s="388"/>
      <c r="I638" s="388"/>
      <c r="J638" s="388"/>
    </row>
    <row r="639" spans="5:10" ht="12.75">
      <c r="E639" s="360"/>
      <c r="F639" s="349"/>
      <c r="H639" s="388"/>
      <c r="I639" s="388"/>
      <c r="J639" s="388"/>
    </row>
    <row r="640" spans="5:10" ht="12.75">
      <c r="E640" s="360"/>
      <c r="F640" s="349"/>
      <c r="H640" s="388"/>
      <c r="I640" s="388"/>
      <c r="J640" s="388"/>
    </row>
    <row r="641" spans="5:10" ht="12.75">
      <c r="E641" s="360"/>
      <c r="F641" s="349"/>
      <c r="H641" s="388"/>
      <c r="I641" s="388"/>
      <c r="J641" s="388"/>
    </row>
    <row r="642" spans="5:10" ht="12.75">
      <c r="E642" s="360"/>
      <c r="F642" s="349"/>
      <c r="H642" s="388"/>
      <c r="I642" s="388"/>
      <c r="J642" s="388"/>
    </row>
    <row r="643" spans="5:10" ht="12.75">
      <c r="E643" s="360"/>
      <c r="F643" s="349"/>
      <c r="H643" s="388"/>
      <c r="I643" s="388"/>
      <c r="J643" s="388"/>
    </row>
    <row r="644" spans="5:10" ht="12.75">
      <c r="E644" s="360"/>
      <c r="F644" s="349"/>
      <c r="H644" s="388"/>
      <c r="I644" s="388"/>
      <c r="J644" s="388"/>
    </row>
    <row r="645" spans="5:10" ht="12.75">
      <c r="E645" s="360"/>
      <c r="F645" s="349"/>
      <c r="H645" s="388"/>
      <c r="I645" s="388"/>
      <c r="J645" s="388"/>
    </row>
    <row r="646" spans="5:10" ht="12.75">
      <c r="E646" s="360"/>
      <c r="F646" s="349"/>
      <c r="H646" s="388"/>
      <c r="I646" s="388"/>
      <c r="J646" s="388"/>
    </row>
    <row r="647" spans="5:10" ht="12.75">
      <c r="E647" s="360"/>
      <c r="F647" s="349"/>
      <c r="H647" s="388"/>
      <c r="I647" s="388"/>
      <c r="J647" s="388"/>
    </row>
    <row r="648" spans="5:10" ht="12.75">
      <c r="E648" s="360"/>
      <c r="F648" s="349"/>
      <c r="H648" s="388"/>
      <c r="I648" s="388"/>
      <c r="J648" s="388"/>
    </row>
    <row r="649" spans="5:10" ht="12.75">
      <c r="E649" s="360"/>
      <c r="F649" s="349"/>
      <c r="H649" s="388"/>
      <c r="I649" s="388"/>
      <c r="J649" s="388"/>
    </row>
    <row r="650" spans="5:10" ht="12.75">
      <c r="E650" s="360"/>
      <c r="F650" s="349"/>
      <c r="H650" s="388"/>
      <c r="I650" s="388"/>
      <c r="J650" s="388"/>
    </row>
    <row r="651" spans="5:10" ht="12.75">
      <c r="E651" s="360"/>
      <c r="F651" s="349"/>
      <c r="H651" s="388"/>
      <c r="I651" s="388"/>
      <c r="J651" s="388"/>
    </row>
    <row r="652" spans="5:10" ht="12.75">
      <c r="E652" s="360"/>
      <c r="F652" s="349"/>
      <c r="H652" s="388"/>
      <c r="I652" s="388"/>
      <c r="J652" s="388"/>
    </row>
    <row r="653" spans="5:10" ht="12.75">
      <c r="E653" s="360"/>
      <c r="F653" s="349"/>
      <c r="H653" s="388"/>
      <c r="I653" s="388"/>
      <c r="J653" s="388"/>
    </row>
    <row r="654" spans="5:10" ht="12.75">
      <c r="E654" s="360"/>
      <c r="F654" s="349"/>
      <c r="H654" s="388"/>
      <c r="I654" s="388"/>
      <c r="J654" s="388"/>
    </row>
    <row r="655" spans="5:10" ht="12.75">
      <c r="E655" s="360"/>
      <c r="F655" s="349"/>
      <c r="H655" s="388"/>
      <c r="I655" s="388"/>
      <c r="J655" s="388"/>
    </row>
    <row r="656" spans="5:10" ht="12.75">
      <c r="E656" s="360"/>
      <c r="F656" s="349"/>
      <c r="H656" s="388"/>
      <c r="I656" s="388"/>
      <c r="J656" s="388"/>
    </row>
    <row r="657" spans="5:10" ht="12.75">
      <c r="E657" s="360"/>
      <c r="F657" s="349"/>
      <c r="H657" s="388"/>
      <c r="I657" s="388"/>
      <c r="J657" s="388"/>
    </row>
    <row r="658" spans="5:10" ht="12.75">
      <c r="E658" s="360"/>
      <c r="F658" s="349"/>
      <c r="H658" s="388"/>
      <c r="I658" s="388"/>
      <c r="J658" s="388"/>
    </row>
    <row r="659" spans="5:10" ht="12.75">
      <c r="E659" s="360"/>
      <c r="F659" s="349"/>
      <c r="H659" s="388"/>
      <c r="I659" s="388"/>
      <c r="J659" s="388"/>
    </row>
    <row r="660" spans="5:10" ht="12.75">
      <c r="E660" s="360"/>
      <c r="F660" s="349"/>
      <c r="H660" s="388"/>
      <c r="I660" s="388"/>
      <c r="J660" s="388"/>
    </row>
    <row r="661" spans="5:10" ht="12.75">
      <c r="E661" s="360"/>
      <c r="F661" s="349"/>
      <c r="H661" s="388"/>
      <c r="I661" s="388"/>
      <c r="J661" s="388"/>
    </row>
    <row r="662" spans="5:10" ht="12.75">
      <c r="E662" s="360"/>
      <c r="F662" s="349"/>
      <c r="H662" s="388"/>
      <c r="I662" s="388"/>
      <c r="J662" s="388"/>
    </row>
    <row r="663" spans="5:10" ht="12.75">
      <c r="E663" s="360"/>
      <c r="F663" s="349"/>
      <c r="H663" s="388"/>
      <c r="I663" s="388"/>
      <c r="J663" s="388"/>
    </row>
    <row r="664" spans="5:10" ht="12.75">
      <c r="E664" s="360"/>
      <c r="F664" s="349"/>
      <c r="H664" s="388"/>
      <c r="I664" s="388"/>
      <c r="J664" s="388"/>
    </row>
    <row r="665" spans="5:10" ht="12.75">
      <c r="E665" s="360"/>
      <c r="F665" s="349"/>
      <c r="H665" s="388"/>
      <c r="I665" s="388"/>
      <c r="J665" s="388"/>
    </row>
    <row r="666" spans="5:10" ht="12.75">
      <c r="E666" s="360"/>
      <c r="F666" s="349"/>
      <c r="H666" s="388"/>
      <c r="I666" s="388"/>
      <c r="J666" s="388"/>
    </row>
    <row r="667" spans="5:10" ht="12.75">
      <c r="E667" s="360"/>
      <c r="F667" s="349"/>
      <c r="H667" s="388"/>
      <c r="I667" s="388"/>
      <c r="J667" s="388"/>
    </row>
    <row r="668" spans="5:10" ht="12.75">
      <c r="E668" s="360"/>
      <c r="F668" s="349"/>
      <c r="H668" s="388"/>
      <c r="I668" s="388"/>
      <c r="J668" s="388"/>
    </row>
    <row r="669" spans="5:10" ht="12.75">
      <c r="E669" s="360"/>
      <c r="F669" s="349"/>
      <c r="H669" s="388"/>
      <c r="I669" s="388"/>
      <c r="J669" s="388"/>
    </row>
    <row r="670" spans="5:10" ht="12.75">
      <c r="E670" s="360"/>
      <c r="F670" s="349"/>
      <c r="H670" s="388"/>
      <c r="I670" s="388"/>
      <c r="J670" s="388"/>
    </row>
    <row r="671" spans="5:10" ht="12.75">
      <c r="E671" s="360"/>
      <c r="F671" s="349"/>
      <c r="H671" s="388"/>
      <c r="I671" s="388"/>
      <c r="J671" s="388"/>
    </row>
    <row r="672" spans="5:10" ht="12.75">
      <c r="E672" s="360"/>
      <c r="F672" s="349"/>
      <c r="H672" s="388"/>
      <c r="I672" s="388"/>
      <c r="J672" s="388"/>
    </row>
    <row r="673" spans="5:10" ht="12.75">
      <c r="E673" s="360"/>
      <c r="F673" s="349"/>
      <c r="H673" s="388"/>
      <c r="I673" s="388"/>
      <c r="J673" s="388"/>
    </row>
    <row r="674" spans="5:10" ht="12.75">
      <c r="E674" s="360"/>
      <c r="F674" s="349"/>
      <c r="H674" s="388"/>
      <c r="I674" s="388"/>
      <c r="J674" s="388"/>
    </row>
    <row r="675" spans="5:10" ht="12.75">
      <c r="E675" s="360"/>
      <c r="F675" s="349"/>
      <c r="H675" s="388"/>
      <c r="I675" s="388"/>
      <c r="J675" s="388"/>
    </row>
    <row r="676" spans="5:10" ht="12.75">
      <c r="E676" s="360"/>
      <c r="F676" s="349"/>
      <c r="H676" s="388"/>
      <c r="I676" s="388"/>
      <c r="J676" s="388"/>
    </row>
    <row r="677" spans="5:10" ht="12.75">
      <c r="E677" s="360"/>
      <c r="F677" s="349"/>
      <c r="H677" s="388"/>
      <c r="I677" s="388"/>
      <c r="J677" s="388"/>
    </row>
    <row r="678" spans="5:10" ht="12.75">
      <c r="E678" s="360"/>
      <c r="F678" s="349"/>
      <c r="H678" s="388"/>
      <c r="I678" s="388"/>
      <c r="J678" s="388"/>
    </row>
    <row r="679" spans="5:10" ht="12.75">
      <c r="E679" s="360"/>
      <c r="F679" s="349"/>
      <c r="H679" s="388"/>
      <c r="I679" s="388"/>
      <c r="J679" s="388"/>
    </row>
    <row r="680" spans="5:10" ht="12.75">
      <c r="E680" s="360"/>
      <c r="F680" s="349"/>
      <c r="H680" s="388"/>
      <c r="I680" s="388"/>
      <c r="J680" s="388"/>
    </row>
    <row r="681" spans="5:10" ht="12.75">
      <c r="E681" s="360"/>
      <c r="F681" s="349"/>
      <c r="H681" s="388"/>
      <c r="I681" s="388"/>
      <c r="J681" s="388"/>
    </row>
    <row r="682" spans="5:10" ht="12.75">
      <c r="E682" s="360"/>
      <c r="F682" s="349"/>
      <c r="H682" s="388"/>
      <c r="I682" s="388"/>
      <c r="J682" s="388"/>
    </row>
    <row r="683" spans="5:10" ht="12.75">
      <c r="E683" s="360"/>
      <c r="F683" s="349"/>
      <c r="H683" s="388"/>
      <c r="I683" s="388"/>
      <c r="J683" s="388"/>
    </row>
    <row r="684" spans="5:10" ht="12.75">
      <c r="E684" s="360"/>
      <c r="F684" s="349"/>
      <c r="H684" s="388"/>
      <c r="I684" s="388"/>
      <c r="J684" s="388"/>
    </row>
    <row r="685" spans="5:10" ht="12.75">
      <c r="E685" s="360"/>
      <c r="F685" s="349"/>
      <c r="H685" s="388"/>
      <c r="I685" s="388"/>
      <c r="J685" s="388"/>
    </row>
    <row r="686" spans="5:10" ht="12.75">
      <c r="E686" s="360"/>
      <c r="F686" s="349"/>
      <c r="H686" s="388"/>
      <c r="I686" s="388"/>
      <c r="J686" s="388"/>
    </row>
    <row r="687" spans="5:10" ht="12.75">
      <c r="E687" s="360"/>
      <c r="F687" s="349"/>
      <c r="H687" s="388"/>
      <c r="I687" s="388"/>
      <c r="J687" s="388"/>
    </row>
    <row r="688" spans="5:10" ht="12.75">
      <c r="E688" s="360"/>
      <c r="F688" s="349"/>
      <c r="H688" s="388"/>
      <c r="I688" s="388"/>
      <c r="J688" s="388"/>
    </row>
    <row r="689" spans="5:10" ht="12.75">
      <c r="E689" s="360"/>
      <c r="F689" s="349"/>
      <c r="H689" s="388"/>
      <c r="I689" s="388"/>
      <c r="J689" s="388"/>
    </row>
    <row r="690" spans="5:10" ht="12.75">
      <c r="E690" s="360"/>
      <c r="F690" s="349"/>
      <c r="H690" s="388"/>
      <c r="I690" s="388"/>
      <c r="J690" s="388"/>
    </row>
    <row r="691" spans="5:10" ht="12.75">
      <c r="E691" s="360"/>
      <c r="F691" s="349"/>
      <c r="H691" s="388"/>
      <c r="I691" s="388"/>
      <c r="J691" s="388"/>
    </row>
    <row r="692" spans="5:10" ht="12.75">
      <c r="E692" s="360"/>
      <c r="F692" s="349"/>
      <c r="H692" s="388"/>
      <c r="I692" s="388"/>
      <c r="J692" s="388"/>
    </row>
    <row r="693" spans="5:10" ht="12.75">
      <c r="E693" s="360"/>
      <c r="F693" s="349"/>
      <c r="H693" s="388"/>
      <c r="I693" s="388"/>
      <c r="J693" s="388"/>
    </row>
    <row r="694" spans="5:10" ht="12.75">
      <c r="E694" s="360"/>
      <c r="F694" s="349"/>
      <c r="H694" s="388"/>
      <c r="I694" s="388"/>
      <c r="J694" s="388"/>
    </row>
    <row r="695" spans="8:10" ht="12.75">
      <c r="H695" s="388"/>
      <c r="I695" s="388"/>
      <c r="J695" s="388"/>
    </row>
    <row r="696" spans="8:10" ht="12.75">
      <c r="H696" s="388"/>
      <c r="I696" s="388"/>
      <c r="J696" s="388"/>
    </row>
    <row r="697" spans="8:10" ht="12.75">
      <c r="H697" s="388"/>
      <c r="I697" s="388"/>
      <c r="J697" s="388"/>
    </row>
    <row r="698" spans="8:10" ht="12.75">
      <c r="H698" s="388"/>
      <c r="I698" s="388"/>
      <c r="J698" s="388"/>
    </row>
    <row r="699" spans="8:10" ht="12.75">
      <c r="H699" s="388"/>
      <c r="I699" s="388"/>
      <c r="J699" s="388"/>
    </row>
    <row r="700" spans="8:10" ht="12.75">
      <c r="H700" s="388"/>
      <c r="I700" s="388"/>
      <c r="J700" s="388"/>
    </row>
    <row r="701" spans="8:10" ht="12.75">
      <c r="H701" s="388"/>
      <c r="I701" s="388"/>
      <c r="J701" s="388"/>
    </row>
    <row r="702" spans="8:10" ht="12.75">
      <c r="H702" s="388"/>
      <c r="I702" s="388"/>
      <c r="J702" s="388"/>
    </row>
    <row r="703" spans="8:10" ht="12.75">
      <c r="H703" s="388"/>
      <c r="I703" s="388"/>
      <c r="J703" s="388"/>
    </row>
    <row r="704" spans="8:10" ht="12.75">
      <c r="H704" s="388"/>
      <c r="I704" s="388"/>
      <c r="J704" s="388"/>
    </row>
    <row r="705" spans="8:10" ht="12.75">
      <c r="H705" s="388"/>
      <c r="I705" s="388"/>
      <c r="J705" s="388"/>
    </row>
    <row r="706" spans="8:10" ht="12.75">
      <c r="H706" s="388"/>
      <c r="I706" s="388"/>
      <c r="J706" s="388"/>
    </row>
    <row r="707" spans="8:10" ht="12.75">
      <c r="H707" s="388"/>
      <c r="I707" s="388"/>
      <c r="J707" s="388"/>
    </row>
    <row r="708" spans="8:10" ht="12.75">
      <c r="H708" s="388"/>
      <c r="I708" s="388"/>
      <c r="J708" s="388"/>
    </row>
    <row r="709" spans="8:10" ht="12.75">
      <c r="H709" s="388"/>
      <c r="I709" s="388"/>
      <c r="J709" s="388"/>
    </row>
    <row r="710" spans="8:10" ht="12.75">
      <c r="H710" s="388"/>
      <c r="I710" s="388"/>
      <c r="J710" s="388"/>
    </row>
    <row r="711" spans="8:10" ht="12.75">
      <c r="H711" s="388"/>
      <c r="I711" s="388"/>
      <c r="J711" s="388"/>
    </row>
    <row r="712" spans="8:10" ht="12.75">
      <c r="H712" s="388"/>
      <c r="I712" s="388"/>
      <c r="J712" s="388"/>
    </row>
    <row r="713" spans="8:10" ht="12.75">
      <c r="H713" s="388"/>
      <c r="I713" s="388"/>
      <c r="J713" s="388"/>
    </row>
    <row r="714" spans="8:10" ht="12.75">
      <c r="H714" s="388"/>
      <c r="I714" s="388"/>
      <c r="J714" s="388"/>
    </row>
    <row r="715" spans="8:10" ht="12.75">
      <c r="H715" s="388"/>
      <c r="I715" s="388"/>
      <c r="J715" s="388"/>
    </row>
    <row r="716" spans="8:10" ht="12.75">
      <c r="H716" s="388"/>
      <c r="I716" s="388"/>
      <c r="J716" s="388"/>
    </row>
    <row r="717" spans="8:10" ht="12.75">
      <c r="H717" s="388"/>
      <c r="I717" s="388"/>
      <c r="J717" s="388"/>
    </row>
    <row r="718" spans="8:10" ht="12.75">
      <c r="H718" s="388"/>
      <c r="I718" s="388"/>
      <c r="J718" s="388"/>
    </row>
    <row r="719" spans="8:10" ht="12.75">
      <c r="H719" s="388"/>
      <c r="I719" s="388"/>
      <c r="J719" s="388"/>
    </row>
    <row r="720" spans="8:10" ht="12.75">
      <c r="H720" s="388"/>
      <c r="I720" s="388"/>
      <c r="J720" s="388"/>
    </row>
    <row r="721" spans="8:10" ht="12.75">
      <c r="H721" s="388"/>
      <c r="I721" s="388"/>
      <c r="J721" s="388"/>
    </row>
    <row r="722" spans="8:10" ht="12.75">
      <c r="H722" s="388"/>
      <c r="I722" s="388"/>
      <c r="J722" s="388"/>
    </row>
    <row r="723" spans="8:10" ht="12.75">
      <c r="H723" s="388"/>
      <c r="I723" s="388"/>
      <c r="J723" s="388"/>
    </row>
    <row r="724" spans="8:10" ht="12.75">
      <c r="H724" s="388"/>
      <c r="I724" s="388"/>
      <c r="J724" s="388"/>
    </row>
    <row r="725" spans="8:10" ht="12.75">
      <c r="H725" s="388"/>
      <c r="I725" s="388"/>
      <c r="J725" s="388"/>
    </row>
    <row r="726" spans="8:10" ht="12.75">
      <c r="H726" s="388"/>
      <c r="I726" s="388"/>
      <c r="J726" s="388"/>
    </row>
    <row r="727" spans="8:10" ht="12.75">
      <c r="H727" s="388"/>
      <c r="I727" s="388"/>
      <c r="J727" s="388"/>
    </row>
    <row r="728" spans="8:10" ht="12.75">
      <c r="H728" s="388"/>
      <c r="I728" s="388"/>
      <c r="J728" s="388"/>
    </row>
    <row r="729" spans="8:10" ht="12.75">
      <c r="H729" s="388"/>
      <c r="I729" s="388"/>
      <c r="J729" s="388"/>
    </row>
    <row r="730" spans="8:10" ht="12.75">
      <c r="H730" s="388"/>
      <c r="I730" s="388"/>
      <c r="J730" s="388"/>
    </row>
    <row r="731" spans="8:10" ht="12.75">
      <c r="H731" s="388"/>
      <c r="I731" s="388"/>
      <c r="J731" s="388"/>
    </row>
    <row r="732" spans="8:10" ht="12.75">
      <c r="H732" s="388"/>
      <c r="I732" s="388"/>
      <c r="J732" s="388"/>
    </row>
    <row r="733" spans="8:10" ht="12.75">
      <c r="H733" s="388"/>
      <c r="I733" s="388"/>
      <c r="J733" s="388"/>
    </row>
    <row r="734" spans="8:10" ht="12.75">
      <c r="H734" s="388"/>
      <c r="I734" s="388"/>
      <c r="J734" s="388"/>
    </row>
    <row r="735" spans="8:10" ht="12.75">
      <c r="H735" s="388"/>
      <c r="I735" s="388"/>
      <c r="J735" s="388"/>
    </row>
    <row r="736" spans="8:10" ht="12.75">
      <c r="H736" s="388"/>
      <c r="I736" s="388"/>
      <c r="J736" s="388"/>
    </row>
    <row r="737" spans="8:10" ht="12.75">
      <c r="H737" s="388"/>
      <c r="I737" s="388"/>
      <c r="J737" s="388"/>
    </row>
    <row r="738" spans="8:10" ht="12.75">
      <c r="H738" s="388"/>
      <c r="I738" s="388"/>
      <c r="J738" s="388"/>
    </row>
    <row r="739" spans="8:10" ht="12.75">
      <c r="H739" s="388"/>
      <c r="I739" s="388"/>
      <c r="J739" s="388"/>
    </row>
    <row r="740" spans="8:10" ht="12.75">
      <c r="H740" s="388"/>
      <c r="I740" s="388"/>
      <c r="J740" s="388"/>
    </row>
    <row r="741" spans="8:10" ht="12.75">
      <c r="H741" s="388"/>
      <c r="I741" s="388"/>
      <c r="J741" s="388"/>
    </row>
    <row r="742" spans="8:10" ht="12.75">
      <c r="H742" s="388"/>
      <c r="I742" s="388"/>
      <c r="J742" s="388"/>
    </row>
    <row r="743" spans="8:10" ht="12.75">
      <c r="H743" s="388"/>
      <c r="I743" s="388"/>
      <c r="J743" s="388"/>
    </row>
    <row r="744" spans="8:10" ht="12.75">
      <c r="H744" s="388"/>
      <c r="I744" s="388"/>
      <c r="J744" s="388"/>
    </row>
    <row r="745" spans="8:10" ht="12.75">
      <c r="H745" s="388"/>
      <c r="I745" s="388"/>
      <c r="J745" s="388"/>
    </row>
    <row r="746" spans="8:10" ht="12.75">
      <c r="H746" s="388"/>
      <c r="I746" s="388"/>
      <c r="J746" s="388"/>
    </row>
    <row r="747" spans="8:10" ht="12.75">
      <c r="H747" s="388"/>
      <c r="I747" s="388"/>
      <c r="J747" s="388"/>
    </row>
    <row r="748" spans="8:10" ht="12.75">
      <c r="H748" s="388"/>
      <c r="I748" s="388"/>
      <c r="J748" s="388"/>
    </row>
    <row r="749" spans="8:10" ht="12.75">
      <c r="H749" s="388"/>
      <c r="I749" s="388"/>
      <c r="J749" s="388"/>
    </row>
    <row r="750" spans="8:10" ht="12.75">
      <c r="H750" s="388"/>
      <c r="I750" s="388"/>
      <c r="J750" s="388"/>
    </row>
    <row r="751" spans="8:10" ht="12.75">
      <c r="H751" s="388"/>
      <c r="I751" s="388"/>
      <c r="J751" s="388"/>
    </row>
    <row r="752" spans="8:10" ht="12.75">
      <c r="H752" s="388"/>
      <c r="I752" s="388"/>
      <c r="J752" s="388"/>
    </row>
    <row r="753" spans="8:10" ht="12.75">
      <c r="H753" s="388"/>
      <c r="I753" s="388"/>
      <c r="J753" s="388"/>
    </row>
    <row r="754" spans="8:10" ht="12.75">
      <c r="H754" s="388"/>
      <c r="I754" s="388"/>
      <c r="J754" s="388"/>
    </row>
    <row r="755" spans="8:10" ht="12.75">
      <c r="H755" s="388"/>
      <c r="I755" s="388"/>
      <c r="J755" s="388"/>
    </row>
    <row r="756" spans="8:10" ht="12.75">
      <c r="H756" s="388"/>
      <c r="I756" s="388"/>
      <c r="J756" s="388"/>
    </row>
    <row r="757" spans="8:10" ht="12.75">
      <c r="H757" s="388"/>
      <c r="I757" s="388"/>
      <c r="J757" s="388"/>
    </row>
    <row r="758" spans="8:10" ht="12.75">
      <c r="H758" s="388"/>
      <c r="I758" s="388"/>
      <c r="J758" s="388"/>
    </row>
    <row r="759" spans="8:10" ht="12.75">
      <c r="H759" s="388"/>
      <c r="I759" s="388"/>
      <c r="J759" s="388"/>
    </row>
    <row r="760" spans="8:10" ht="12.75">
      <c r="H760" s="388"/>
      <c r="I760" s="388"/>
      <c r="J760" s="388"/>
    </row>
    <row r="761" spans="8:10" ht="12.75">
      <c r="H761" s="388"/>
      <c r="I761" s="388"/>
      <c r="J761" s="388"/>
    </row>
    <row r="762" spans="8:10" ht="12.75">
      <c r="H762" s="388"/>
      <c r="I762" s="388"/>
      <c r="J762" s="388"/>
    </row>
    <row r="763" spans="8:10" ht="12.75">
      <c r="H763" s="388"/>
      <c r="I763" s="388"/>
      <c r="J763" s="388"/>
    </row>
    <row r="764" spans="8:10" ht="12.75">
      <c r="H764" s="388"/>
      <c r="I764" s="388"/>
      <c r="J764" s="388"/>
    </row>
    <row r="765" spans="8:10" ht="12.75">
      <c r="H765" s="388"/>
      <c r="I765" s="388"/>
      <c r="J765" s="388"/>
    </row>
    <row r="766" spans="8:10" ht="12.75">
      <c r="H766" s="388"/>
      <c r="I766" s="388"/>
      <c r="J766" s="388"/>
    </row>
    <row r="767" spans="8:10" ht="12.75">
      <c r="H767" s="388"/>
      <c r="I767" s="388"/>
      <c r="J767" s="388"/>
    </row>
    <row r="768" spans="8:10" ht="12.75">
      <c r="H768" s="388"/>
      <c r="I768" s="388"/>
      <c r="J768" s="388"/>
    </row>
    <row r="769" spans="8:10" ht="12.75">
      <c r="H769" s="388"/>
      <c r="I769" s="388"/>
      <c r="J769" s="388"/>
    </row>
    <row r="770" spans="8:10" ht="12.75">
      <c r="H770" s="388"/>
      <c r="I770" s="388"/>
      <c r="J770" s="388"/>
    </row>
    <row r="771" spans="8:10" ht="12.75">
      <c r="H771" s="388"/>
      <c r="I771" s="388"/>
      <c r="J771" s="388"/>
    </row>
    <row r="772" spans="8:10" ht="12.75">
      <c r="H772" s="388"/>
      <c r="I772" s="388"/>
      <c r="J772" s="388"/>
    </row>
    <row r="773" spans="8:10" ht="12.75">
      <c r="H773" s="388"/>
      <c r="I773" s="388"/>
      <c r="J773" s="388"/>
    </row>
    <row r="774" spans="8:10" ht="12.75">
      <c r="H774" s="388"/>
      <c r="I774" s="388"/>
      <c r="J774" s="388"/>
    </row>
    <row r="775" spans="8:10" ht="12.75">
      <c r="H775" s="388"/>
      <c r="I775" s="388"/>
      <c r="J775" s="388"/>
    </row>
    <row r="776" spans="8:10" ht="12.75">
      <c r="H776" s="388"/>
      <c r="I776" s="388"/>
      <c r="J776" s="388"/>
    </row>
    <row r="777" spans="8:10" ht="12.75">
      <c r="H777" s="388"/>
      <c r="I777" s="388"/>
      <c r="J777" s="388"/>
    </row>
    <row r="778" spans="8:10" ht="12.75">
      <c r="H778" s="388"/>
      <c r="I778" s="388"/>
      <c r="J778" s="388"/>
    </row>
    <row r="779" spans="8:10" ht="12.75">
      <c r="H779" s="388"/>
      <c r="I779" s="388"/>
      <c r="J779" s="388"/>
    </row>
    <row r="780" spans="8:10" ht="12.75">
      <c r="H780" s="388"/>
      <c r="I780" s="388"/>
      <c r="J780" s="388"/>
    </row>
    <row r="781" spans="8:10" ht="12.75">
      <c r="H781" s="388"/>
      <c r="I781" s="388"/>
      <c r="J781" s="388"/>
    </row>
    <row r="782" spans="8:10" ht="12.75">
      <c r="H782" s="388"/>
      <c r="I782" s="388"/>
      <c r="J782" s="388"/>
    </row>
    <row r="783" spans="8:10" ht="12.75">
      <c r="H783" s="388"/>
      <c r="I783" s="388"/>
      <c r="J783" s="388"/>
    </row>
    <row r="784" spans="8:10" ht="12.75">
      <c r="H784" s="388"/>
      <c r="I784" s="388"/>
      <c r="J784" s="388"/>
    </row>
    <row r="785" spans="8:10" ht="12.75">
      <c r="H785" s="388"/>
      <c r="I785" s="388"/>
      <c r="J785" s="388"/>
    </row>
    <row r="786" spans="8:10" ht="12.75">
      <c r="H786" s="388"/>
      <c r="I786" s="388"/>
      <c r="J786" s="388"/>
    </row>
    <row r="787" spans="8:10" ht="12.75">
      <c r="H787" s="388"/>
      <c r="I787" s="388"/>
      <c r="J787" s="388"/>
    </row>
    <row r="788" spans="8:10" ht="12.75">
      <c r="H788" s="388"/>
      <c r="I788" s="388"/>
      <c r="J788" s="388"/>
    </row>
    <row r="789" spans="8:10" ht="12.75">
      <c r="H789" s="388"/>
      <c r="I789" s="388"/>
      <c r="J789" s="388"/>
    </row>
    <row r="790" spans="8:10" ht="12.75">
      <c r="H790" s="388"/>
      <c r="I790" s="388"/>
      <c r="J790" s="388"/>
    </row>
    <row r="791" spans="8:10" ht="12.75">
      <c r="H791" s="388"/>
      <c r="I791" s="388"/>
      <c r="J791" s="388"/>
    </row>
    <row r="792" spans="8:10" ht="12.75">
      <c r="H792" s="388"/>
      <c r="I792" s="388"/>
      <c r="J792" s="388"/>
    </row>
    <row r="793" spans="8:10" ht="12.75">
      <c r="H793" s="388"/>
      <c r="I793" s="388"/>
      <c r="J793" s="388"/>
    </row>
    <row r="794" spans="8:10" ht="12.75">
      <c r="H794" s="388"/>
      <c r="I794" s="388"/>
      <c r="J794" s="388"/>
    </row>
    <row r="795" spans="8:10" ht="12.75">
      <c r="H795" s="388"/>
      <c r="I795" s="388"/>
      <c r="J795" s="388"/>
    </row>
    <row r="796" spans="8:10" ht="12.75">
      <c r="H796" s="388"/>
      <c r="I796" s="388"/>
      <c r="J796" s="388"/>
    </row>
    <row r="797" spans="8:10" ht="12.75">
      <c r="H797" s="388"/>
      <c r="I797" s="388"/>
      <c r="J797" s="388"/>
    </row>
    <row r="798" spans="8:10" ht="12.75">
      <c r="H798" s="388"/>
      <c r="I798" s="388"/>
      <c r="J798" s="388"/>
    </row>
    <row r="799" spans="8:10" ht="12.75">
      <c r="H799" s="388"/>
      <c r="I799" s="388"/>
      <c r="J799" s="388"/>
    </row>
    <row r="800" spans="8:10" ht="12.75">
      <c r="H800" s="388"/>
      <c r="I800" s="388"/>
      <c r="J800" s="388"/>
    </row>
    <row r="801" spans="8:10" ht="12.75">
      <c r="H801" s="388"/>
      <c r="I801" s="388"/>
      <c r="J801" s="388"/>
    </row>
    <row r="802" spans="8:10" ht="12.75">
      <c r="H802" s="388"/>
      <c r="I802" s="388"/>
      <c r="J802" s="388"/>
    </row>
    <row r="803" spans="8:10" ht="12.75">
      <c r="H803" s="388"/>
      <c r="I803" s="388"/>
      <c r="J803" s="388"/>
    </row>
    <row r="804" spans="8:10" ht="12.75">
      <c r="H804" s="388"/>
      <c r="I804" s="388"/>
      <c r="J804" s="388"/>
    </row>
    <row r="805" spans="8:10" ht="12.75">
      <c r="H805" s="388"/>
      <c r="I805" s="388"/>
      <c r="J805" s="388"/>
    </row>
    <row r="806" spans="8:10" ht="12.75">
      <c r="H806" s="388"/>
      <c r="I806" s="388"/>
      <c r="J806" s="388"/>
    </row>
    <row r="807" spans="8:10" ht="12.75">
      <c r="H807" s="388"/>
      <c r="I807" s="388"/>
      <c r="J807" s="388"/>
    </row>
    <row r="808" spans="8:10" ht="12.75">
      <c r="H808" s="388"/>
      <c r="I808" s="388"/>
      <c r="J808" s="388"/>
    </row>
    <row r="809" spans="8:10" ht="12.75">
      <c r="H809" s="388"/>
      <c r="I809" s="388"/>
      <c r="J809" s="388"/>
    </row>
    <row r="810" spans="8:10" ht="12.75">
      <c r="H810" s="388"/>
      <c r="I810" s="388"/>
      <c r="J810" s="388"/>
    </row>
    <row r="811" spans="8:10" ht="12.75">
      <c r="H811" s="388"/>
      <c r="I811" s="388"/>
      <c r="J811" s="388"/>
    </row>
    <row r="812" spans="8:10" ht="12.75">
      <c r="H812" s="388"/>
      <c r="I812" s="388"/>
      <c r="J812" s="388"/>
    </row>
    <row r="813" spans="8:10" ht="12.75">
      <c r="H813" s="388"/>
      <c r="I813" s="388"/>
      <c r="J813" s="388"/>
    </row>
    <row r="814" spans="8:10" ht="12.75">
      <c r="H814" s="388"/>
      <c r="I814" s="388"/>
      <c r="J814" s="388"/>
    </row>
    <row r="815" spans="8:10" ht="12.75">
      <c r="H815" s="388"/>
      <c r="I815" s="388"/>
      <c r="J815" s="388"/>
    </row>
    <row r="816" spans="8:10" ht="12.75">
      <c r="H816" s="388"/>
      <c r="I816" s="388"/>
      <c r="J816" s="388"/>
    </row>
    <row r="817" spans="8:10" ht="12.75">
      <c r="H817" s="388"/>
      <c r="I817" s="388"/>
      <c r="J817" s="388"/>
    </row>
    <row r="818" spans="8:10" ht="12.75">
      <c r="H818" s="388"/>
      <c r="I818" s="388"/>
      <c r="J818" s="388"/>
    </row>
    <row r="819" spans="8:10" ht="12.75">
      <c r="H819" s="388"/>
      <c r="I819" s="388"/>
      <c r="J819" s="388"/>
    </row>
    <row r="820" spans="8:10" ht="12.75">
      <c r="H820" s="388"/>
      <c r="I820" s="388"/>
      <c r="J820" s="388"/>
    </row>
    <row r="821" spans="8:10" ht="12.75">
      <c r="H821" s="388"/>
      <c r="I821" s="388"/>
      <c r="J821" s="388"/>
    </row>
    <row r="822" spans="8:10" ht="12.75">
      <c r="H822" s="388"/>
      <c r="I822" s="388"/>
      <c r="J822" s="388"/>
    </row>
    <row r="823" spans="8:10" ht="12.75">
      <c r="H823" s="388"/>
      <c r="I823" s="388"/>
      <c r="J823" s="388"/>
    </row>
    <row r="824" spans="8:10" ht="12.75">
      <c r="H824" s="388"/>
      <c r="I824" s="388"/>
      <c r="J824" s="388"/>
    </row>
    <row r="825" spans="8:10" ht="12.75">
      <c r="H825" s="388"/>
      <c r="I825" s="388"/>
      <c r="J825" s="388"/>
    </row>
    <row r="826" spans="8:10" ht="12.75">
      <c r="H826" s="388"/>
      <c r="I826" s="388"/>
      <c r="J826" s="388"/>
    </row>
    <row r="827" spans="8:10" ht="12.75">
      <c r="H827" s="388"/>
      <c r="I827" s="388"/>
      <c r="J827" s="388"/>
    </row>
    <row r="828" spans="8:10" ht="12.75">
      <c r="H828" s="388"/>
      <c r="I828" s="388"/>
      <c r="J828" s="388"/>
    </row>
    <row r="829" spans="8:10" ht="12.75">
      <c r="H829" s="388"/>
      <c r="I829" s="388"/>
      <c r="J829" s="388"/>
    </row>
    <row r="830" spans="8:10" ht="12.75">
      <c r="H830" s="388"/>
      <c r="I830" s="388"/>
      <c r="J830" s="388"/>
    </row>
    <row r="831" spans="8:10" ht="12.75">
      <c r="H831" s="388"/>
      <c r="I831" s="388"/>
      <c r="J831" s="388"/>
    </row>
    <row r="832" spans="8:10" ht="12.75">
      <c r="H832" s="388"/>
      <c r="I832" s="388"/>
      <c r="J832" s="388"/>
    </row>
    <row r="833" spans="8:10" ht="12.75">
      <c r="H833" s="388"/>
      <c r="I833" s="388"/>
      <c r="J833" s="388"/>
    </row>
    <row r="834" spans="8:10" ht="12.75">
      <c r="H834" s="388"/>
      <c r="I834" s="388"/>
      <c r="J834" s="388"/>
    </row>
    <row r="835" spans="8:10" ht="12.75">
      <c r="H835" s="388"/>
      <c r="I835" s="388"/>
      <c r="J835" s="388"/>
    </row>
    <row r="836" spans="8:10" ht="12.75">
      <c r="H836" s="388"/>
      <c r="I836" s="388"/>
      <c r="J836" s="388"/>
    </row>
    <row r="837" spans="8:10" ht="12.75">
      <c r="H837" s="388"/>
      <c r="I837" s="388"/>
      <c r="J837" s="388"/>
    </row>
    <row r="838" spans="8:10" ht="12.75">
      <c r="H838" s="388"/>
      <c r="I838" s="388"/>
      <c r="J838" s="388"/>
    </row>
    <row r="839" spans="8:10" ht="12.75">
      <c r="H839" s="388"/>
      <c r="I839" s="388"/>
      <c r="J839" s="388"/>
    </row>
    <row r="840" spans="8:10" ht="12.75">
      <c r="H840" s="388"/>
      <c r="I840" s="388"/>
      <c r="J840" s="388"/>
    </row>
    <row r="841" spans="8:10" ht="12.75">
      <c r="H841" s="388"/>
      <c r="I841" s="388"/>
      <c r="J841" s="388"/>
    </row>
    <row r="842" spans="8:10" ht="12.75">
      <c r="H842" s="388"/>
      <c r="I842" s="388"/>
      <c r="J842" s="388"/>
    </row>
    <row r="843" spans="8:10" ht="12.75">
      <c r="H843" s="388"/>
      <c r="I843" s="388"/>
      <c r="J843" s="388"/>
    </row>
    <row r="844" spans="8:10" ht="12.75">
      <c r="H844" s="388"/>
      <c r="I844" s="388"/>
      <c r="J844" s="388"/>
    </row>
    <row r="845" spans="8:10" ht="12.75">
      <c r="H845" s="388"/>
      <c r="I845" s="388"/>
      <c r="J845" s="388"/>
    </row>
    <row r="846" spans="8:10" ht="12.75">
      <c r="H846" s="388"/>
      <c r="I846" s="388"/>
      <c r="J846" s="388"/>
    </row>
    <row r="847" spans="8:10" ht="12.75">
      <c r="H847" s="388"/>
      <c r="I847" s="388"/>
      <c r="J847" s="388"/>
    </row>
    <row r="848" spans="8:10" ht="12.75">
      <c r="H848" s="388"/>
      <c r="I848" s="388"/>
      <c r="J848" s="388"/>
    </row>
    <row r="849" spans="8:10" ht="12.75">
      <c r="H849" s="388"/>
      <c r="I849" s="388"/>
      <c r="J849" s="388"/>
    </row>
    <row r="850" spans="8:10" ht="12.75">
      <c r="H850" s="388"/>
      <c r="I850" s="388"/>
      <c r="J850" s="388"/>
    </row>
    <row r="851" spans="8:10" ht="12.75">
      <c r="H851" s="388"/>
      <c r="I851" s="388"/>
      <c r="J851" s="388"/>
    </row>
    <row r="852" spans="8:10" ht="12.75">
      <c r="H852" s="388"/>
      <c r="I852" s="388"/>
      <c r="J852" s="388"/>
    </row>
    <row r="853" spans="8:10" ht="12.75">
      <c r="H853" s="388"/>
      <c r="I853" s="388"/>
      <c r="J853" s="388"/>
    </row>
    <row r="854" spans="8:10" ht="12.75">
      <c r="H854" s="388"/>
      <c r="I854" s="388"/>
      <c r="J854" s="388"/>
    </row>
    <row r="855" spans="8:10" ht="12.75">
      <c r="H855" s="388"/>
      <c r="I855" s="388"/>
      <c r="J855" s="388"/>
    </row>
    <row r="856" spans="8:10" ht="12.75">
      <c r="H856" s="388"/>
      <c r="I856" s="388"/>
      <c r="J856" s="388"/>
    </row>
    <row r="857" spans="8:10" ht="12.75">
      <c r="H857" s="388"/>
      <c r="I857" s="388"/>
      <c r="J857" s="388"/>
    </row>
    <row r="858" spans="8:10" ht="12.75">
      <c r="H858" s="388"/>
      <c r="I858" s="388"/>
      <c r="J858" s="388"/>
    </row>
    <row r="859" spans="8:10" ht="12.75">
      <c r="H859" s="388"/>
      <c r="I859" s="388"/>
      <c r="J859" s="388"/>
    </row>
    <row r="860" spans="8:10" ht="12.75">
      <c r="H860" s="388"/>
      <c r="I860" s="388"/>
      <c r="J860" s="388"/>
    </row>
    <row r="861" spans="8:10" ht="12.75">
      <c r="H861" s="388"/>
      <c r="I861" s="388"/>
      <c r="J861" s="388"/>
    </row>
    <row r="862" spans="8:10" ht="12.75">
      <c r="H862" s="388"/>
      <c r="I862" s="388"/>
      <c r="J862" s="388"/>
    </row>
    <row r="863" spans="8:10" ht="12.75">
      <c r="H863" s="388"/>
      <c r="I863" s="388"/>
      <c r="J863" s="388"/>
    </row>
    <row r="864" spans="8:10" ht="12.75">
      <c r="H864" s="388"/>
      <c r="I864" s="388"/>
      <c r="J864" s="388"/>
    </row>
    <row r="865" spans="8:10" ht="12.75">
      <c r="H865" s="388"/>
      <c r="I865" s="388"/>
      <c r="J865" s="388"/>
    </row>
    <row r="866" spans="8:10" ht="12.75">
      <c r="H866" s="388"/>
      <c r="I866" s="388"/>
      <c r="J866" s="388"/>
    </row>
    <row r="867" spans="8:10" ht="12.75">
      <c r="H867" s="388"/>
      <c r="I867" s="388"/>
      <c r="J867" s="388"/>
    </row>
    <row r="868" spans="8:10" ht="12.75">
      <c r="H868" s="388"/>
      <c r="I868" s="388"/>
      <c r="J868" s="388"/>
    </row>
    <row r="869" spans="8:10" ht="12.75">
      <c r="H869" s="388"/>
      <c r="I869" s="388"/>
      <c r="J869" s="388"/>
    </row>
    <row r="870" spans="8:10" ht="12.75">
      <c r="H870" s="388"/>
      <c r="I870" s="388"/>
      <c r="J870" s="388"/>
    </row>
    <row r="871" spans="8:10" ht="12.75">
      <c r="H871" s="388"/>
      <c r="I871" s="388"/>
      <c r="J871" s="388"/>
    </row>
    <row r="872" spans="8:10" ht="12.75">
      <c r="H872" s="388"/>
      <c r="I872" s="388"/>
      <c r="J872" s="388"/>
    </row>
    <row r="873" spans="8:10" ht="12.75">
      <c r="H873" s="388"/>
      <c r="I873" s="388"/>
      <c r="J873" s="388"/>
    </row>
    <row r="874" spans="8:10" ht="12.75">
      <c r="H874" s="388"/>
      <c r="I874" s="388"/>
      <c r="J874" s="388"/>
    </row>
    <row r="875" spans="8:10" ht="12.75">
      <c r="H875" s="388"/>
      <c r="I875" s="388"/>
      <c r="J875" s="388"/>
    </row>
    <row r="876" spans="8:10" ht="12.75">
      <c r="H876" s="388"/>
      <c r="I876" s="388"/>
      <c r="J876" s="388"/>
    </row>
    <row r="877" spans="8:10" ht="12.75">
      <c r="H877" s="388"/>
      <c r="I877" s="388"/>
      <c r="J877" s="388"/>
    </row>
    <row r="878" spans="8:10" ht="12.75">
      <c r="H878" s="388"/>
      <c r="I878" s="388"/>
      <c r="J878" s="388"/>
    </row>
    <row r="879" spans="8:10" ht="12.75">
      <c r="H879" s="388"/>
      <c r="I879" s="388"/>
      <c r="J879" s="388"/>
    </row>
    <row r="880" spans="8:10" ht="12.75">
      <c r="H880" s="388"/>
      <c r="I880" s="388"/>
      <c r="J880" s="388"/>
    </row>
    <row r="881" spans="8:10" ht="12.75">
      <c r="H881" s="388"/>
      <c r="I881" s="388"/>
      <c r="J881" s="388"/>
    </row>
    <row r="882" spans="8:10" ht="12.75">
      <c r="H882" s="388"/>
      <c r="I882" s="388"/>
      <c r="J882" s="388"/>
    </row>
    <row r="883" spans="8:10" ht="12.75">
      <c r="H883" s="388"/>
      <c r="I883" s="388"/>
      <c r="J883" s="388"/>
    </row>
    <row r="884" spans="8:10" ht="12.75">
      <c r="H884" s="388"/>
      <c r="I884" s="388"/>
      <c r="J884" s="388"/>
    </row>
    <row r="885" spans="8:10" ht="12.75">
      <c r="H885" s="388"/>
      <c r="I885" s="388"/>
      <c r="J885" s="388"/>
    </row>
    <row r="886" spans="8:10" ht="12.75">
      <c r="H886" s="388"/>
      <c r="I886" s="388"/>
      <c r="J886" s="388"/>
    </row>
    <row r="887" spans="8:10" ht="12.75">
      <c r="H887" s="388"/>
      <c r="I887" s="388"/>
      <c r="J887" s="388"/>
    </row>
    <row r="888" spans="8:10" ht="12.75">
      <c r="H888" s="388"/>
      <c r="I888" s="388"/>
      <c r="J888" s="388"/>
    </row>
    <row r="889" spans="8:10" ht="12.75">
      <c r="H889" s="388"/>
      <c r="I889" s="388"/>
      <c r="J889" s="388"/>
    </row>
    <row r="890" spans="8:10" ht="12.75">
      <c r="H890" s="388"/>
      <c r="I890" s="388"/>
      <c r="J890" s="388"/>
    </row>
    <row r="891" spans="8:10" ht="12.75">
      <c r="H891" s="388"/>
      <c r="I891" s="388"/>
      <c r="J891" s="388"/>
    </row>
    <row r="892" spans="8:10" ht="12.75">
      <c r="H892" s="388"/>
      <c r="I892" s="388"/>
      <c r="J892" s="388"/>
    </row>
    <row r="893" spans="8:10" ht="12.75">
      <c r="H893" s="388"/>
      <c r="I893" s="388"/>
      <c r="J893" s="388"/>
    </row>
    <row r="894" spans="8:10" ht="12.75">
      <c r="H894" s="388"/>
      <c r="I894" s="388"/>
      <c r="J894" s="388"/>
    </row>
    <row r="895" spans="8:10" ht="12.75">
      <c r="H895" s="388"/>
      <c r="I895" s="388"/>
      <c r="J895" s="388"/>
    </row>
    <row r="896" spans="8:10" ht="12.75">
      <c r="H896" s="388"/>
      <c r="I896" s="388"/>
      <c r="J896" s="388"/>
    </row>
    <row r="897" spans="8:10" ht="12.75">
      <c r="H897" s="388"/>
      <c r="I897" s="388"/>
      <c r="J897" s="388"/>
    </row>
    <row r="898" spans="8:10" ht="12.75">
      <c r="H898" s="388"/>
      <c r="I898" s="388"/>
      <c r="J898" s="388"/>
    </row>
    <row r="899" spans="8:10" ht="12.75">
      <c r="H899" s="388"/>
      <c r="I899" s="388"/>
      <c r="J899" s="388"/>
    </row>
    <row r="900" spans="8:10" ht="12.75">
      <c r="H900" s="388"/>
      <c r="I900" s="388"/>
      <c r="J900" s="388"/>
    </row>
    <row r="901" spans="8:10" ht="12.75">
      <c r="H901" s="388"/>
      <c r="I901" s="388"/>
      <c r="J901" s="388"/>
    </row>
    <row r="902" spans="8:10" ht="12.75">
      <c r="H902" s="388"/>
      <c r="I902" s="388"/>
      <c r="J902" s="388"/>
    </row>
    <row r="903" spans="8:10" ht="12.75">
      <c r="H903" s="388"/>
      <c r="I903" s="388"/>
      <c r="J903" s="388"/>
    </row>
    <row r="904" spans="8:10" ht="12.75">
      <c r="H904" s="388"/>
      <c r="I904" s="388"/>
      <c r="J904" s="388"/>
    </row>
    <row r="905" spans="8:10" ht="12.75">
      <c r="H905" s="388"/>
      <c r="I905" s="388"/>
      <c r="J905" s="388"/>
    </row>
    <row r="906" spans="8:10" ht="12.75">
      <c r="H906" s="388"/>
      <c r="I906" s="388"/>
      <c r="J906" s="388"/>
    </row>
    <row r="907" spans="8:10" ht="12.75">
      <c r="H907" s="388"/>
      <c r="I907" s="388"/>
      <c r="J907" s="388"/>
    </row>
    <row r="908" spans="8:10" ht="12.75">
      <c r="H908" s="388"/>
      <c r="I908" s="388"/>
      <c r="J908" s="388"/>
    </row>
    <row r="909" spans="8:10" ht="12.75">
      <c r="H909" s="388"/>
      <c r="I909" s="388"/>
      <c r="J909" s="388"/>
    </row>
    <row r="910" spans="8:10" ht="12.75">
      <c r="H910" s="388"/>
      <c r="I910" s="388"/>
      <c r="J910" s="388"/>
    </row>
    <row r="911" spans="8:10" ht="12.75">
      <c r="H911" s="388"/>
      <c r="I911" s="388"/>
      <c r="J911" s="388"/>
    </row>
    <row r="912" spans="8:10" ht="12.75">
      <c r="H912" s="388"/>
      <c r="I912" s="388"/>
      <c r="J912" s="388"/>
    </row>
    <row r="913" spans="8:10" ht="12.75">
      <c r="H913" s="388"/>
      <c r="I913" s="388"/>
      <c r="J913" s="388"/>
    </row>
    <row r="914" spans="8:10" ht="12.75">
      <c r="H914" s="388"/>
      <c r="I914" s="388"/>
      <c r="J914" s="388"/>
    </row>
    <row r="915" spans="8:10" ht="12.75">
      <c r="H915" s="388"/>
      <c r="I915" s="388"/>
      <c r="J915" s="388"/>
    </row>
    <row r="916" spans="8:10" ht="12.75">
      <c r="H916" s="388"/>
      <c r="I916" s="388"/>
      <c r="J916" s="388"/>
    </row>
    <row r="917" spans="8:10" ht="12.75">
      <c r="H917" s="388"/>
      <c r="I917" s="388"/>
      <c r="J917" s="388"/>
    </row>
    <row r="918" spans="8:10" ht="12.75">
      <c r="H918" s="388"/>
      <c r="I918" s="388"/>
      <c r="J918" s="388"/>
    </row>
    <row r="919" spans="8:10" ht="12.75">
      <c r="H919" s="388"/>
      <c r="I919" s="388"/>
      <c r="J919" s="388"/>
    </row>
    <row r="920" spans="8:10" ht="12.75">
      <c r="H920" s="388"/>
      <c r="I920" s="388"/>
      <c r="J920" s="388"/>
    </row>
    <row r="921" spans="8:10" ht="12.75">
      <c r="H921" s="388"/>
      <c r="I921" s="388"/>
      <c r="J921" s="388"/>
    </row>
    <row r="922" spans="8:10" ht="12.75">
      <c r="H922" s="388"/>
      <c r="I922" s="388"/>
      <c r="J922" s="388"/>
    </row>
    <row r="923" spans="8:10" ht="12.75">
      <c r="H923" s="388"/>
      <c r="I923" s="388"/>
      <c r="J923" s="388"/>
    </row>
    <row r="924" spans="8:10" ht="12.75">
      <c r="H924" s="388"/>
      <c r="I924" s="388"/>
      <c r="J924" s="388"/>
    </row>
    <row r="925" spans="8:10" ht="12.75">
      <c r="H925" s="388"/>
      <c r="I925" s="388"/>
      <c r="J925" s="388"/>
    </row>
    <row r="926" spans="8:10" ht="12.75">
      <c r="H926" s="388"/>
      <c r="I926" s="388"/>
      <c r="J926" s="388"/>
    </row>
    <row r="927" spans="8:10" ht="12.75">
      <c r="H927" s="388"/>
      <c r="I927" s="388"/>
      <c r="J927" s="388"/>
    </row>
    <row r="928" spans="8:10" ht="12.75">
      <c r="H928" s="388"/>
      <c r="I928" s="388"/>
      <c r="J928" s="388"/>
    </row>
    <row r="929" spans="8:10" ht="12.75">
      <c r="H929" s="388"/>
      <c r="I929" s="388"/>
      <c r="J929" s="388"/>
    </row>
    <row r="930" spans="8:10" ht="12.75">
      <c r="H930" s="388"/>
      <c r="I930" s="388"/>
      <c r="J930" s="388"/>
    </row>
    <row r="931" spans="8:10" ht="12.75">
      <c r="H931" s="388"/>
      <c r="I931" s="388"/>
      <c r="J931" s="388"/>
    </row>
    <row r="932" spans="8:10" ht="12.75">
      <c r="H932" s="388"/>
      <c r="I932" s="388"/>
      <c r="J932" s="388"/>
    </row>
    <row r="933" spans="8:10" ht="12.75">
      <c r="H933" s="388"/>
      <c r="I933" s="388"/>
      <c r="J933" s="388"/>
    </row>
    <row r="934" spans="8:10" ht="12.75">
      <c r="H934" s="388"/>
      <c r="I934" s="388"/>
      <c r="J934" s="388"/>
    </row>
    <row r="935" spans="8:10" ht="12.75">
      <c r="H935" s="388"/>
      <c r="I935" s="388"/>
      <c r="J935" s="388"/>
    </row>
    <row r="936" spans="8:10" ht="12.75">
      <c r="H936" s="388"/>
      <c r="I936" s="388"/>
      <c r="J936" s="388"/>
    </row>
    <row r="937" spans="8:10" ht="12.75">
      <c r="H937" s="388"/>
      <c r="I937" s="388"/>
      <c r="J937" s="388"/>
    </row>
    <row r="938" spans="8:10" ht="12.75">
      <c r="H938" s="388"/>
      <c r="I938" s="388"/>
      <c r="J938" s="388"/>
    </row>
    <row r="939" spans="8:10" ht="12.75">
      <c r="H939" s="388"/>
      <c r="I939" s="388"/>
      <c r="J939" s="388"/>
    </row>
    <row r="940" spans="8:10" ht="12.75">
      <c r="H940" s="388"/>
      <c r="I940" s="388"/>
      <c r="J940" s="388"/>
    </row>
    <row r="941" spans="8:10" ht="12.75">
      <c r="H941" s="388"/>
      <c r="I941" s="388"/>
      <c r="J941" s="388"/>
    </row>
    <row r="942" spans="8:10" ht="12.75">
      <c r="H942" s="388"/>
      <c r="I942" s="388"/>
      <c r="J942" s="388"/>
    </row>
    <row r="943" spans="8:10" ht="12.75">
      <c r="H943" s="388"/>
      <c r="I943" s="388"/>
      <c r="J943" s="388"/>
    </row>
    <row r="944" spans="8:10" ht="12.75">
      <c r="H944" s="388"/>
      <c r="I944" s="388"/>
      <c r="J944" s="388"/>
    </row>
    <row r="945" spans="8:10" ht="12.75">
      <c r="H945" s="388"/>
      <c r="I945" s="388"/>
      <c r="J945" s="388"/>
    </row>
    <row r="946" spans="8:10" ht="12.75">
      <c r="H946" s="388"/>
      <c r="I946" s="388"/>
      <c r="J946" s="388"/>
    </row>
    <row r="947" spans="8:10" ht="12.75">
      <c r="H947" s="388"/>
      <c r="I947" s="388"/>
      <c r="J947" s="388"/>
    </row>
    <row r="948" spans="8:10" ht="12.75">
      <c r="H948" s="388"/>
      <c r="I948" s="388"/>
      <c r="J948" s="388"/>
    </row>
    <row r="949" spans="8:10" ht="12.75">
      <c r="H949" s="388"/>
      <c r="I949" s="388"/>
      <c r="J949" s="388"/>
    </row>
    <row r="950" spans="8:10" ht="12.75">
      <c r="H950" s="388"/>
      <c r="I950" s="388"/>
      <c r="J950" s="388"/>
    </row>
    <row r="951" spans="8:10" ht="12.75">
      <c r="H951" s="388"/>
      <c r="I951" s="388"/>
      <c r="J951" s="388"/>
    </row>
    <row r="952" spans="8:10" ht="12.75">
      <c r="H952" s="388"/>
      <c r="I952" s="388"/>
      <c r="J952" s="388"/>
    </row>
    <row r="953" spans="8:10" ht="12.75">
      <c r="H953" s="388"/>
      <c r="I953" s="388"/>
      <c r="J953" s="388"/>
    </row>
    <row r="954" spans="8:10" ht="12.75">
      <c r="H954" s="388"/>
      <c r="I954" s="388"/>
      <c r="J954" s="388"/>
    </row>
    <row r="955" spans="8:10" ht="12.75">
      <c r="H955" s="388"/>
      <c r="I955" s="388"/>
      <c r="J955" s="388"/>
    </row>
    <row r="956" spans="8:10" ht="12.75">
      <c r="H956" s="388"/>
      <c r="I956" s="388"/>
      <c r="J956" s="388"/>
    </row>
    <row r="957" spans="8:10" ht="12.75">
      <c r="H957" s="388"/>
      <c r="I957" s="388"/>
      <c r="J957" s="388"/>
    </row>
    <row r="958" spans="8:10" ht="12.75">
      <c r="H958" s="388"/>
      <c r="I958" s="388"/>
      <c r="J958" s="388"/>
    </row>
    <row r="959" spans="8:10" ht="12.75">
      <c r="H959" s="388"/>
      <c r="I959" s="388"/>
      <c r="J959" s="388"/>
    </row>
    <row r="960" spans="8:10" ht="12.75">
      <c r="H960" s="388"/>
      <c r="I960" s="388"/>
      <c r="J960" s="388"/>
    </row>
    <row r="961" spans="8:10" ht="12.75">
      <c r="H961" s="388"/>
      <c r="I961" s="388"/>
      <c r="J961" s="388"/>
    </row>
    <row r="962" spans="8:10" ht="12.75">
      <c r="H962" s="388"/>
      <c r="I962" s="388"/>
      <c r="J962" s="388"/>
    </row>
    <row r="963" spans="8:10" ht="12.75">
      <c r="H963" s="388"/>
      <c r="I963" s="388"/>
      <c r="J963" s="388"/>
    </row>
    <row r="964" spans="8:10" ht="12.75">
      <c r="H964" s="388"/>
      <c r="I964" s="388"/>
      <c r="J964" s="388"/>
    </row>
    <row r="965" spans="8:10" ht="12.75">
      <c r="H965" s="388"/>
      <c r="I965" s="388"/>
      <c r="J965" s="388"/>
    </row>
    <row r="966" spans="8:10" ht="12.75">
      <c r="H966" s="388"/>
      <c r="I966" s="388"/>
      <c r="J966" s="388"/>
    </row>
    <row r="967" spans="8:10" ht="12.75">
      <c r="H967" s="388"/>
      <c r="I967" s="388"/>
      <c r="J967" s="388"/>
    </row>
    <row r="968" spans="8:10" ht="12.75">
      <c r="H968" s="388"/>
      <c r="I968" s="388"/>
      <c r="J968" s="388"/>
    </row>
    <row r="969" spans="8:10" ht="12.75">
      <c r="H969" s="388"/>
      <c r="I969" s="388"/>
      <c r="J969" s="388"/>
    </row>
    <row r="970" spans="8:10" ht="12.75">
      <c r="H970" s="388"/>
      <c r="I970" s="388"/>
      <c r="J970" s="388"/>
    </row>
    <row r="971" spans="8:10" ht="12.75">
      <c r="H971" s="388"/>
      <c r="I971" s="388"/>
      <c r="J971" s="388"/>
    </row>
    <row r="972" spans="8:10" ht="12.75">
      <c r="H972" s="388"/>
      <c r="I972" s="388"/>
      <c r="J972" s="388"/>
    </row>
    <row r="973" spans="8:10" ht="12.75">
      <c r="H973" s="388"/>
      <c r="I973" s="388"/>
      <c r="J973" s="388"/>
    </row>
    <row r="974" spans="8:10" ht="12.75">
      <c r="H974" s="388"/>
      <c r="I974" s="388"/>
      <c r="J974" s="388"/>
    </row>
    <row r="975" spans="8:10" ht="12.75">
      <c r="H975" s="388"/>
      <c r="I975" s="388"/>
      <c r="J975" s="388"/>
    </row>
    <row r="976" spans="8:10" ht="12.75">
      <c r="H976" s="388"/>
      <c r="I976" s="388"/>
      <c r="J976" s="388"/>
    </row>
    <row r="977" spans="8:10" ht="12.75">
      <c r="H977" s="388"/>
      <c r="I977" s="388"/>
      <c r="J977" s="388"/>
    </row>
    <row r="978" spans="8:10" ht="12.75">
      <c r="H978" s="388"/>
      <c r="I978" s="388"/>
      <c r="J978" s="388"/>
    </row>
    <row r="979" spans="8:10" ht="12.75">
      <c r="H979" s="388"/>
      <c r="I979" s="388"/>
      <c r="J979" s="388"/>
    </row>
    <row r="980" spans="8:10" ht="12.75">
      <c r="H980" s="388"/>
      <c r="I980" s="388"/>
      <c r="J980" s="388"/>
    </row>
    <row r="981" spans="8:10" ht="12.75">
      <c r="H981" s="388"/>
      <c r="I981" s="388"/>
      <c r="J981" s="388"/>
    </row>
    <row r="982" spans="8:10" ht="12.75">
      <c r="H982" s="388"/>
      <c r="I982" s="388"/>
      <c r="J982" s="388"/>
    </row>
    <row r="983" spans="8:10" ht="12.75">
      <c r="H983" s="388"/>
      <c r="I983" s="388"/>
      <c r="J983" s="388"/>
    </row>
    <row r="984" spans="8:10" ht="12.75">
      <c r="H984" s="388"/>
      <c r="I984" s="388"/>
      <c r="J984" s="388"/>
    </row>
    <row r="985" spans="8:10" ht="12.75">
      <c r="H985" s="388"/>
      <c r="I985" s="388"/>
      <c r="J985" s="388"/>
    </row>
    <row r="986" spans="8:10" ht="12.75">
      <c r="H986" s="388"/>
      <c r="I986" s="388"/>
      <c r="J986" s="388"/>
    </row>
    <row r="987" spans="8:10" ht="12.75">
      <c r="H987" s="388"/>
      <c r="I987" s="388"/>
      <c r="J987" s="388"/>
    </row>
    <row r="988" spans="8:10" ht="12.75">
      <c r="H988" s="388"/>
      <c r="I988" s="388"/>
      <c r="J988" s="388"/>
    </row>
    <row r="989" spans="8:10" ht="12.75">
      <c r="H989" s="388"/>
      <c r="I989" s="388"/>
      <c r="J989" s="388"/>
    </row>
    <row r="990" spans="8:10" ht="12.75">
      <c r="H990" s="388"/>
      <c r="I990" s="388"/>
      <c r="J990" s="388"/>
    </row>
    <row r="991" spans="8:10" ht="12.75">
      <c r="H991" s="388"/>
      <c r="I991" s="388"/>
      <c r="J991" s="388"/>
    </row>
    <row r="992" spans="8:10" ht="12.75">
      <c r="H992" s="388"/>
      <c r="I992" s="388"/>
      <c r="J992" s="388"/>
    </row>
    <row r="993" spans="8:10" ht="12.75">
      <c r="H993" s="388"/>
      <c r="I993" s="388"/>
      <c r="J993" s="388"/>
    </row>
    <row r="994" spans="8:10" ht="12.75">
      <c r="H994" s="388"/>
      <c r="I994" s="388"/>
      <c r="J994" s="388"/>
    </row>
    <row r="995" spans="8:10" ht="12.75">
      <c r="H995" s="388"/>
      <c r="I995" s="388"/>
      <c r="J995" s="388"/>
    </row>
    <row r="996" spans="8:10" ht="12.75">
      <c r="H996" s="388"/>
      <c r="I996" s="388"/>
      <c r="J996" s="388"/>
    </row>
    <row r="997" spans="8:10" ht="12.75">
      <c r="H997" s="388"/>
      <c r="I997" s="388"/>
      <c r="J997" s="388"/>
    </row>
    <row r="998" spans="8:10" ht="12.75">
      <c r="H998" s="388"/>
      <c r="I998" s="388"/>
      <c r="J998" s="388"/>
    </row>
    <row r="999" spans="8:10" ht="12.75">
      <c r="H999" s="388"/>
      <c r="I999" s="388"/>
      <c r="J999" s="388"/>
    </row>
    <row r="1000" spans="8:10" ht="12.75">
      <c r="H1000" s="388"/>
      <c r="I1000" s="388"/>
      <c r="J1000" s="388"/>
    </row>
  </sheetData>
  <mergeCells count="1">
    <mergeCell ref="C1:F1"/>
  </mergeCells>
  <conditionalFormatting sqref="F109 F101 F111 D102 D105:D106 F90 D45 D50 D47 D65 D72">
    <cfRule type="cellIs" priority="1" dxfId="0" operator="lessThan" stopIfTrue="1">
      <formula>0</formula>
    </cfRule>
  </conditionalFormatting>
  <dataValidations count="1">
    <dataValidation type="textLength" operator="equal" showInputMessage="1" showErrorMessage="1" sqref="A106">
      <formula1>5</formula1>
    </dataValidation>
  </dataValidations>
  <printOptions horizontalCentered="1"/>
  <pageMargins left="0.35433070866141736" right="0.15748031496062992" top="0.35433070866141736" bottom="0.7874015748031497" header="0.6299212598425197" footer="0.2362204724409449"/>
  <pageSetup fitToHeight="2" horizontalDpi="600" verticalDpi="600" orientation="portrait" paperSize="9" scale="55" r:id="rId2"/>
  <headerFooter alignWithMargins="0">
    <oddFooter>&amp;L&amp;Z&amp;F&amp;R&amp;D</oddFooter>
  </headerFooter>
  <rowBreaks count="1" manualBreakCount="1">
    <brk id="94" min="2" max="18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Barnet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melanie.barker</dc:creator>
  <cp:keywords/>
  <dc:description/>
  <cp:lastModifiedBy>Barnet</cp:lastModifiedBy>
  <cp:lastPrinted>2010-09-09T08:55:19Z</cp:lastPrinted>
  <dcterms:created xsi:type="dcterms:W3CDTF">2004-11-19T16:14:48Z</dcterms:created>
  <dcterms:modified xsi:type="dcterms:W3CDTF">2010-09-14T10:08:57Z</dcterms:modified>
  <cp:category/>
  <cp:version/>
  <cp:contentType/>
  <cp:contentStatus/>
</cp:coreProperties>
</file>