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Year-end Forecasts\2019-20\"/>
    </mc:Choice>
  </mc:AlternateContent>
  <bookViews>
    <workbookView xWindow="0" yWindow="0" windowWidth="19200" windowHeight="10845" tabRatio="536"/>
  </bookViews>
  <sheets>
    <sheet name="Budget Forecast Template" sheetId="6" r:id="rId1"/>
    <sheet name="schoollist" sheetId="3" state="hidden" r:id="rId2"/>
    <sheet name="Indschls 18-19" sheetId="12" state="hidden" r:id="rId3"/>
    <sheet name="Integra Budget" sheetId="7" state="hidden" r:id="rId4"/>
    <sheet name="Sheet4" sheetId="9" state="hidden" r:id="rId5"/>
    <sheet name="Sheet5" sheetId="10" state="hidden" r:id="rId6"/>
    <sheet name="Sheet3" sheetId="8" state="hidden" r:id="rId7"/>
    <sheet name="Period " sheetId="2" state="hidden" r:id="rId8"/>
    <sheet name="Sheet1" sheetId="4" state="hidden" r:id="rId9"/>
    <sheet name="Sheet2" sheetId="5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_AD1">#REF!</definedName>
    <definedName name="_______AD2">#REF!</definedName>
    <definedName name="______AD1">#REF!</definedName>
    <definedName name="______AD2">#REF!</definedName>
    <definedName name="______C">#REF!</definedName>
    <definedName name="______R">#REF!</definedName>
    <definedName name="_____AD1">#REF!</definedName>
    <definedName name="_____AD2">#REF!</definedName>
    <definedName name="_____C">#REF!</definedName>
    <definedName name="_____KS1">#REF!</definedName>
    <definedName name="_____KS2">#REF!</definedName>
    <definedName name="_____KS3">#REF!</definedName>
    <definedName name="_____R">#REF!</definedName>
    <definedName name="____AD1">#REF!</definedName>
    <definedName name="____AD2">#REF!</definedName>
    <definedName name="____C">#REF!</definedName>
    <definedName name="____KS1">#REF!</definedName>
    <definedName name="____KS2">#REF!</definedName>
    <definedName name="____KS3">#REF!</definedName>
    <definedName name="____lea95">#REF!</definedName>
    <definedName name="____lea96">#REF!</definedName>
    <definedName name="____lea97">#REF!</definedName>
    <definedName name="____lea98">#REF!</definedName>
    <definedName name="____lu9495">#REF!</definedName>
    <definedName name="____lu9596">#REF!</definedName>
    <definedName name="____lu9697">#REF!</definedName>
    <definedName name="____Num2">'[6]Running info'!#REF!</definedName>
    <definedName name="____pup1">#REF!</definedName>
    <definedName name="____pup2">#REF!</definedName>
    <definedName name="____R">#REF!</definedName>
    <definedName name="____RO1">#REF!</definedName>
    <definedName name="___AD1">#REF!</definedName>
    <definedName name="___AD2">#REF!</definedName>
    <definedName name="___C">#REF!</definedName>
    <definedName name="___DAT1">#REF!</definedName>
    <definedName name="___DAT2">#REF!</definedName>
    <definedName name="___DAT3">#REF!</definedName>
    <definedName name="___DAT6">#REF!</definedName>
    <definedName name="___DAT8">#REF!</definedName>
    <definedName name="___DAT9">'[7]YE 08-09 VAT REC'!$I$2:$I$135</definedName>
    <definedName name="___KS1">#REF!</definedName>
    <definedName name="___KS2">#REF!</definedName>
    <definedName name="___KS3">#REF!</definedName>
    <definedName name="___lea95">#REF!</definedName>
    <definedName name="___lea96">#REF!</definedName>
    <definedName name="___lea97">#REF!</definedName>
    <definedName name="___lea98">#REF!</definedName>
    <definedName name="___lu9495">#REF!</definedName>
    <definedName name="___lu9596">#REF!</definedName>
    <definedName name="___lu9697">#REF!</definedName>
    <definedName name="___Num2">'[6]Running info'!#REF!</definedName>
    <definedName name="___pup1">#REF!</definedName>
    <definedName name="___pup2">#REF!</definedName>
    <definedName name="___R">#REF!</definedName>
    <definedName name="___RO1">#REF!</definedName>
    <definedName name="__AD1">#REF!</definedName>
    <definedName name="__AD2">#REF!</definedName>
    <definedName name="__C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5">#REF!</definedName>
    <definedName name="__DAT76">#REF!</definedName>
    <definedName name="__DAT77">#REF!</definedName>
    <definedName name="__DAT78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83">#REF!</definedName>
    <definedName name="__DAT84">#REF!</definedName>
    <definedName name="__DAT85">#REF!</definedName>
    <definedName name="__DAT86">#REF!</definedName>
    <definedName name="__DAT87">#REF!</definedName>
    <definedName name="__DAT89">#REF!</definedName>
    <definedName name="__DAT9">#REF!</definedName>
    <definedName name="__DAT91">#REF!</definedName>
    <definedName name="__DAT92">#REF!</definedName>
    <definedName name="__DAT93">#REF!</definedName>
    <definedName name="__DAT94">#REF!</definedName>
    <definedName name="__KS1">#REF!</definedName>
    <definedName name="__KS2">#REF!</definedName>
    <definedName name="__KS3">#REF!</definedName>
    <definedName name="__lea95">#REF!</definedName>
    <definedName name="__lea96">#REF!</definedName>
    <definedName name="__lea97">#REF!</definedName>
    <definedName name="__lea98">#REF!</definedName>
    <definedName name="__lu9495">#REF!</definedName>
    <definedName name="__lu9596">#REF!</definedName>
    <definedName name="__lu9697">#REF!</definedName>
    <definedName name="__Num2">'[6]Running info'!#REF!</definedName>
    <definedName name="__pup1">#REF!</definedName>
    <definedName name="__pup2">#REF!</definedName>
    <definedName name="__R">#REF!</definedName>
    <definedName name="__RO1">#REF!</definedName>
    <definedName name="_AD1">#REF!</definedName>
    <definedName name="_AD2">#REF!</definedName>
    <definedName name="_C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#REF!</definedName>
    <definedName name="_DAT88">#REF!</definedName>
    <definedName name="_DAT89">#REF!</definedName>
    <definedName name="_DAT9">#REF!</definedName>
    <definedName name="_DAT90">#REF!</definedName>
    <definedName name="_DAT91">#REF!</definedName>
    <definedName name="_DAT92">#REF!</definedName>
    <definedName name="_DAT93">#REF!</definedName>
    <definedName name="_DAT94">#REF!</definedName>
    <definedName name="_Exp1">#REF!</definedName>
    <definedName name="_xlnm._FilterDatabase" localSheetId="2" hidden="1">'Indschls 18-19'!$A$4:$Q$4</definedName>
    <definedName name="_xlnm._FilterDatabase" localSheetId="3" hidden="1">'Integra Budget'!$A$10:$I$6473</definedName>
    <definedName name="_xlnm._FilterDatabase" localSheetId="1" hidden="1">schoollist!$B$1:$F$94</definedName>
    <definedName name="_Joe1">#REF!</definedName>
    <definedName name="_joe2">#REF!</definedName>
    <definedName name="_joe3">#REF!</definedName>
    <definedName name="_joe4">#REF!</definedName>
    <definedName name="_joe5">#REF!</definedName>
    <definedName name="_KS1">#REF!</definedName>
    <definedName name="_KS2">#REF!</definedName>
    <definedName name="_KS3">#REF!</definedName>
    <definedName name="_lea95">#REF!</definedName>
    <definedName name="_lea96">#REF!</definedName>
    <definedName name="_lea97">#REF!</definedName>
    <definedName name="_lea98">#REF!</definedName>
    <definedName name="_lu9495">#REF!</definedName>
    <definedName name="_lu9596">#REF!</definedName>
    <definedName name="_lu9697">#REF!</definedName>
    <definedName name="_Num2" localSheetId="2">'[6]Running info'!#REF!</definedName>
    <definedName name="_Num2">'[6]Running info'!#REF!</definedName>
    <definedName name="_Order1" hidden="1">255</definedName>
    <definedName name="_Order2" hidden="1">0</definedName>
    <definedName name="_pup1">#REF!</definedName>
    <definedName name="_pup2">#REF!</definedName>
    <definedName name="_R">#REF!</definedName>
    <definedName name="_RO1">#REF!</definedName>
    <definedName name="_Sort" localSheetId="2" hidden="1">#REF!</definedName>
    <definedName name="_Sort" hidden="1">#REF!</definedName>
    <definedName name="a" localSheetId="0">[1]TrPer1!#REF!</definedName>
    <definedName name="a" localSheetId="2">[8]TrPer1!#REF!</definedName>
    <definedName name="a">[1]TrPer1!#REF!</definedName>
    <definedName name="ACA_Option">#REF!</definedName>
    <definedName name="ACA_Option_1">#REF!</definedName>
    <definedName name="ACA_table">#REF!</definedName>
    <definedName name="Access_Button" hidden="1">"BeneOUTb_database_List"</definedName>
    <definedName name="AccessDatabase" hidden="1">"N:\USERS\BENCHMARKING\Benefits Admin\BeneOUTb.mdb"</definedName>
    <definedName name="AD">#REF!</definedName>
    <definedName name="ADJ3YO" localSheetId="2">'[9]3yo adjustment'!#REF!</definedName>
    <definedName name="ADJ3YO">'[9]3yo adjustment'!#REF!</definedName>
    <definedName name="Adjustments_To_1314_SBS">'[10]Local Factors'!$AA$5</definedName>
    <definedName name="Adjustments_To_1415_SBS">'[11]Local Factors'!$AB$5</definedName>
    <definedName name="Adjustments_To_1516_SBS">'[12]Local Factors'!$AB$5</definedName>
    <definedName name="ADMIN">#REF!</definedName>
    <definedName name="admin.admin.costs">#REF!</definedName>
    <definedName name="admin.manual.costs">#REF!</definedName>
    <definedName name="admin.net.expend">#REF!</definedName>
    <definedName name="admin.nonpay.costs">#REF!</definedName>
    <definedName name="admin.otherstaff.costs">#REF!</definedName>
    <definedName name="admin.PRC" localSheetId="2">'[13]Other Forecasting'!#REF!</definedName>
    <definedName name="admin.PRC">'[13]Other Forecasting'!#REF!</definedName>
    <definedName name="admin.teachers.pay">#REF!</definedName>
    <definedName name="adminpayinc.1" localSheetId="2">'[13]Inputs for SWGE Forecasting'!#REF!</definedName>
    <definedName name="adminpayinc.1">'[13]Inputs for SWGE Forecasting'!#REF!</definedName>
    <definedName name="adminprcprop" localSheetId="2">'[13]Other Forecasting'!#REF!</definedName>
    <definedName name="adminprcprop">'[13]Other Forecasting'!#REF!</definedName>
    <definedName name="admintotalprc">#REF!</definedName>
    <definedName name="ADULT">#REF!</definedName>
    <definedName name="adult.average.sal" localSheetId="2">'[14]Inputs for SWGE Forecasting'!#REF!</definedName>
    <definedName name="adult.average.sal">'[14]Inputs for SWGE Forecasting'!#REF!</definedName>
    <definedName name="adult.enhancement" localSheetId="2">'[14]Inputs for SWGE Forecasting'!#REF!</definedName>
    <definedName name="adult.enhancement">'[14]Inputs for SWGE Forecasting'!#REF!</definedName>
    <definedName name="adult.entitlement" localSheetId="2">'[14]Inputs for SWGE Forecasting'!#REF!</definedName>
    <definedName name="adult.entitlement">'[14]Inputs for SWGE Forecasting'!#REF!</definedName>
    <definedName name="adult.mortality" localSheetId="2">'[14]Inputs for SWGE Forecasting'!#REF!</definedName>
    <definedName name="adult.mortality">'[14]Inputs for SWGE Forecasting'!#REF!</definedName>
    <definedName name="adult.prc.costs" localSheetId="2">'[14]PRC Repricing Factor'!#REF!</definedName>
    <definedName name="adult.prc.costs">'[14]PRC Repricing Factor'!#REF!</definedName>
    <definedName name="adult.prc.nos" localSheetId="2">'[13]Inputs for SWGE Forecasting'!#REF!</definedName>
    <definedName name="adult.prc.nos">'[13]Inputs for SWGE Forecasting'!#REF!</definedName>
    <definedName name="adult.redundancy" localSheetId="2">'[14]Inputs for SWGE Forecasting'!#REF!</definedName>
    <definedName name="adult.redundancy">'[14]Inputs for SWGE Forecasting'!#REF!</definedName>
    <definedName name="adult.total.retirees" localSheetId="2">'[14]Inputs for SWGE Forecasting'!#REF!</definedName>
    <definedName name="adult.total.retirees">'[14]Inputs for SWGE Forecasting'!#REF!</definedName>
    <definedName name="adults.prc.index" localSheetId="2">'[14]PRC Repricing Factor'!#REF!</definedName>
    <definedName name="adults.prc.index">'[14]PRC Repricing Factor'!#REF!</definedName>
    <definedName name="ADV">'[15]Grant 1.2'!$I$3</definedName>
    <definedName name="ae">[16]TRANS!#REF!</definedName>
    <definedName name="AEN_UnitCost">#REF!</definedName>
    <definedName name="AENuprate">'[17]03-04 Unit costs'!$D$7</definedName>
    <definedName name="Age_weighted_funding">#REF!</definedName>
    <definedName name="ak">#REF!</definedName>
    <definedName name="all">#REF!</definedName>
    <definedName name="All_distance_threshold">[10]Proforma!$G$42</definedName>
    <definedName name="All_primary_school_pupils">#REF!</definedName>
    <definedName name="All_PupilNo_threshold">[18]Proforma!$G$43</definedName>
    <definedName name="all_rows">#REF!</definedName>
    <definedName name="all_schools">#REF!</definedName>
    <definedName name="All_secondary_school_pupi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mend.netexpend">#REF!</definedName>
    <definedName name="amended.net.expend" localSheetId="2">'[19]Split Under Fives from Primary'!#REF!</definedName>
    <definedName name="amended.net.expend">'[19]Split Under Fives from Primary'!#REF!</definedName>
    <definedName name="Anchor_DD">'[20]G) De Delegation'!#REF!</definedName>
    <definedName name="Anchor_Factors">[21]Factors!$A$3</definedName>
    <definedName name="Anchor_Input">#REF!</definedName>
    <definedName name="Anchor_NDShare">'[20]F) New Delegation Control'!#REF!</definedName>
    <definedName name="anchor_T1">#REF!</definedName>
    <definedName name="anchor_T4">#REF!</definedName>
    <definedName name="APRIL">#REF!</definedName>
    <definedName name="Aprilstatement">#REF!</definedName>
    <definedName name="ASB">#REF!</definedName>
    <definedName name="ASD_Alt">[22]Classifications!$O$31</definedName>
    <definedName name="ass_ri">'[23]Adults Fwd Plan'!#REF!</definedName>
    <definedName name="AUGUST">#REF!</definedName>
    <definedName name="AWPU_KS3_Rate">[10]Proforma!$E$12</definedName>
    <definedName name="AWPU_KS4_Rate">[10]Proforma!$E$13</definedName>
    <definedName name="AWPU_Pri_Rate">[10]Proforma!$E$11</definedName>
    <definedName name="AWPU_Primary_DD_rate">'[10]De Delegation'!$V$8</definedName>
    <definedName name="AWPU_Sec_DD_rate">'[10]De Delegation'!$W$9</definedName>
    <definedName name="Base_Data">#REF!</definedName>
    <definedName name="Baseline_LocationFactor_1">[24]Control!$D$74</definedName>
    <definedName name="Baseline_PhaseWeight_1">[24]Control!$D$73</definedName>
    <definedName name="Baseline_Unit_1">[24]Control!$D$76</definedName>
    <definedName name="BeginCol_1">#REF!</definedName>
    <definedName name="BeginCol_2">#REF!</definedName>
    <definedName name="BeginCol_3">#REF!</definedName>
    <definedName name="BeginCol_4">#REF!</definedName>
    <definedName name="BESD_Alt">[22]Classifications!$O$26</definedName>
    <definedName name="BreakdownSurp00Pri">'[25]2000 Surplus Breakdown'!$A$8:$H$159</definedName>
    <definedName name="BreakdownSurp00Sec">'[25]2000 Surplus Breakdown'!$J$8:$Q$159</definedName>
    <definedName name="Capping_Scaling_YesNo">[10]Proforma!$J$60</definedName>
    <definedName name="careers" localSheetId="2">'[13]Other Forecasting'!#REF!</definedName>
    <definedName name="careers">'[13]Other Forecasting'!#REF!</definedName>
    <definedName name="careers.service" localSheetId="2">'[13]Inputs for SWGE Forecasting'!#REF!</definedName>
    <definedName name="careers.service">'[13]Inputs for SWGE Forecasting'!#REF!</definedName>
    <definedName name="cec_e">'[23]CE &amp; Strategy Fwd Plan'!#REF!</definedName>
    <definedName name="cec_ri">'[23]CE &amp; Strategy Fwd Plan'!#REF!</definedName>
    <definedName name="Ceiling">[10]Proforma!$D$61</definedName>
    <definedName name="Centralblock">[26]Central!$C$11:$AZ$27</definedName>
    <definedName name="cexp_e">'[23]CentExp Fwd Plan'!#REF!</definedName>
    <definedName name="cexp_ri">'[23]CentExp Fwd Plan'!#REF!</definedName>
    <definedName name="CG">#REF!</definedName>
    <definedName name="CG.admin.costs">#REF!</definedName>
    <definedName name="CG.gross.expend">#REF!</definedName>
    <definedName name="CG.income">#REF!</definedName>
    <definedName name="CG.manual.costs">#REF!</definedName>
    <definedName name="CG.net.expend">#REF!</definedName>
    <definedName name="CG.nonpay.costs">#REF!</definedName>
    <definedName name="CG.otherstaff.costs">#REF!</definedName>
    <definedName name="CG.PRC.proportion" localSheetId="2">'[13]Other Forecasting'!#REF!</definedName>
    <definedName name="CG.PRC.proportion">'[13]Other Forecasting'!#REF!</definedName>
    <definedName name="CG.teaching.costs">#REF!</definedName>
    <definedName name="cgprctotal">#REF!</definedName>
    <definedName name="Chart_Change">#REF!</definedName>
    <definedName name="Chart_Ind">#REF!</definedName>
    <definedName name="CHILD_GUIDANCE">#REF!</definedName>
    <definedName name="CilCnt_4">#REF!</definedName>
    <definedName name="claim" localSheetId="2">#REF!</definedName>
    <definedName name="claim">#REF!</definedName>
    <definedName name="claim2">#REF!</definedName>
    <definedName name="Claremont">[27]MFG!$N$6</definedName>
    <definedName name="Client_Table">'[28]Client Data'!$A$3:$E$900</definedName>
    <definedName name="ClubForText">[22]Submit!$F$89</definedName>
    <definedName name="Col_Ref_DD">'[20]G) De Delegation'!#REF!</definedName>
    <definedName name="Col_Ref_Factors">'[20]C) Factors'!#REF!</definedName>
    <definedName name="Col_Ref_Input">#REF!</definedName>
    <definedName name="Col_Ref_NDShare">'[20]F) New Delegation Control'!#REF!</definedName>
    <definedName name="Col_Ref_T1">#REF!</definedName>
    <definedName name="Col_Ref_T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omplex">#REF!</definedName>
    <definedName name="Condition_A">[24]Control!#REF!</definedName>
    <definedName name="cs_ri">'[23]Children Fwd Plan'!#REF!</definedName>
    <definedName name="ctrl_1516_Pot_DFC">[24]Control!#REF!</definedName>
    <definedName name="ctrl_1617_pot_DFC">[24]Control!#REF!</definedName>
    <definedName name="ctrl_1718_pot_DFC">[24]Control!#REF!</definedName>
    <definedName name="d_ass">#REF!</definedName>
    <definedName name="d_cec">#REF!</definedName>
    <definedName name="d_cexp">#REF!</definedName>
    <definedName name="d_cs">#REF!</definedName>
    <definedName name="d_et">#REF!</definedName>
    <definedName name="d_gov">#REF!</definedName>
    <definedName name="d_hra">#REF!</definedName>
    <definedName name="d_hsg">#REF!</definedName>
    <definedName name="d_pep">#REF!</definedName>
    <definedName name="d_r">#REF!</definedName>
    <definedName name="d_sd">#REF!</definedName>
    <definedName name="d_speg">#REF!</definedName>
    <definedName name="DATA">#REF!</definedName>
    <definedName name="DATA1" localSheetId="2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 localSheetId="2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3" localSheetId="2">#REF!</definedName>
    <definedName name="DATA3">#REF!</definedName>
    <definedName name="DATA4" localSheetId="2">#REF!</definedName>
    <definedName name="DATA4">#REF!</definedName>
    <definedName name="DATA5" localSheetId="2">#REF!</definedName>
    <definedName name="DATA5">#REF!</definedName>
    <definedName name="DATA6" localSheetId="2">#REF!</definedName>
    <definedName name="DATA6">#REF!</definedName>
    <definedName name="DATA7" localSheetId="2">#REF!</definedName>
    <definedName name="DATA7">#REF!</definedName>
    <definedName name="DATA8" localSheetId="2">#REF!</definedName>
    <definedName name="DATA8">#REF!</definedName>
    <definedName name="DATA9" localSheetId="2">#REF!</definedName>
    <definedName name="DATA9">#REF!</definedName>
    <definedName name="_xlnm.Database">#REF!</definedName>
    <definedName name="DataDD">'[20]G) De Delegation'!#REF!</definedName>
    <definedName name="DataInput">#REF!</definedName>
    <definedName name="DataNDShare">'[20]F) New Delegation Control'!#REF!</definedName>
    <definedName name="DATARANGE">[7]template!$A$1:$M$28</definedName>
    <definedName name="datarows">#REF!</definedName>
    <definedName name="DCSF">#REF!</definedName>
    <definedName name="DCSF1">#REF!</definedName>
    <definedName name="DCSF2">[29]Report!$L$8</definedName>
    <definedName name="DD_MF">[22]Submit!$D$72:$D$74</definedName>
    <definedName name="DD_Need">[22]Submit!$D$56:$D$69</definedName>
    <definedName name="DD_NIghts">[22]Submit!$D$39:$D$47</definedName>
    <definedName name="DD_Weeks">[22]Submit!$D$50:$D$53</definedName>
    <definedName name="DECEMBER">#REF!</definedName>
    <definedName name="Depr_Infl_option">#REF!</definedName>
    <definedName name="Depr_Infl_option_1">#REF!</definedName>
    <definedName name="Deprivation_Option">#REF!</definedName>
    <definedName name="Deprivation_Option_1">#REF!</definedName>
    <definedName name="Deprivation_Pot">#REF!</definedName>
    <definedName name="Deprivation_Pot_1">#REF!</definedName>
    <definedName name="DFC_LocationFactor_1">[24]Control!$D$64</definedName>
    <definedName name="DFC_LS_1">[24]Control!$D$62</definedName>
    <definedName name="DFC_PhaseWeight_1">[24]Control!$D$63</definedName>
    <definedName name="DFC_Q_1">[24]Control!$D$46</definedName>
    <definedName name="DFC_Unit_1">[24]Control!$D$67</definedName>
    <definedName name="DFENO">[30]Home!$T$21</definedName>
    <definedName name="DISC_AWARDS">#REF!</definedName>
    <definedName name="EAL_Pri">[10]Proforma!$E$25</definedName>
    <definedName name="EAL_Pri_DD_rate">'[10]De Delegation'!$V$21</definedName>
    <definedName name="EAL_Pri_Option">[10]Proforma!$D$25</definedName>
    <definedName name="EAL_Sec">[10]Proforma!$F$26</definedName>
    <definedName name="EAL_Sec_DD_rate">'[10]De Delegation'!$W$22</definedName>
    <definedName name="EAL_Sec_Option">[10]Proforma!$D$26</definedName>
    <definedName name="EAnglia">'[31]Qtab output'!$B$20,'[31]Qtab output'!$B$79,'[31]Qtab output'!$B$105</definedName>
    <definedName name="Earlyyearsblock">[26]EarlyYears!$C$12:$AZ$15</definedName>
    <definedName name="Emidlands">'[31]Qtab output'!$B$31,'[31]Qtab output'!$B$70,'[31]Qtab output'!$B$72,'[31]Qtab output'!$B$82,'[31]Qtab output'!$B$84</definedName>
    <definedName name="end">[16]TRANS!#REF!</definedName>
    <definedName name="EndCol_1">#REF!</definedName>
    <definedName name="EndCol_2">#REF!</definedName>
    <definedName name="EndCol_3">#REF!</definedName>
    <definedName name="enddfes">#REF!</definedName>
    <definedName name="EQU">'[15]Grant 1.2'!$I$2</definedName>
    <definedName name="ESG_General_Funding_Rate_for_mainstream_schools">#REF!</definedName>
    <definedName name="ESG_General_Funding_Rate_for_PRUs">#REF!</definedName>
    <definedName name="ESG_General_Funding_Rate_for_special_schools">#REF!</definedName>
    <definedName name="ESG_Retained_Duties_Funding_Rate">#REF!</definedName>
    <definedName name="et_ri">'[23]E&amp;O Fwd Plan'!#REF!</definedName>
    <definedName name="Exc_Cir1_Total">'[10]New ISB'!$AJ$5</definedName>
    <definedName name="Exc_Cir2_Total">'[10]New ISB'!$AK$5</definedName>
    <definedName name="Exc_Cir3_Total">'[10]New ISB'!$AL$5</definedName>
    <definedName name="Exc_Cir4_Total">'[10]New ISB'!$AM$5</definedName>
    <definedName name="Exc_Cir5_Total">'[10]New ISB'!$AN$5</definedName>
    <definedName name="Exc_Cir6_Total">'[10]New ISB'!$AO$5</definedName>
    <definedName name="Exp">#REF!</definedName>
    <definedName name="EY">[30]EarlyYears!$T$23</definedName>
    <definedName name="f">'[32]New Report'!$B$2</definedName>
    <definedName name="FACTORS">#REF!</definedName>
    <definedName name="FE.for.Adults.PRC" localSheetId="2">'[13]Inputs for SWGE Forecasting'!#REF!</definedName>
    <definedName name="FE.for.Adults.PRC">'[13]Inputs for SWGE Forecasting'!#REF!</definedName>
    <definedName name="FE.reprice.index" localSheetId="2">'[13]Calculation of Repricing Factor'!#REF!</definedName>
    <definedName name="FE.reprice.index">'[13]Calculation of Repricing Factor'!#REF!</definedName>
    <definedName name="FE_Salary_Repricing_Factor" localSheetId="2">'[14]Inputs for SWGE Forecasting'!#REF!</definedName>
    <definedName name="FE_Salary_Repricing_Factor">'[14]Inputs for SWGE Forecasting'!#REF!</definedName>
    <definedName name="FEBRUARY">#REF!</definedName>
    <definedName name="FED">[30]MFG!$F$23</definedName>
    <definedName name="fee.income">#REF!</definedName>
    <definedName name="FEFC_PERCENT" localSheetId="2">#REF!</definedName>
    <definedName name="FEFC_PERCENT">#REF!</definedName>
    <definedName name="feforadultsprctotal">#REF!</definedName>
    <definedName name="FEHE" localSheetId="2">#REF!</definedName>
    <definedName name="FEHE">#REF!</definedName>
    <definedName name="FirstOcc" localSheetId="2">'[6]Running info'!#REF!</definedName>
    <definedName name="FirstOcc">'[6]Running info'!#REF!</definedName>
    <definedName name="fleetlist">'[33]Current_01.11.09'!$A$5:$I$499</definedName>
    <definedName name="fletlist">'[34]Current_01.1.10'!$A$4:$O$386</definedName>
    <definedName name="Floor">#REF!</definedName>
    <definedName name="Floor_Option">#REF!</definedName>
    <definedName name="FLOOR_Y1_1">[24]Control!$D$79</definedName>
    <definedName name="Floor_Y2_1">[24]Control!$D$80</definedName>
    <definedName name="Floor_Y3_1">[24]Control!$D$81</definedName>
    <definedName name="Forname">#REF!</definedName>
    <definedName name="fpm">'[35]GPL FPM Charge'!$A$1:$R$232</definedName>
    <definedName name="Fringe_Total">'[10]New ISB'!$AE$5</definedName>
    <definedName name="FSM_Pri_DD_rate">'[10]De Delegation'!$V$10</definedName>
    <definedName name="FSM_Pri_Option">[10]Proforma!$D$15</definedName>
    <definedName name="FSM_Pri_Rate">[10]Proforma!$E$15</definedName>
    <definedName name="FSM_Sec_DD_rate">'[10]De Delegation'!$W$11</definedName>
    <definedName name="FSM_Sec_Option">[10]Proforma!$D$16</definedName>
    <definedName name="FSM_Sec_Rate">[10]Proforma!$F$16</definedName>
    <definedName name="FSM_UnitCost">#REF!</definedName>
    <definedName name="FSMPO2">[36]Proforma!$D$15</definedName>
    <definedName name="FY.prim.pups" localSheetId="2">'[19]Split Under Fives from Primary'!#REF!</definedName>
    <definedName name="FY.prim.pups">'[19]Split Under Fives from Primary'!#REF!</definedName>
    <definedName name="General_1314_Pot_1">#REF!</definedName>
    <definedName name="GM_ALLOC">#REF!</definedName>
    <definedName name="gor">#REF!</definedName>
    <definedName name="gov_ri">'[23]Corp Governance Fwd Plan'!#REF!</definedName>
    <definedName name="GRAND_TOTAL">#REF!</definedName>
    <definedName name="grant1997_98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">#REF!</definedName>
    <definedName name="H1Tot">#REF!</definedName>
    <definedName name="H2Tot">#REF!</definedName>
    <definedName name="HEADING">[37]Home!$D$9</definedName>
    <definedName name="HEFEIncome">#REF!</definedName>
    <definedName name="HI_Alt">[22]Classifications!$O$36</definedName>
    <definedName name="Highneedsblock">[26]HighNeeds!$C$12:$AZ$23</definedName>
    <definedName name="Holiday_List">'[38]Holidays &amp; Term Dates'!$B$3:$B$112</definedName>
    <definedName name="HOURS">#REF!</definedName>
    <definedName name="hra_ri">'[23]HRA FWD Plan'!#REF!</definedName>
    <definedName name="hsg_e">#REF!</definedName>
    <definedName name="hsg_fye">#REF!</definedName>
    <definedName name="hsg_p">#REF!</definedName>
    <definedName name="hsg_r">#REF!</definedName>
    <definedName name="hsg_ri">#REF!</definedName>
    <definedName name="IDACI_B1_Pri">[10]Proforma!$E$17</definedName>
    <definedName name="IDACI_B1_Pri_DD_rate">'[10]De Delegation'!$V$12</definedName>
    <definedName name="IDACI_B1_Sec">[10]Proforma!$F$17</definedName>
    <definedName name="IDACI_B1_Sec_DD_rate">'[10]De Delegation'!$W$12</definedName>
    <definedName name="IDACI_B2_Pri">[10]Proforma!$E$18</definedName>
    <definedName name="IDACI_B2_Pri_DD_rate">'[10]De Delegation'!$V$13</definedName>
    <definedName name="IDACI_B2_Sec">[10]Proforma!$F$18</definedName>
    <definedName name="IDACI_B2_Sec_DD_rate">'[10]De Delegation'!$W$13</definedName>
    <definedName name="IDACI_B3_Pri">[10]Proforma!$E$19</definedName>
    <definedName name="IDACI_B3_Pri_DD_rate">'[10]De Delegation'!$V$14</definedName>
    <definedName name="IDACI_B3_Sec">[10]Proforma!$F$19</definedName>
    <definedName name="IDACI_B3_Sec_DD_rate">'[10]De Delegation'!$W$14</definedName>
    <definedName name="IDACI_B4_Pri">[10]Proforma!$E$20</definedName>
    <definedName name="IDACI_B4_Pri_DD_rate">'[10]De Delegation'!$V$15</definedName>
    <definedName name="IDACI_B4_Sec">[10]Proforma!$F$20</definedName>
    <definedName name="IDACI_B4_Sec_DD_rate">'[10]De Delegation'!$W$15</definedName>
    <definedName name="IDACI_B5_Pri">[10]Proforma!$E$21</definedName>
    <definedName name="IDACI_B5_Pri_DD_rate">'[10]De Delegation'!$V$16</definedName>
    <definedName name="IDACI_B5_Sec">[10]Proforma!$F$21</definedName>
    <definedName name="IDACI_B5_Sec_DD_rate">'[10]De Delegation'!$W$16</definedName>
    <definedName name="IDACI_B6_Pri">[10]Proforma!$E$22</definedName>
    <definedName name="IDACI_B6_Pri_DD_rate">'[10]De Delegation'!$V$17</definedName>
    <definedName name="IDACI_B6_Sec">[10]Proforma!$F$22</definedName>
    <definedName name="IDACI_B6_Sec_DD_rate">'[10]De Delegation'!$W$17</definedName>
    <definedName name="ijds_pupil_data">#REF!</definedName>
    <definedName name="Incomeblock">[26]Income!$C$13:$AZ$21</definedName>
    <definedName name="INDEPENDENT_FEES">#REF!</definedName>
    <definedName name="Index_Bottom_1">[24]Control!$D$119</definedName>
    <definedName name="Index_LocationFactor_1">[24]Control!$D$112</definedName>
    <definedName name="Index_Max_1">[24]Control!$D$116</definedName>
    <definedName name="Index_Measure_1">[24]Control!$D$113</definedName>
    <definedName name="Index_Min_1">[24]Control!$D$117</definedName>
    <definedName name="Index_PhaseWeight_1">[24]Control!$D$111</definedName>
    <definedName name="Index_Range_1">[24]Control!#REF!</definedName>
    <definedName name="Index_Top_1">[24]Control!$D$118</definedName>
    <definedName name="Indicator">[39]CodeSet!$A$1:$A$2</definedName>
    <definedName name="Indicator2">[39]CodeSet!$A$4:$A$6</definedName>
    <definedName name="INDICATORS">#REF!</definedName>
    <definedName name="Infant">#REF!</definedName>
    <definedName name="Innlond">'[31]Qtab output'!$B$21,'[31]Qtab output'!$B$44,'[31]Qtab output'!$B$47:$B$48,'[31]Qtab output'!$B$61:$B$62,'[31]Qtab output'!$B$67,'[31]Qtab output'!$B$71,'[31]Qtab output'!$B$101,'[31]Qtab output'!$B$110,'[31]Qtab output'!$B$115,'[31]Qtab output'!$B$23:$B$24</definedName>
    <definedName name="inspect.admin.costs" localSheetId="2">'[14]Other Forecasting'!#REF!</definedName>
    <definedName name="inspect.admin.costs">'[14]Other Forecasting'!#REF!</definedName>
    <definedName name="inspect.gross.expend" localSheetId="2">'[14]Other Forecasting'!#REF!</definedName>
    <definedName name="inspect.gross.expend">'[14]Other Forecasting'!#REF!</definedName>
    <definedName name="inspect.income" localSheetId="2">'[14]Other Forecasting'!#REF!</definedName>
    <definedName name="inspect.income">'[14]Other Forecasting'!#REF!</definedName>
    <definedName name="inspect.manual.costs" localSheetId="2">'[14]Other Forecasting'!#REF!</definedName>
    <definedName name="inspect.manual.costs">'[14]Other Forecasting'!#REF!</definedName>
    <definedName name="inspect.nonpay.costs" localSheetId="2">'[14]Other Forecasting'!#REF!</definedName>
    <definedName name="inspect.nonpay.costs">'[14]Other Forecasting'!#REF!</definedName>
    <definedName name="inspect.otherstaff.costs" localSheetId="2">'[14]Other Forecasting'!#REF!</definedName>
    <definedName name="inspect.otherstaff.costs">'[14]Other Forecasting'!#REF!</definedName>
    <definedName name="inspect.prc.costs" localSheetId="2">'[14]Other Forecasting'!#REF!</definedName>
    <definedName name="inspect.prc.costs">'[14]Other Forecasting'!#REF!</definedName>
    <definedName name="inspect.PRC.proportion" localSheetId="2">'[13]Other Forecasting'!#REF!</definedName>
    <definedName name="inspect.PRC.proportion">'[13]Other Forecasting'!#REF!</definedName>
    <definedName name="inspect.teachers.pay" localSheetId="2">'[14]Other Forecasting'!#REF!</definedName>
    <definedName name="inspect.teachers.pay">'[14]Other Forecasting'!#REF!</definedName>
    <definedName name="INSPECTION">#REF!</definedName>
    <definedName name="inspection.final.total" localSheetId="2">'[14]Other Forecasting'!#REF!</definedName>
    <definedName name="inspection.final.total">'[14]Other Forecasting'!#REF!</definedName>
    <definedName name="inspectprcprop" localSheetId="2">'[13]Other Forecasting'!#REF!</definedName>
    <definedName name="inspectprcprop">'[13]Other Forecasting'!#REF!</definedName>
    <definedName name="inspectprctotal" localSheetId="2">'[14]Other Forecasting'!#REF!</definedName>
    <definedName name="inspectprctotal">'[14]Other Forecasting'!#REF!</definedName>
    <definedName name="Item">#REF!</definedName>
    <definedName name="iTotRow">#REF!</definedName>
    <definedName name="J">#REF!</definedName>
    <definedName name="Jan12_Pupils">#REF!</definedName>
    <definedName name="JANUARY">#REF!</definedName>
    <definedName name="Januarystatement">#REF!</definedName>
    <definedName name="JournalEntries" localSheetId="2">[40]Adjust0506!#REF!</definedName>
    <definedName name="JournalEntries">[40]Adjust0506!#REF!</definedName>
    <definedName name="JournalEntries2" localSheetId="2">[40]Adjust0506!#REF!</definedName>
    <definedName name="JournalEntries2">[40]Adjust0506!#REF!</definedName>
    <definedName name="JULY">#REF!</definedName>
    <definedName name="Jump_GA1">#REF!</definedName>
    <definedName name="Jump_GB">#REF!</definedName>
    <definedName name="jump_GB2">#REF!</definedName>
    <definedName name="Jump_GC">#REF!</definedName>
    <definedName name="Jump_Guidance">#REF!</definedName>
    <definedName name="jun">[16]TRANS!#REF!</definedName>
    <definedName name="JUNE">#REF!</definedName>
    <definedName name="junesetpayinc.1" localSheetId="2">'[13]Inputs for SWGE Forecasting'!#REF!</definedName>
    <definedName name="junesetpayinc.1">'[13]Inputs for SWGE Forecasting'!#REF!</definedName>
    <definedName name="Junior">#REF!</definedName>
    <definedName name="junko">#REF!</definedName>
    <definedName name="LA_Block_1213_rates">#REF!</definedName>
    <definedName name="LA_Ever_6_FSM_Pupils">#REF!</definedName>
    <definedName name="LA_lookup">'[41]Lookup tab'!$A$2:$B$153</definedName>
    <definedName name="LA_num">'[41]Lookup tab'!$A$2:$A$153</definedName>
    <definedName name="LA_retention_Option">#REF!</definedName>
    <definedName name="LA_retention_Option_1">#REF!</definedName>
    <definedName name="LA_retention_pot">#REF!</definedName>
    <definedName name="LA_retention_pot_1">#REF!</definedName>
    <definedName name="LAC_Pri_DD_rate">'[10]De Delegation'!$V$18</definedName>
    <definedName name="LAC_Rate">[10]Proforma!$E$24</definedName>
    <definedName name="LAC_Sec_DD_rate">'[10]De Delegation'!$W$18</definedName>
    <definedName name="LALookup">[39]CodeSet!$A$13:$C$168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LastT1Used" localSheetId="2">'[6]Running info'!#REF!</definedName>
    <definedName name="LastT1Used">'[6]Running info'!#REF!</definedName>
    <definedName name="LCHI_Pri">[10]Proforma!$F$29</definedName>
    <definedName name="LCHI_Pri_DD_rate">'[10]De Delegation'!$V$19</definedName>
    <definedName name="LCHI_Pri_Option">[10]Proforma!$D$30</definedName>
    <definedName name="LCHI_Sec">[10]Proforma!$F$31</definedName>
    <definedName name="LCHI_Sec_DD_rate">'[10]De Delegation'!$W$20</definedName>
    <definedName name="lea">#REF!</definedName>
    <definedName name="LEA25perc_Primary">#REF!</definedName>
    <definedName name="LEA25SpecialMeasures_Primary">#REF!</definedName>
    <definedName name="LEA25SpecialMeasures_Secondary">#REF!</definedName>
    <definedName name="leagor">#REF!</definedName>
    <definedName name="lealookup">#REF!</definedName>
    <definedName name="LEAnopassport">#REF!</definedName>
    <definedName name="leanos">#REF!</definedName>
    <definedName name="LEAs">#REF!</definedName>
    <definedName name="lect.reprice.sum" localSheetId="2">'[13]Calculation of Repricing Factor'!#REF!</definedName>
    <definedName name="lect.reprice.sum">'[13]Calculation of Repricing Factor'!#REF!</definedName>
    <definedName name="Lines">#REF!</definedName>
    <definedName name="lookup">#REF!</definedName>
    <definedName name="Loopup1">#REF!</definedName>
    <definedName name="lu">#REF!</definedName>
    <definedName name="Lump_Sum_Limit">#REF!</definedName>
    <definedName name="Lump_sum_Pri_DD_rate">'[10]De Delegation'!$V$24</definedName>
    <definedName name="Lump_sum_Sec_DD_rate">'[10]De Delegation'!$W$24</definedName>
    <definedName name="Lump_Sum_total">'[10]New ISB'!$AC$5</definedName>
    <definedName name="LumpSum">#REF!</definedName>
    <definedName name="LYPupils" localSheetId="2">[42]MFGreport!#REF!</definedName>
    <definedName name="LYPupils">[42]MFGreport!#REF!</definedName>
    <definedName name="manpayinc.1" localSheetId="2">'[13]Inputs for SWGE Forecasting'!#REF!</definedName>
    <definedName name="manpayinc.1">'[13]Inputs for SWGE Forecasting'!#REF!</definedName>
    <definedName name="MARCH">#REF!</definedName>
    <definedName name="MAY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EALS">#REF!</definedName>
    <definedName name="meals.admin.costs">#REF!</definedName>
    <definedName name="meals.income">#REF!</definedName>
    <definedName name="meals.kitchen.costs">#REF!</definedName>
    <definedName name="meals.PRC.proportion" localSheetId="2">'[13]Other Forecasting'!#REF!</definedName>
    <definedName name="meals.PRC.proportion">'[13]Other Forecasting'!#REF!</definedName>
    <definedName name="meals.subtotal">#REF!</definedName>
    <definedName name="meals.variable.nonpay">#REF!</definedName>
    <definedName name="mealsprcprop" localSheetId="2">'[13]Other Forecasting'!#REF!</definedName>
    <definedName name="mealsprcprop">'[13]Other Forecasting'!#REF!</definedName>
    <definedName name="mealsprctotal">#REF!</definedName>
    <definedName name="Member">[30]BudgetShare!$G$29</definedName>
    <definedName name="mfg" localSheetId="2">[42]MFGreport!#REF!</definedName>
    <definedName name="mfg">[42]MFGreport!#REF!</definedName>
    <definedName name="MFG_Total">'[10]New ISB'!$BB$5</definedName>
    <definedName name="Mid_distance_threshold">[10]Proforma!$D$42</definedName>
    <definedName name="Mid_PupilNo_threshold">[43]Proforma!$G$42</definedName>
    <definedName name="million">[44]DSGDec!$I$1</definedName>
    <definedName name="MLD_Alt">[22]Classifications!$O$20</definedName>
    <definedName name="Mobility_Pri">[10]Proforma!$E$27</definedName>
    <definedName name="Mobility_Pri_DD_Rate">'[10]De Delegation'!$V$23</definedName>
    <definedName name="Mobility_Sec">[10]Proforma!$F$27</definedName>
    <definedName name="Mobility_Sec_DD_Rate">'[10]De Delegation'!$W$23</definedName>
    <definedName name="month">'[32]New Report'!$J$4</definedName>
    <definedName name="MP">#REF!</definedName>
    <definedName name="MP_Rows">#REF!</definedName>
    <definedName name="MS_Rows">#REF!</definedName>
    <definedName name="msg">#REF!</definedName>
    <definedName name="MSI_Alt">[22]Classifications!$O$37</definedName>
    <definedName name="NAME">#REF!</definedName>
    <definedName name="names">#REF!</definedName>
    <definedName name="ND_Headers">#REF!</definedName>
    <definedName name="NDEP">[45]ISB!#REF!</definedName>
    <definedName name="neff">#REF!</definedName>
    <definedName name="new" localSheetId="0">[1]TrPer1!#REF!</definedName>
    <definedName name="new" localSheetId="2">[8]TrPer1!#REF!</definedName>
    <definedName name="new">[1]TrPer1!#REF!</definedName>
    <definedName name="new.second.PRC" localSheetId="2">'[13]Secondary Forecasting'!#REF!</definedName>
    <definedName name="new.second.PRC">'[13]Secondary Forecasting'!#REF!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N">[46]EarlyYears!$AA$19</definedName>
    <definedName name="News">[30]News!#REF!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pay.costs">#REF!</definedName>
    <definedName name="nonpay.reprice.sum">'[13]Calculation of Repricing Factor'!$B$349:$G$352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OR_TYPE">#REF!</definedName>
    <definedName name="North">'[31]Qtab output'!$B$42,'[31]Qtab output'!$B$77,'[31]Qtab output'!$B$80,'[31]Qtab output'!$B$100,'[31]Qtab output'!$B$106,'[31]Qtab output'!$B$25,'[31]Qtab output'!$B$30,'[31]Qtab output'!$B$36,'[31]Qtab output'!$B$83</definedName>
    <definedName name="Northwest">'[31]Qtab output'!$B$66,'[31]Qtab output'!$B$102,'[31]Qtab output'!$B$94,'[31]Qtab output'!$B$121,'[31]Qtab output'!$B$13,'[31]Qtab output'!$B$18,'[31]Qtab output'!$B$73:$B$74,'[31]Qtab output'!$B$85,'[31]Qtab output'!$B$90,'[31]Qtab output'!$B$92,'[31]Qtab output'!$B$104</definedName>
    <definedName name="Notional_SEN_AWPU_KS3">[10]Proforma!$L$12</definedName>
    <definedName name="Notional_SEN_AWPU_KS4">[10]Proforma!$L$13</definedName>
    <definedName name="Notional_SEN_AWPU_Pri">[10]Proforma!$L$11</definedName>
    <definedName name="Notional_SEN_EAL_Pri">[10]Proforma!$L$25</definedName>
    <definedName name="Notional_SEN_EAL_Sec">[10]Proforma!$M$26</definedName>
    <definedName name="Notional_SEN_ExCir2">[10]Proforma!$L$51</definedName>
    <definedName name="Notional_SEN_ExCir3">[10]Proforma!$L$52</definedName>
    <definedName name="Notional_SEN_ExCir4">[10]Proforma!$L$53</definedName>
    <definedName name="Notional_SEN_ExCir5">[10]Proforma!$L$54</definedName>
    <definedName name="Notional_SEN_ExCir6">[10]Proforma!$L$55</definedName>
    <definedName name="Notional_SEN_FSM_Pri">[10]Proforma!$L$15</definedName>
    <definedName name="Notional_SEN_FSM_Sec">[10]Proforma!$M$16</definedName>
    <definedName name="Notional_SEN_IDACI_B1_Pri">[10]Proforma!$L$17</definedName>
    <definedName name="Notional_SEN_IDACI_B1_Sec">[10]Proforma!$M$17</definedName>
    <definedName name="Notional_SEN_IDACI_B2_Pri">[10]Proforma!$L$18</definedName>
    <definedName name="Notional_SEN_IDACI_B2_Sec">[10]Proforma!$M$18</definedName>
    <definedName name="Notional_SEN_IDACI_B3_Pri">[10]Proforma!$L$19</definedName>
    <definedName name="Notional_SEN_IDACI_B3_Sec">[10]Proforma!$M$19</definedName>
    <definedName name="Notional_SEN_IDACI_B4_Pri">[10]Proforma!$L$20</definedName>
    <definedName name="Notional_SEN_IDACI_B4_Sec">[10]Proforma!$M$20</definedName>
    <definedName name="Notional_SEN_IDACI_B5_Pri">[10]Proforma!$L$21</definedName>
    <definedName name="Notional_SEN_IDACI_B5_Sec">[10]Proforma!$M$21</definedName>
    <definedName name="Notional_SEN_IDACI_B6_Pri">[10]Proforma!$L$22</definedName>
    <definedName name="Notional_SEN_IDACI_B6_Sec">[10]Proforma!$M$22</definedName>
    <definedName name="Notional_SEN_LAC">[10]Proforma!$L$24</definedName>
    <definedName name="Notional_SEN_LCHI_Pri">[10]Proforma!$L$29</definedName>
    <definedName name="Notional_SEN_LCHI_Sec">[10]Proforma!$M$31</definedName>
    <definedName name="Notional_SEN_Lump_sum_Pri">[10]Proforma!$L$37</definedName>
    <definedName name="Notional_SEN_Lump_sum_Sec">[10]Proforma!$M$37</definedName>
    <definedName name="Notional_SEN_Mobility_Pri">[10]Proforma!$L$27</definedName>
    <definedName name="Notional_SEN_Mobility_Sec">[10]Proforma!$M$27</definedName>
    <definedName name="Notional_SEN_PFI">[10]Proforma!$L$46</definedName>
    <definedName name="Notional_SEN_Rates">[10]Proforma!$L$45</definedName>
    <definedName name="Notional_SEN_SixthForm">[10]Proforma!$L$47</definedName>
    <definedName name="Notional_SEN_Sparsity_Pri">[10]Proforma!$L$38</definedName>
    <definedName name="Notional_SEN_Sparsity_Sec">[10]Proforma!$M$38</definedName>
    <definedName name="Notional_SEN_Split_sites">[10]Proforma!$L$44</definedName>
    <definedName name="NOVEMBER">#REF!</definedName>
    <definedName name="nrecol_15">#REF!</definedName>
    <definedName name="Nrow">#REF!</definedName>
    <definedName name="NS_Rows">#REF!</definedName>
    <definedName name="NSEN">[45]ISB!#REF!</definedName>
    <definedName name="nurcol2">#REF!</definedName>
    <definedName name="NurCols">#REF!</definedName>
    <definedName name="nurs.classes.income">#REF!</definedName>
    <definedName name="nurs.classes.julypay">#REF!</definedName>
    <definedName name="nurs.classes.netexpend">#REF!</definedName>
    <definedName name="nurs.classes.novpay">#REF!</definedName>
    <definedName name="nurs.classes.othercosts">#REF!</definedName>
    <definedName name="nurs.classes.teaching">#REF!</definedName>
    <definedName name="nurs.pups.income">#REF!</definedName>
    <definedName name="nurs.pups.julypay">#REF!</definedName>
    <definedName name="nurs.pups.netexpend">#REF!</definedName>
    <definedName name="nurs.pups.novpay">#REF!</definedName>
    <definedName name="nurs.pups.othercosts">#REF!</definedName>
    <definedName name="nurs.pups.teaching">#REF!</definedName>
    <definedName name="nursclas.pups">'[13]Inputs for SWGE Forecasting'!$B$144:$H$144</definedName>
    <definedName name="nursclass.wts">'[13]Inputs for SWGE Forecasting'!$C$152:$C$157</definedName>
    <definedName name="nurse_rows">#REF!</definedName>
    <definedName name="nurspups.wts">'[13]Inputs for SWGE Forecasting'!$B$152:$B$157</definedName>
    <definedName name="OCTOBER">#REF!</definedName>
    <definedName name="OESR">#REF!</definedName>
    <definedName name="OESR.admin.costs">#REF!</definedName>
    <definedName name="OESR.manual.costs">#REF!</definedName>
    <definedName name="OESR.nonpay.costs">#REF!</definedName>
    <definedName name="OESR.otherstaff.costs">#REF!</definedName>
    <definedName name="OESR.PRC.proportion" localSheetId="2">'[13]Other Forecasting'!#REF!</definedName>
    <definedName name="OESR.PRC.proportion">'[13]Other Forecasting'!#REF!</definedName>
    <definedName name="OESR.teachers.pay">#REF!</definedName>
    <definedName name="OESRprcprop" localSheetId="2">'[13]Other Forecasting'!#REF!</definedName>
    <definedName name="OESRprcprop">'[13]Other Forecasting'!#REF!</definedName>
    <definedName name="OESRprctotal">#REF!</definedName>
    <definedName name="ofsted" localSheetId="2">'[14]Other Forecasting'!#REF!</definedName>
    <definedName name="ofsted">'[14]Other Forecasting'!#REF!</definedName>
    <definedName name="old.second.PRC" localSheetId="2">'[13]Secondary Forecasting'!#REF!</definedName>
    <definedName name="old.second.PRC">'[13]Secondary Forecasting'!#REF!</definedName>
    <definedName name="OLDLAESTAB">[30]Home!$B$3</definedName>
    <definedName name="openclose">#REF!</definedName>
    <definedName name="OthColEnd">#REF!</definedName>
    <definedName name="OthColStart">#REF!</definedName>
    <definedName name="other.income">#REF!</definedName>
    <definedName name="Other.nonpay.cost" localSheetId="2">'[19]Split Under Fives from Primary'!#REF!</definedName>
    <definedName name="Other.nonpay.cost">'[19]Split Under Fives from Primary'!#REF!</definedName>
    <definedName name="OTHER_TRANSPORT">#REF!</definedName>
    <definedName name="OtherCols">#REF!</definedName>
    <definedName name="otherprcprop" localSheetId="2">'[14]Inputs for SWGE Forecasting'!#REF!</definedName>
    <definedName name="otherprcprop">'[14]Inputs for SWGE Forecasting'!#REF!</definedName>
    <definedName name="otheru5.income">#REF!</definedName>
    <definedName name="otheru5.julypay">#REF!</definedName>
    <definedName name="otheru5.netexpend">#REF!</definedName>
    <definedName name="otheru5.novpay">#REF!</definedName>
    <definedName name="otheru5.othercosts">#REF!</definedName>
    <definedName name="otheru5.pups">'[13]Inputs for SWGE Forecasting'!$B$145:$H$145</definedName>
    <definedName name="otheru5.teaching">#REF!</definedName>
    <definedName name="OthSE">'[31]Qtab output'!$B$9:$B$10,'[31]Qtab output'!$B$17,'[31]Qtab output'!$B$39,'[31]Qtab output'!$B$41,'[31]Qtab output'!$B$49,'[31]Qtab output'!$B$54,'[31]Qtab output'!$B$59,'[31]Qtab output'!$B$63,'[31]Qtab output'!$B$86,'[31]Qtab output'!$B$107,'[31]Qtab output'!$B$118</definedName>
    <definedName name="p" localSheetId="0">[1]TrPer1!#REF!</definedName>
    <definedName name="p" localSheetId="2">[8]TrPer1!#REF!</definedName>
    <definedName name="p">[1]TrPer1!#REF!</definedName>
    <definedName name="P_P_POP" localSheetId="2">#REF!</definedName>
    <definedName name="P_P_POP">#REF!</definedName>
    <definedName name="PD_Alt">[22]Classifications!$O$38</definedName>
    <definedName name="PDS_A_1">[24]Control!$D$93</definedName>
    <definedName name="PDS_B_1">[24]Control!$D$94</definedName>
    <definedName name="PDS_C_1">[24]Control!$D$95</definedName>
    <definedName name="PDS_D_1">[24]Control!$D$96</definedName>
    <definedName name="PDS_LocationFactor_1">[24]Control!$D$97</definedName>
    <definedName name="PDS_Measure_1">[24]Control!$D$104</definedName>
    <definedName name="PDS_Method_1">[24]Control!$D$105</definedName>
    <definedName name="PDS_PP_Limit_1">[24]Control!$D$102</definedName>
    <definedName name="PDS_PP_Weights">[24]Control!$D$103</definedName>
    <definedName name="PDS_Q_1">[24]Control!$D$56</definedName>
    <definedName name="PDS_Summ_Type">#REF!</definedName>
    <definedName name="PDS_WeightSpecial_1">[24]Control!$D$98</definedName>
    <definedName name="PDS_WeightVA_1">[24]Control!$D$99</definedName>
    <definedName name="Pension_Repricing_Factor" localSheetId="2">'[14]Inputs for SWGE Forecasting'!#REF!</definedName>
    <definedName name="Pension_Repricing_Factor">'[14]Inputs for SWGE Forecasting'!#REF!</definedName>
    <definedName name="pep_e">'[23]Planning, Housing &amp; Regen(cld)'!#REF!</definedName>
    <definedName name="pep_fye">'[23]Planning, Housing &amp; Regen(cld)'!#REF!</definedName>
    <definedName name="pep_ri">'[23]Planning, Housing &amp; Regen(cld)'!#REF!</definedName>
    <definedName name="PFI_Total">'[10]New ISB'!$AH$5</definedName>
    <definedName name="Phase_Weight_P16">[24]Control!$G$22</definedName>
    <definedName name="Phase_Weight_P16_Br">[24]Control!$I$22</definedName>
    <definedName name="Phase_Weight_Pr">[24]Control!$G$19</definedName>
    <definedName name="Phase_Weight_Pr_B">[24]Control!$I$19</definedName>
    <definedName name="Phase_Weight_Sec">[24]Control!$G$20</definedName>
    <definedName name="Phase_Weight_Sec_Br">[24]Control!$I$20</definedName>
    <definedName name="Phase_Weight_Sp">[24]Control!$G$21</definedName>
    <definedName name="Phase_Weight_Sp_Br">[24]Control!$I$21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lus5.income">#REF!</definedName>
    <definedName name="plus5.julypay">#REF!</definedName>
    <definedName name="plus5.netexpend">#REF!</definedName>
    <definedName name="plus5.novpay">#REF!</definedName>
    <definedName name="plus5.othercosts">#REF!</definedName>
    <definedName name="plus5.pups">'[13]Inputs for SWGE Forecasting'!$B$147:$H$147</definedName>
    <definedName name="plus5.teaching">#REF!</definedName>
    <definedName name="PMDTot">#REF!</definedName>
    <definedName name="PMLD_Alt">[22]Classifications!$O$22</definedName>
    <definedName name="pmrow">#REF!</definedName>
    <definedName name="Post_16" localSheetId="2">#REF!</definedName>
    <definedName name="Post_16">#REF!</definedName>
    <definedName name="pp" localSheetId="0">[1]TrPer1!#REF!</definedName>
    <definedName name="pp" localSheetId="2">[8]TrPer1!#REF!</definedName>
    <definedName name="pp">[1]TrPer1!#REF!</definedName>
    <definedName name="PP_LocationFactor_1">[24]Control!$D$87</definedName>
    <definedName name="PP_LS_1">[24]Control!$D$85</definedName>
    <definedName name="PP_PhaseWeight_1">[24]Control!$D$86</definedName>
    <definedName name="PP_Unit_1">[24]Control!$D$90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C">#REF!</definedName>
    <definedName name="prc.prim" localSheetId="2">'[19]Split Under Fives from Primary'!#REF!</definedName>
    <definedName name="prc.prim">'[19]Split Under Fives from Primary'!#REF!</definedName>
    <definedName name="prc.sec" localSheetId="2">'[13]Secondary Forecasting'!#REF!</definedName>
    <definedName name="prc.sec">'[13]Secondary Forecasting'!#REF!</definedName>
    <definedName name="prcprop" localSheetId="2">'[13]Secondary Forecasting'!#REF!</definedName>
    <definedName name="prcprop">'[13]Secondary Forecasting'!#REF!</definedName>
    <definedName name="Pri_distance_threshold">[10]Proforma!$D$40</definedName>
    <definedName name="Pri_PupilNo_threshold">[10]Proforma!$G$40</definedName>
    <definedName name="prim.average.sal" localSheetId="2">'[13]Inputs for SWGE Forecasting'!#REF!</definedName>
    <definedName name="prim.average.sal">'[13]Inputs for SWGE Forecasting'!#REF!</definedName>
    <definedName name="prim.bdg.index" localSheetId="2">'[19]Split Under Fives from Primary'!#REF!</definedName>
    <definedName name="prim.bdg.index">'[19]Split Under Fives from Primary'!#REF!</definedName>
    <definedName name="prim.enhancement" localSheetId="2">'[14]Inputs for SWGE Forecasting'!#REF!</definedName>
    <definedName name="prim.enhancement">'[14]Inputs for SWGE Forecasting'!#REF!</definedName>
    <definedName name="prim.entitlement" localSheetId="2">'[14]Inputs for SWGE Forecasting'!#REF!</definedName>
    <definedName name="prim.entitlement">'[14]Inputs for SWGE Forecasting'!#REF!</definedName>
    <definedName name="prim.mortality" localSheetId="2">'[14]Inputs for SWGE Forecasting'!#REF!</definedName>
    <definedName name="prim.mortality">'[14]Inputs for SWGE Forecasting'!#REF!</definedName>
    <definedName name="prim.net.expend" localSheetId="2">'[19]Split Under Fives from Primary'!#REF!</definedName>
    <definedName name="prim.net.expend">'[19]Split Under Fives from Primary'!#REF!</definedName>
    <definedName name="prim.nontea.adj">'[13]Inputs for SWGE Forecasting'!$C$135:$H$135</definedName>
    <definedName name="prim.prc.nos" localSheetId="2">'[14]Inputs for SWGE Forecasting'!#REF!</definedName>
    <definedName name="prim.prc.nos">'[14]Inputs for SWGE Forecasting'!#REF!</definedName>
    <definedName name="prim.redundancy" localSheetId="2">'[14]Inputs for SWGE Forecasting'!#REF!</definedName>
    <definedName name="prim.redundancy">'[14]Inputs for SWGE Forecasting'!#REF!</definedName>
    <definedName name="prim.reprice.ind">'[13]Calculation of Repricing Factor'!$K$240:$P$240</definedName>
    <definedName name="prim.salary.drift" localSheetId="2">'[19]Split Under Fives from Primary'!#REF!</definedName>
    <definedName name="prim.salary.drift">'[19]Split Under Fives from Primary'!#REF!</definedName>
    <definedName name="prim.sect.adj" localSheetId="2">'[13]Inputs for SWGE Forecasting'!#REF!</definedName>
    <definedName name="prim.sect.adj">'[13]Inputs for SWGE Forecasting'!#REF!</definedName>
    <definedName name="prim.subtotal" localSheetId="2">'[19]Split Under Fives from Primary'!#REF!</definedName>
    <definedName name="prim.subtotal">'[19]Split Under Fives from Primary'!#REF!</definedName>
    <definedName name="prim.total.retirees" localSheetId="2">'[14]Inputs for SWGE Forecasting'!#REF!</definedName>
    <definedName name="prim.total.retirees">'[14]Inputs for SWGE Forecasting'!#REF!</definedName>
    <definedName name="prim_rows">#REF!</definedName>
    <definedName name="Primary">#REF!</definedName>
    <definedName name="primary.final.total" localSheetId="2">'[19]Split Under Fives from Primary'!#REF!</definedName>
    <definedName name="primary.final.total">'[19]Split Under Fives from Primary'!#REF!</definedName>
    <definedName name="primary.prc.costs" localSheetId="2">'[14]PRC Repricing Factor'!#REF!</definedName>
    <definedName name="primary.prc.costs">'[14]PRC Repricing Factor'!#REF!</definedName>
    <definedName name="primary.prc.index" localSheetId="2">'[14]PRC Repricing Factor'!#REF!</definedName>
    <definedName name="primary.prc.index">'[14]PRC Repricing Factor'!#REF!</definedName>
    <definedName name="Primary_Lump_sum">[10]Proforma!$F$37</definedName>
    <definedName name="Primary_new">#REF!</definedName>
    <definedName name="primaryprctotal" localSheetId="2">'[19]Split Under Fives from Primary'!#REF!</definedName>
    <definedName name="primaryprctotal">'[19]Split Under Fives from Primary'!#REF!</definedName>
    <definedName name="primbldg.in">'[13]Inputs for SWGE Forecasting'!$C$160:$H$160</definedName>
    <definedName name="primbldg.out">'[13]Inputs for SWGE Forecasting'!$C$161:$H$161</definedName>
    <definedName name="primPRC" localSheetId="2">'[13]Inputs for SWGE Forecasting'!#REF!</definedName>
    <definedName name="primPRC">'[13]Inputs for SWGE Forecasting'!#REF!</definedName>
    <definedName name="primteas">'[13]Inputs for SWGE Forecasting'!$B$139:$H$139</definedName>
    <definedName name="_xlnm.Print_Area" localSheetId="0">'Budget Forecast Template'!$B$5:$J$117</definedName>
    <definedName name="_xlnm.Print_Area" localSheetId="2">'Indschls 18-19'!$B$2:$O$114</definedName>
    <definedName name="_xlnm.Print_Area">#REF!</definedName>
    <definedName name="_xlnm.Print_Titles" localSheetId="2">'Indschls 18-19'!$4:$4</definedName>
    <definedName name="_xlnm.Print_Titles">#REF!</definedName>
    <definedName name="proportion.PRC.second" localSheetId="2">'[13]Secondary Forecasting'!#REF!</definedName>
    <definedName name="proportion.PRC.second">'[13]Secondary Forecasting'!#REF!</definedName>
    <definedName name="Prorata">[47]EarlyYears!$R$9</definedName>
    <definedName name="Provider_List">'[48]Provider Listing'!$A$2:$A$411</definedName>
    <definedName name="Provider_Table">'[48]Provider Listing'!$A$2:$B$411</definedName>
    <definedName name="Prow">#REF!</definedName>
    <definedName name="PS_Rows">#REF!</definedName>
    <definedName name="PSBP2_Switch">[24]Control!$D$70</definedName>
    <definedName name="pup">#REF!</definedName>
    <definedName name="pupeq">'[15]Grant 1.2'!$K$5</definedName>
    <definedName name="pupf">'[15]Grant 1.2'!$K$1</definedName>
    <definedName name="pupil.support.expend">#REF!</definedName>
    <definedName name="pupil.support.income">#REF!</definedName>
    <definedName name="Pupil_numbers">#REF!</definedName>
    <definedName name="PUPIL_SUPPORT">#REF!</definedName>
    <definedName name="Pupils" localSheetId="2">[42]MFGreport!#REF!</definedName>
    <definedName name="Pupils">[42]MFGreport!#REF!</definedName>
    <definedName name="PupPre">#REF!</definedName>
    <definedName name="PVI">#REF!</definedName>
    <definedName name="Qdate">[22]data!$B$3</definedName>
    <definedName name="qpupiltotal">#REF!</definedName>
    <definedName name="QShortname">[22]Submit!$F$18</definedName>
    <definedName name="r_ri">'[23]Resources Fwd Plan'!#REF!</definedName>
    <definedName name="r_sd">#REF!</definedName>
    <definedName name="RATES">'[49]Total Exclus 2013-14'!$T$5:$Z$6</definedName>
    <definedName name="Rates_Total">'[10]New ISB'!$AG$5</definedName>
    <definedName name="Reasons_list">'[10]Inputs &amp; Adjustments'!$BN$6:$BN$14</definedName>
    <definedName name="Rec_Up">#REF!</definedName>
    <definedName name="Reception_Uplift_YesNo">[10]Proforma!$E$9</definedName>
    <definedName name="Reference">#REF!</definedName>
    <definedName name="regorder">'[33]Reg Order'!$A$4:$J$4548</definedName>
    <definedName name="Release">[37]Home!$H$11</definedName>
    <definedName name="REM">'[15]Grant 1.2'!$I$5</definedName>
    <definedName name="rising5.income">#REF!</definedName>
    <definedName name="rising5.julypay">#REF!</definedName>
    <definedName name="rising5.netexpend">#REF!</definedName>
    <definedName name="rising5.novpay">#REF!</definedName>
    <definedName name="rising5.othercosts">#REF!</definedName>
    <definedName name="rising5.pups">'[13]Inputs for SWGE Forecasting'!$B$146:$H$146</definedName>
    <definedName name="rising5.teaching">#REF!</definedName>
    <definedName name="risk_ass">#REF!</definedName>
    <definedName name="risk_cec">#REF!</definedName>
    <definedName name="risk_cexp">#REF!</definedName>
    <definedName name="risk_cs">#REF!</definedName>
    <definedName name="risk_et">#REF!</definedName>
    <definedName name="risk_gov">#REF!</definedName>
    <definedName name="risk_hra">#REF!</definedName>
    <definedName name="risk_hsg">#REF!</definedName>
    <definedName name="risk_pep">#REF!</definedName>
    <definedName name="risk_r">#REF!</definedName>
    <definedName name="risk_sd">#REF!</definedName>
    <definedName name="risk_speg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AP">'[37]HighNeeds Orig'!$A$15</definedName>
    <definedName name="Scale_factor">#REF!</definedName>
    <definedName name="Scaling_Factor">[10]Proforma!$G$61</definedName>
    <definedName name="SCH" localSheetId="0">#REF!</definedName>
    <definedName name="SCH" localSheetId="2">#REF!</definedName>
    <definedName name="SCH">#REF!</definedName>
    <definedName name="Sch_type">[50]Rates!$A$4:$A$8</definedName>
    <definedName name="schno">[27]Pupils!$Q$19</definedName>
    <definedName name="School_list">'[10]New ISB'!$C$6:$C$250</definedName>
    <definedName name="school_Note">#REF!</definedName>
    <definedName name="SCHOOL_TRANSPORT">#REF!</definedName>
    <definedName name="School_URN_ChartData">#REF!</definedName>
    <definedName name="School_URN_DD">'[20]G) De Delegation'!#REF!</definedName>
    <definedName name="School_URN_Factors">[21]Factors!$A$3:$A$109</definedName>
    <definedName name="School_URN_Input">#REF!</definedName>
    <definedName name="School_URN_NDShare">'[20]F) New Delegation Control'!#REF!</definedName>
    <definedName name="Schools">#REF!</definedName>
    <definedName name="Schoolsblock">[26]Schools!$C$11:$AZ$22</definedName>
    <definedName name="SchRow_Tot">#REF!</definedName>
    <definedName name="SchRowTot">#REF!</definedName>
    <definedName name="SchTypeList">[39]CodeSet!$C$1:$C$10</definedName>
    <definedName name="sd_e">#REF!</definedName>
    <definedName name="sd_fye">#REF!</definedName>
    <definedName name="sd_p">#REF!</definedName>
    <definedName name="sd_r">#REF!</definedName>
    <definedName name="sd_ri">#REF!</definedName>
    <definedName name="sdfye">#REF!</definedName>
    <definedName name="sec.average.sal" localSheetId="2">'[14]Inputs for SWGE Forecasting'!#REF!</definedName>
    <definedName name="sec.average.sal">'[14]Inputs for SWGE Forecasting'!#REF!</definedName>
    <definedName name="sec.enhancement" localSheetId="2">'[14]Inputs for SWGE Forecasting'!#REF!</definedName>
    <definedName name="sec.enhancement">'[14]Inputs for SWGE Forecasting'!#REF!</definedName>
    <definedName name="sec.entitlement" localSheetId="2">'[14]Inputs for SWGE Forecasting'!#REF!</definedName>
    <definedName name="sec.entitlement">'[14]Inputs for SWGE Forecasting'!#REF!</definedName>
    <definedName name="sec.mortality" localSheetId="2">'[14]Inputs for SWGE Forecasting'!#REF!</definedName>
    <definedName name="sec.mortality">'[14]Inputs for SWGE Forecasting'!#REF!</definedName>
    <definedName name="sec.other.nonpay">#REF!</definedName>
    <definedName name="SEC.PRC" localSheetId="2">'[13]Inputs for SWGE Forecasting'!#REF!</definedName>
    <definedName name="SEC.PRC">'[13]Inputs for SWGE Forecasting'!#REF!</definedName>
    <definedName name="sec.prc.nos" localSheetId="2">'[14]Inputs for SWGE Forecasting'!#REF!</definedName>
    <definedName name="sec.prc.nos">'[14]Inputs for SWGE Forecasting'!#REF!</definedName>
    <definedName name="sec.redundancy" localSheetId="2">'[14]Inputs for SWGE Forecasting'!#REF!</definedName>
    <definedName name="sec.redundancy">'[14]Inputs for SWGE Forecasting'!#REF!</definedName>
    <definedName name="sec.sect.adj" localSheetId="2">'[13]Inputs for SWGE Forecasting'!#REF!</definedName>
    <definedName name="sec.sect.adj">'[13]Inputs for SWGE Forecasting'!#REF!</definedName>
    <definedName name="sec.total.retirees" localSheetId="2">'[14]Inputs for SWGE Forecasting'!#REF!</definedName>
    <definedName name="sec.total.retirees">'[14]Inputs for SWGE Forecasting'!#REF!</definedName>
    <definedName name="Sec_distance_threshold">[10]Proforma!$D$41</definedName>
    <definedName name="Sec_PupilNo_threshold">[10]Proforma!$G$41</definedName>
    <definedName name="sec_rows">#REF!</definedName>
    <definedName name="second.fees.cost">#REF!</definedName>
    <definedName name="second.subtotal">#REF!</definedName>
    <definedName name="Secondary">#REF!</definedName>
    <definedName name="secondary.prc.costs" localSheetId="2">'[14]PRC Repricing Factor'!#REF!</definedName>
    <definedName name="secondary.prc.costs">'[14]PRC Repricing Factor'!#REF!</definedName>
    <definedName name="secondary.prc.index" localSheetId="2">'[14]PRC Repricing Factor'!#REF!</definedName>
    <definedName name="secondary.prc.index">'[14]PRC Repricing Factor'!#REF!</definedName>
    <definedName name="Secondary_Lump_Sum">[10]Proforma!$H$37</definedName>
    <definedName name="Secondary_new">#REF!</definedName>
    <definedName name="SEN_CC_Table">[38]Coding!$A$4:$B$17</definedName>
    <definedName name="sep">[16]TRANS!#REF!</definedName>
    <definedName name="SEPTEMBER">#REF!</definedName>
    <definedName name="Setting">#REF!</definedName>
    <definedName name="Settings">#REF!</definedName>
    <definedName name="sheet" localSheetId="2">#REF!</definedName>
    <definedName name="sheet">#REF!</definedName>
    <definedName name="Sixth_Form_Total">'[10]New ISB'!$AI$5</definedName>
    <definedName name="SIXTHFORM">#REF!</definedName>
    <definedName name="SLASC">#REF!</definedName>
    <definedName name="SLCN_Alt">[22]Classifications!$O$30</definedName>
    <definedName name="SLD_Alt">[22]Classifications!$O$21</definedName>
    <definedName name="SMDTot">#REF!</definedName>
    <definedName name="smrow">#REF!</definedName>
    <definedName name="SP_Rows">#REF!</definedName>
    <definedName name="Sparsity_All_lump_sum">[43]Proforma!$I$38</definedName>
    <definedName name="Sparsity_Mid_lump_sum">[43]Proforma!$H$38</definedName>
    <definedName name="Sparsity_Pri_DD_percentage">'[10]De Delegation'!$V$26</definedName>
    <definedName name="Sparsity_Pri_lump_sum">[10]Proforma!$F$38</definedName>
    <definedName name="Sparsity_Sec_DD_percentage">'[10]De Delegation'!$W$26</definedName>
    <definedName name="Sparsity_Sec_lump_sum">[10]Proforma!$H$38</definedName>
    <definedName name="Sparsity_Total">'[10]New ISB'!$AD$5</definedName>
    <definedName name="spe_rows">#REF!</definedName>
    <definedName name="spec.average.sal" localSheetId="2">'[14]Inputs for SWGE Forecasting'!#REF!</definedName>
    <definedName name="spec.average.sal">'[14]Inputs for SWGE Forecasting'!#REF!</definedName>
    <definedName name="spec.enhancement" localSheetId="2">'[14]Inputs for SWGE Forecasting'!#REF!</definedName>
    <definedName name="spec.enhancement">'[14]Inputs for SWGE Forecasting'!#REF!</definedName>
    <definedName name="spec.entitlement" localSheetId="2">'[14]Inputs for SWGE Forecasting'!#REF!</definedName>
    <definedName name="spec.entitlement">'[14]Inputs for SWGE Forecasting'!#REF!</definedName>
    <definedName name="spec.mortality" localSheetId="2">'[14]Inputs for SWGE Forecasting'!#REF!</definedName>
    <definedName name="spec.mortality">'[14]Inputs for SWGE Forecasting'!#REF!</definedName>
    <definedName name="spec.prc.nos" localSheetId="2">'[14]Inputs for SWGE Forecasting'!#REF!</definedName>
    <definedName name="spec.prc.nos">'[14]Inputs for SWGE Forecasting'!#REF!</definedName>
    <definedName name="spec.redundancy" localSheetId="2">'[14]Inputs for SWGE Forecasting'!#REF!</definedName>
    <definedName name="spec.redundancy">'[14]Inputs for SWGE Forecasting'!#REF!</definedName>
    <definedName name="spec.sect.adj" localSheetId="2">'[13]Inputs for SWGE Forecasting'!#REF!</definedName>
    <definedName name="spec.sect.adj">'[13]Inputs for SWGE Forecasting'!#REF!</definedName>
    <definedName name="spec.total.retirees" localSheetId="2">'[14]Inputs for SWGE Forecasting'!#REF!</definedName>
    <definedName name="spec.total.retirees">'[14]Inputs for SWGE Forecasting'!#REF!</definedName>
    <definedName name="spechide">#REF!</definedName>
    <definedName name="SPECIAL">#REF!</definedName>
    <definedName name="special.fees.cost">#REF!</definedName>
    <definedName name="special.income.tot">#REF!</definedName>
    <definedName name="special.net.expend">#REF!</definedName>
    <definedName name="special.other.nonpay">#REF!</definedName>
    <definedName name="special.prc.costs" localSheetId="2">'[14]PRC Repricing Factor'!#REF!</definedName>
    <definedName name="special.prc.costs">'[14]PRC Repricing Factor'!#REF!</definedName>
    <definedName name="special.prc.index" localSheetId="2">'[14]PRC Repricing Factor'!#REF!</definedName>
    <definedName name="special.prc.index">'[14]PRC Repricing Factor'!#REF!</definedName>
    <definedName name="special.subtotal">#REF!</definedName>
    <definedName name="SPECIAL_FACTOR" localSheetId="2">'[13]Statemented Adjustment Factor '!#REF!</definedName>
    <definedName name="SPECIAL_FACTOR">'[13]Statemented Adjustment Factor '!#REF!</definedName>
    <definedName name="speg_e">#REF!</definedName>
    <definedName name="speg_fye">#REF!</definedName>
    <definedName name="speg_p">#REF!</definedName>
    <definedName name="speg_r">#REF!</definedName>
    <definedName name="speg_ri">#REF!</definedName>
    <definedName name="SpLD_Alt">[22]Classifications!$O$19</definedName>
    <definedName name="Split_Sites_Total">'[10]New ISB'!$AF$5</definedName>
    <definedName name="SProw">#REF!</definedName>
    <definedName name="SPSS">#REF!</definedName>
    <definedName name="Srow">#REF!</definedName>
    <definedName name="SS_OPT">[24]Control!$F$40</definedName>
    <definedName name="SS_Rows">#REF!</definedName>
    <definedName name="SS_Value">[24]Control!$D$40</definedName>
    <definedName name="SSparWgt_LEA">'[17]03-04 Sparsity'!$G$4</definedName>
    <definedName name="SSparWgt_sch">'[17]03-04 Sparsity'!$E$4</definedName>
    <definedName name="Standard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SUMMARY">#REF!</definedName>
    <definedName name="Swest">'[31]Qtab output'!$B$5,'[31]Qtab output'!$B$27,'[31]Qtab output'!$B$32,'[31]Qtab output'!$B$34,'[31]Qtab output'!$B$43,'[31]Qtab output'!$B$98,'[31]Qtab output'!$B$120</definedName>
    <definedName name="SWGE.years">'[13]Inputs for SWGE Forecasting'!$B$3:$H$3</definedName>
    <definedName name="T_Specialist_Schools_Designated">#REF!</definedName>
    <definedName name="T1_School">#REF!</definedName>
    <definedName name="T1_School_HN">#REF!</definedName>
    <definedName name="T1_Transfer">#REF!</definedName>
    <definedName name="T1Used" localSheetId="2">'[6]Running info'!#REF!</definedName>
    <definedName name="T1Used">'[6]Running info'!#REF!</definedName>
    <definedName name="T2_Notes_Check">#REF!</definedName>
    <definedName name="T4_School">#REF!</definedName>
    <definedName name="table">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>#REF!,#REF!,#REF!,#REF!,#REF!,#REF!</definedName>
    <definedName name="Tapered_all_lump_sum">[43]Proforma!$K$43</definedName>
    <definedName name="Tapered_mid_lump_sum">[43]Proforma!$K$42</definedName>
    <definedName name="Tapered_primary_lump_sum">[10]Proforma!$K$40</definedName>
    <definedName name="Tapered_secondary_lump_sum">[10]Proforma!$K$41</definedName>
    <definedName name="Target.Address">[30]Choose!$D$6</definedName>
    <definedName name="TC.manual.costs">#REF!</definedName>
    <definedName name="TC.nonpay.costs">#REF!</definedName>
    <definedName name="tc.prc.proportion" localSheetId="2">'[13]Other Forecasting'!#REF!</definedName>
    <definedName name="tc.prc.proportion">'[13]Other Forecasting'!#REF!</definedName>
    <definedName name="TC.support.costs">#REF!</definedName>
    <definedName name="TC.teachers.pay">#REF!</definedName>
    <definedName name="TCtotalprc">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each.reprice.sum">'[13]Calculation of Repricing Factor'!$B$348:$G$348</definedName>
    <definedName name="TEACHER_CENTRES">#REF!</definedName>
    <definedName name="Teacher_s_Salary_Repricing_Factor" localSheetId="2">'[14]Inputs for SWGE Forecasting'!#REF!</definedName>
    <definedName name="Teacher_s_Salary_Repricing_Factor">'[14]Inputs for SWGE Forecasting'!#REF!</definedName>
    <definedName name="teachpayinc.1" localSheetId="2">'[13]Inputs for SWGE Forecasting'!#REF!</definedName>
    <definedName name="teachpayinc.1">'[13]Inputs for SWGE Forecasting'!#REF!</definedName>
    <definedName name="TEST0" localSheetId="2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2" localSheetId="2">'[51]10645 731000'!#REF!</definedName>
    <definedName name="TEST2">'[51]10645 731000'!#REF!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opLEA">[52]Lookups!$B$3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.spec.recoupment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.PRC" localSheetId="2">'[13]Secondary Forecasting'!#REF!</definedName>
    <definedName name="total.PRC">'[13]Secondary Forecasting'!#REF!</definedName>
    <definedName name="Total_1314_Quantum">#REF!</definedName>
    <definedName name="Total_ACA_inflated_Ever6_Jan12_pupils">#REF!</definedName>
    <definedName name="Total_ACA_inflated_Jan12_pupils">#REF!</definedName>
    <definedName name="Total_DFC">'[53]DFC filter'!$D$11</definedName>
    <definedName name="Total_Ever6_Jan12_pupils">#REF!</definedName>
    <definedName name="Total_Inflated_pupil_numbers">#REF!</definedName>
    <definedName name="Total_Jan12_Inflated_pupils">#REF!</definedName>
    <definedName name="Total_Jan12_pupils">#REF!</definedName>
    <definedName name="Total_Notional_SEN">'[10]New ISB'!$AS$5</definedName>
    <definedName name="Total_Primary_funding">'[10]New ISB'!$AU$5</definedName>
    <definedName name="Total_Secondary_Funding">'[10]New ISB'!$AV$5</definedName>
    <definedName name="TotalBudget_1">[24]Control!$D$38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otalspecprc">#REF!</definedName>
    <definedName name="totprc" localSheetId="2">'[13]Special Forecasting'!#REF!</definedName>
    <definedName name="totprc">'[13]Special Forecasting'!#REF!</definedName>
    <definedName name="totprim.pups">'[13]Inputs for SWGE Forecasting'!$B$148:$H$148</definedName>
    <definedName name="Transactions">[54]trans!$C$5639</definedName>
    <definedName name="TRANSPORT" localSheetId="2">'[13]Other Forecasting'!#REF!</definedName>
    <definedName name="TRANSPORT">'[13]Other Forecasting'!#REF!</definedName>
    <definedName name="transport.5plus" localSheetId="2">'[19]Split Under Fives from Primary'!#REF!</definedName>
    <definedName name="transport.5plus">'[19]Split Under Fives from Primary'!#REF!</definedName>
    <definedName name="transport.nurs.classes" localSheetId="2">'[19]Split Under Fives from Primary'!#REF!</definedName>
    <definedName name="transport.nurs.classes">'[19]Split Under Fives from Primary'!#REF!</definedName>
    <definedName name="transport.nurs.pups" localSheetId="2">'[19]Split Under Fives from Primary'!#REF!</definedName>
    <definedName name="transport.nurs.pups">'[19]Split Under Fives from Primary'!#REF!</definedName>
    <definedName name="transport.otheru5" localSheetId="2">'[19]Split Under Fives from Primary'!#REF!</definedName>
    <definedName name="transport.otheru5">'[19]Split Under Fives from Primary'!#REF!</definedName>
    <definedName name="transport.rising5" localSheetId="2">'[19]Split Under Fives from Primary'!#REF!</definedName>
    <definedName name="transport.rising5">'[19]Split Under Fives from Primary'!#REF!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TVEI" localSheetId="2">'[13]Inputs for SWGE Forecasting'!#REF!</definedName>
    <definedName name="TVEI">'[13]Inputs for SWGE Forecasting'!#REF!</definedName>
    <definedName name="TVEI.income" localSheetId="2">'[13]Secondary Forecasting'!#REF!</definedName>
    <definedName name="TVEI.income">'[13]Secondary Forecasting'!#REF!</definedName>
    <definedName name="unitvalues">#REF!</definedName>
    <definedName name="Upper">#REF!</definedName>
    <definedName name="URN">#REF!</definedName>
    <definedName name="VA_Weight">[24]Control!$I$26</definedName>
    <definedName name="VENDORNO">#REF!</definedName>
    <definedName name="Version">[30]Home!$M$16</definedName>
    <definedName name="Version2">[30]Home!$M$16</definedName>
    <definedName name="VI_Alt">[22]Classifications!$O$35</definedName>
    <definedName name="weekending">[55]weeks!$F$4:$G$62</definedName>
    <definedName name="Wmidlands">'[31]Qtab output'!$B$12,'[31]Qtab output'!$B$28,'[31]Qtab output'!$B$35,'[31]Qtab output'!$B$93,'[31]Qtab output'!$B$113,'[31]Qtab output'!$B$122,'[31]Qtab output'!$B$53,'[31]Qtab output'!$B$96:$B$97,'[31]Qtab output'!$B$103,'[31]Qtab output'!$B$116</definedName>
    <definedName name="X_Label">#REF!</definedName>
    <definedName name="XAxis">#REF!</definedName>
    <definedName name="Y_Label">#REF!</definedName>
    <definedName name="YAxis">#REF!</definedName>
    <definedName name="Year">[56]LOOKUPS!$K$2:$M$5</definedName>
    <definedName name="Year_End">'[38]Holidays &amp; Term Dates'!$O$2</definedName>
    <definedName name="Year_Start">'[38]Holidays &amp; Term Dates'!$M$2</definedName>
    <definedName name="YearBudget_1">[24]Control!#REF!</definedName>
    <definedName name="Yorkshumb">'[31]Qtab output'!$B$8,'[31]Qtab output'!$B$33,'[31]Qtab output'!$B$91,'[31]Qtab output'!$B$95,'[31]Qtab output'!$B$14,'[31]Qtab output'!$B$19,'[31]Qtab output'!$B$65,'[31]Qtab output'!$B$69,'[31]Qtab output'!$B$112,'[31]Qtab output'!$B$57,'[31]Qtab output'!$B$81</definedName>
    <definedName name="YOUTH">#REF!</definedName>
    <definedName name="youth.manual.costs">#REF!</definedName>
    <definedName name="youth.net.expend">#REF!</definedName>
    <definedName name="youth.nonpay.costs">#REF!</definedName>
    <definedName name="youth.otherapril.costs">#REF!</definedName>
    <definedName name="youth.PRC" localSheetId="2">'[13]Other Forecasting'!#REF!</definedName>
    <definedName name="youth.PRC">'[13]Other Forecasting'!#REF!</definedName>
    <definedName name="youth.support.costs">#REF!</definedName>
    <definedName name="youth.teachers.pay">#REF!</definedName>
    <definedName name="youthtotalprc">#REF!</definedName>
    <definedName name="z">#REF!</definedName>
    <definedName name="Z_2C6D0359_0564_446C_8C0F_1E81FF6FC2EE_.wvu.FilterData" localSheetId="2" hidden="1">'Indschls 18-19'!$A$4:$Q$4</definedName>
    <definedName name="Z_68754F14_0807_4BA6_A67B_709644CBFFE7_.wvu.Cols" localSheetId="2" hidden="1">'Indschls 18-19'!$A:$A,'Indschls 18-19'!$IT:$IT,'Indschls 18-19'!$IY:$IY,'Indschls 18-19'!$SP:$SP,'Indschls 18-19'!$SU:$SU,'Indschls 18-19'!$ACL:$ACL,'Indschls 18-19'!$ACQ:$ACQ,'Indschls 18-19'!$AMH:$AMH,'Indschls 18-19'!$AMM:$AMM,'Indschls 18-19'!$AWD:$AWD,'Indschls 18-19'!$AWI:$AWI,'Indschls 18-19'!$BFZ:$BFZ,'Indschls 18-19'!$BGE:$BGE,'Indschls 18-19'!$BPV:$BPV,'Indschls 18-19'!$BQA:$BQA,'Indschls 18-19'!$BZR:$BZR,'Indschls 18-19'!$BZW:$BZW,'Indschls 18-19'!$CJN:$CJN,'Indschls 18-19'!$CJS:$CJS,'Indschls 18-19'!$CTJ:$CTJ,'Indschls 18-19'!$CTO:$CTO,'Indschls 18-19'!$DDF:$DDF,'Indschls 18-19'!$DDK:$DDK,'Indschls 18-19'!$DNB:$DNB,'Indschls 18-19'!$DNG:$DNG,'Indschls 18-19'!$DWX:$DWX,'Indschls 18-19'!$DXC:$DXC,'Indschls 18-19'!$EGT:$EGT,'Indschls 18-19'!$EGY:$EGY,'Indschls 18-19'!$EQP:$EQP,'Indschls 18-19'!$EQU:$EQU,'Indschls 18-19'!$FAL:$FAL,'Indschls 18-19'!$FAQ:$FAQ,'Indschls 18-19'!$FKH:$FKH,'Indschls 18-19'!$FKM:$FKM,'Indschls 18-19'!$FUD:$FUD,'Indschls 18-19'!$FUI:$FUI,'Indschls 18-19'!$GDZ:$GDZ,'Indschls 18-19'!$GEE:$GEE,'Indschls 18-19'!$GNV:$GNV,'Indschls 18-19'!$GOA:$GOA,'Indschls 18-19'!$GXR:$GXR,'Indschls 18-19'!$GXW:$GXW,'Indschls 18-19'!$HHN:$HHN,'Indschls 18-19'!$HHS:$HHS,'Indschls 18-19'!$HRJ:$HRJ,'Indschls 18-19'!$HRO:$HRO,'Indschls 18-19'!$IBF:$IBF,'Indschls 18-19'!$IBK:$IBK,'Indschls 18-19'!$ILB:$ILB,'Indschls 18-19'!$ILG:$ILG,'Indschls 18-19'!$IUX:$IUX,'Indschls 18-19'!$IVC:$IVC,'Indschls 18-19'!$JET:$JET,'Indschls 18-19'!$JEY:$JEY,'Indschls 18-19'!$JOP:$JOP,'Indschls 18-19'!$JOU:$JOU,'Indschls 18-19'!$JYL:$JYL,'Indschls 18-19'!$JYQ:$JYQ,'Indschls 18-19'!$KIH:$KIH,'Indschls 18-19'!$KIM:$KIM,'Indschls 18-19'!$KSD:$KSD,'Indschls 18-19'!$KSI:$KSI,'Indschls 18-19'!$LBZ:$LBZ,'Indschls 18-19'!$LCE:$LCE,'Indschls 18-19'!$LLV:$LLV,'Indschls 18-19'!$LMA:$LMA,'Indschls 18-19'!$LVR:$LVR,'Indschls 18-19'!$LVW:$LVW,'Indschls 18-19'!$MFN:$MFN,'Indschls 18-19'!$MFS:$MFS,'Indschls 18-19'!$MPJ:$MPJ,'Indschls 18-19'!$MPO:$MPO,'Indschls 18-19'!$MZF:$MZF,'Indschls 18-19'!$MZK:$MZK,'Indschls 18-19'!$NJB:$NJB,'Indschls 18-19'!$NJG:$NJG,'Indschls 18-19'!$NSX:$NSX,'Indschls 18-19'!$NTC:$NTC,'Indschls 18-19'!$OCT:$OCT,'Indschls 18-19'!$OCY:$OCY,'Indschls 18-19'!$OMP:$OMP,'Indschls 18-19'!$OMU:$OMU,'Indschls 18-19'!$OWL:$OWL,'Indschls 18-19'!$OWQ:$OWQ,'Indschls 18-19'!$PGH:$PGH,'Indschls 18-19'!$PGM:$PGM,'Indschls 18-19'!$PQD:$PQD,'Indschls 18-19'!$PQI:$PQI,'Indschls 18-19'!$PZZ:$PZZ,'Indschls 18-19'!$QAE:$QAE,'Indschls 18-19'!$QJV:$QJV,'Indschls 18-19'!$QKA:$QKA,'Indschls 18-19'!$QTR:$QTR,'Indschls 18-19'!$QTW:$QTW,'Indschls 18-19'!$RDN:$RDN,'Indschls 18-19'!$RDS:$RDS,'Indschls 18-19'!$RNJ:$RNJ,'Indschls 18-19'!$RNO:$RNO,'Indschls 18-19'!$RXF:$RXF,'Indschls 18-19'!$RXK:$RXK,'Indschls 18-19'!$SHB:$SHB,'Indschls 18-19'!$SHG:$SHG,'Indschls 18-19'!$SQX:$SQX,'Indschls 18-19'!$SRC:$SRC,'Indschls 18-19'!$TAT:$TAT,'Indschls 18-19'!$TAY:$TAY,'Indschls 18-19'!$TKP:$TKP,'Indschls 18-19'!$TKU:$TKU,'Indschls 18-19'!$TUL:$TUL,'Indschls 18-19'!$TUQ:$TUQ,'Indschls 18-19'!$UEH:$UEH,'Indschls 18-19'!$UEM:$UEM,'Indschls 18-19'!$UOD:$UOD,'Indschls 18-19'!$UOI:$UOI,'Indschls 18-19'!$UXZ:$UXZ,'Indschls 18-19'!$UYE:$UYE,'Indschls 18-19'!$VHV:$VHV,'Indschls 18-19'!$VIA:$VIA,'Indschls 18-19'!$VRR:$VRR,'Indschls 18-19'!$VRW:$VRW,'Indschls 18-19'!$WBN:$WBN,'Indschls 18-19'!$WBS:$WBS,'Indschls 18-19'!$WLJ:$WLJ,'Indschls 18-19'!$WLO:$WLO,'Indschls 18-19'!$WVF:$WVF,'Indschls 18-19'!$WVK:$WVK</definedName>
    <definedName name="Z_68754F14_0807_4BA6_A67B_709644CBFFE7_.wvu.FilterData" localSheetId="2" hidden="1">'Indschls 18-19'!$A$4:$Q$4</definedName>
    <definedName name="Z_68754F14_0807_4BA6_A67B_709644CBFFE7_.wvu.PrintArea" localSheetId="2" hidden="1">'Indschls 18-19'!$B$2:$O$116</definedName>
    <definedName name="Z_68754F14_0807_4BA6_A67B_709644CBFFE7_.wvu.PrintTitles" localSheetId="2" hidden="1">'Indschls 18-19'!$4:$4</definedName>
  </definedNames>
  <calcPr calcId="171027"/>
</workbook>
</file>

<file path=xl/calcChain.xml><?xml version="1.0" encoding="utf-8"?>
<calcChain xmlns="http://schemas.openxmlformats.org/spreadsheetml/2006/main">
  <c r="G77" i="6" l="1"/>
  <c r="H77" i="6" s="1"/>
  <c r="E77" i="6"/>
  <c r="A77" i="6"/>
  <c r="G25" i="6"/>
  <c r="H25" i="6" s="1"/>
  <c r="E25" i="6"/>
  <c r="A25" i="6"/>
  <c r="P111" i="12"/>
  <c r="L111" i="12"/>
  <c r="J111" i="12"/>
  <c r="H111" i="12"/>
  <c r="F111" i="12"/>
  <c r="E111" i="12"/>
  <c r="P110" i="12"/>
  <c r="K110" i="12"/>
  <c r="N110" i="12"/>
  <c r="Q109" i="12"/>
  <c r="P109" i="12"/>
  <c r="N109" i="12"/>
  <c r="G109" i="12"/>
  <c r="N108" i="12"/>
  <c r="M108" i="12"/>
  <c r="L107" i="12"/>
  <c r="H107" i="12"/>
  <c r="H113" i="12" s="1"/>
  <c r="F107" i="12"/>
  <c r="N106" i="12"/>
  <c r="M106" i="12"/>
  <c r="P105" i="12"/>
  <c r="P107" i="12" s="1"/>
  <c r="K105" i="12"/>
  <c r="N105" i="12"/>
  <c r="Q104" i="12"/>
  <c r="P104" i="12"/>
  <c r="N104" i="12"/>
  <c r="J107" i="12"/>
  <c r="G104" i="12"/>
  <c r="D107" i="12"/>
  <c r="Q103" i="12"/>
  <c r="P103" i="12"/>
  <c r="K103" i="12"/>
  <c r="M103" i="12"/>
  <c r="N102" i="12"/>
  <c r="M102" i="12"/>
  <c r="L101" i="12"/>
  <c r="H101" i="12"/>
  <c r="F101" i="12"/>
  <c r="N100" i="12"/>
  <c r="M100" i="12"/>
  <c r="Q99" i="12"/>
  <c r="P99" i="12"/>
  <c r="N99" i="12"/>
  <c r="G99" i="12"/>
  <c r="Q98" i="12"/>
  <c r="P98" i="12"/>
  <c r="N98" i="12"/>
  <c r="K98" i="12"/>
  <c r="P97" i="12"/>
  <c r="N97" i="12"/>
  <c r="K97" i="12"/>
  <c r="P96" i="12"/>
  <c r="M96" i="12"/>
  <c r="K96" i="12"/>
  <c r="N96" i="12"/>
  <c r="Q96" i="12"/>
  <c r="P95" i="12"/>
  <c r="K95" i="12"/>
  <c r="J101" i="12"/>
  <c r="Q94" i="12"/>
  <c r="P94" i="12"/>
  <c r="N94" i="12"/>
  <c r="G94" i="12"/>
  <c r="L92" i="12"/>
  <c r="H92" i="12"/>
  <c r="F92" i="12"/>
  <c r="N91" i="12"/>
  <c r="M91" i="12"/>
  <c r="Q90" i="12"/>
  <c r="P90" i="12"/>
  <c r="M90" i="12"/>
  <c r="K90" i="12"/>
  <c r="G90" i="12"/>
  <c r="N90" i="12"/>
  <c r="P89" i="12"/>
  <c r="K89" i="12"/>
  <c r="P88" i="12"/>
  <c r="K88" i="12"/>
  <c r="N88" i="12"/>
  <c r="P87" i="12"/>
  <c r="N87" i="12"/>
  <c r="G87" i="12"/>
  <c r="Q87" i="12"/>
  <c r="P86" i="12"/>
  <c r="Q86" i="12" s="1"/>
  <c r="N86" i="12"/>
  <c r="M86" i="12"/>
  <c r="G86" i="12"/>
  <c r="P85" i="12"/>
  <c r="M85" i="12"/>
  <c r="K85" i="12"/>
  <c r="G85" i="12"/>
  <c r="N85" i="12"/>
  <c r="Q85" i="12"/>
  <c r="P84" i="12"/>
  <c r="N84" i="12"/>
  <c r="K84" i="12"/>
  <c r="G84" i="12"/>
  <c r="P83" i="12"/>
  <c r="Q83" i="12" s="1"/>
  <c r="N83" i="12"/>
  <c r="M83" i="12"/>
  <c r="K83" i="12"/>
  <c r="G83" i="12"/>
  <c r="P82" i="12"/>
  <c r="M82" i="12"/>
  <c r="K82" i="12"/>
  <c r="G82" i="12"/>
  <c r="Q82" i="12"/>
  <c r="P81" i="12"/>
  <c r="N81" i="12"/>
  <c r="K81" i="12"/>
  <c r="G81" i="12"/>
  <c r="P80" i="12"/>
  <c r="M80" i="12"/>
  <c r="K80" i="12"/>
  <c r="N80" i="12"/>
  <c r="P79" i="12"/>
  <c r="K79" i="12"/>
  <c r="Q78" i="12"/>
  <c r="P78" i="12"/>
  <c r="M78" i="12"/>
  <c r="N78" i="12"/>
  <c r="K78" i="12"/>
  <c r="G78" i="12"/>
  <c r="Q77" i="12"/>
  <c r="P77" i="12"/>
  <c r="N77" i="12"/>
  <c r="G77" i="12"/>
  <c r="Q76" i="12"/>
  <c r="P76" i="12"/>
  <c r="K76" i="12"/>
  <c r="N76" i="12"/>
  <c r="M76" i="12"/>
  <c r="O76" i="12" s="1"/>
  <c r="P75" i="12"/>
  <c r="N75" i="12"/>
  <c r="K75" i="12"/>
  <c r="G75" i="12"/>
  <c r="P74" i="12"/>
  <c r="N74" i="12"/>
  <c r="K74" i="12"/>
  <c r="G74" i="12"/>
  <c r="M74" i="12"/>
  <c r="O74" i="12" s="1"/>
  <c r="P73" i="12"/>
  <c r="N73" i="12"/>
  <c r="K73" i="12"/>
  <c r="G73" i="12"/>
  <c r="P72" i="12"/>
  <c r="M72" i="12"/>
  <c r="K72" i="12"/>
  <c r="N72" i="12"/>
  <c r="P71" i="12"/>
  <c r="K71" i="12"/>
  <c r="Q70" i="12"/>
  <c r="P70" i="12"/>
  <c r="M70" i="12"/>
  <c r="N70" i="12"/>
  <c r="K70" i="12"/>
  <c r="G70" i="12"/>
  <c r="Q69" i="12"/>
  <c r="P69" i="12"/>
  <c r="N69" i="12"/>
  <c r="G69" i="12"/>
  <c r="Q68" i="12"/>
  <c r="P68" i="12"/>
  <c r="K68" i="12"/>
  <c r="N68" i="12"/>
  <c r="Q67" i="12"/>
  <c r="P67" i="12"/>
  <c r="M67" i="12"/>
  <c r="K67" i="12"/>
  <c r="G67" i="12"/>
  <c r="N67" i="12"/>
  <c r="P66" i="12"/>
  <c r="M66" i="12"/>
  <c r="K66" i="12"/>
  <c r="G66" i="12"/>
  <c r="Q66" i="12"/>
  <c r="P65" i="12"/>
  <c r="K65" i="12"/>
  <c r="N65" i="12"/>
  <c r="Q64" i="12"/>
  <c r="P64" i="12"/>
  <c r="G64" i="12"/>
  <c r="Q63" i="12"/>
  <c r="P63" i="12"/>
  <c r="K63" i="12"/>
  <c r="N63" i="12"/>
  <c r="M63" i="12"/>
  <c r="P62" i="12"/>
  <c r="N62" i="12"/>
  <c r="K62" i="12"/>
  <c r="Q61" i="12"/>
  <c r="P61" i="12"/>
  <c r="N61" i="12"/>
  <c r="G61" i="12"/>
  <c r="Q60" i="12"/>
  <c r="P60" i="12"/>
  <c r="K60" i="12"/>
  <c r="M60" i="12"/>
  <c r="Q59" i="12"/>
  <c r="P59" i="12"/>
  <c r="N59" i="12"/>
  <c r="M59" i="12"/>
  <c r="K59" i="12"/>
  <c r="G59" i="12"/>
  <c r="Q58" i="12"/>
  <c r="P58" i="12"/>
  <c r="M58" i="12"/>
  <c r="G58" i="12"/>
  <c r="Q57" i="12"/>
  <c r="P57" i="12"/>
  <c r="K57" i="12"/>
  <c r="P56" i="12"/>
  <c r="N56" i="12"/>
  <c r="K56" i="12"/>
  <c r="G56" i="12"/>
  <c r="P55" i="12"/>
  <c r="Q54" i="12"/>
  <c r="P54" i="12"/>
  <c r="M54" i="12"/>
  <c r="N54" i="12"/>
  <c r="G54" i="12"/>
  <c r="P53" i="12"/>
  <c r="N53" i="12"/>
  <c r="M53" i="12"/>
  <c r="K53" i="12"/>
  <c r="G53" i="12"/>
  <c r="Q53" i="12"/>
  <c r="P52" i="12"/>
  <c r="N52" i="12"/>
  <c r="K52" i="12"/>
  <c r="G52" i="12"/>
  <c r="P51" i="12"/>
  <c r="Q51" i="12" s="1"/>
  <c r="M51" i="12"/>
  <c r="N51" i="12"/>
  <c r="Q50" i="12"/>
  <c r="P50" i="12"/>
  <c r="M50" i="12"/>
  <c r="K50" i="12"/>
  <c r="G50" i="12"/>
  <c r="N50" i="12"/>
  <c r="P49" i="12"/>
  <c r="K49" i="12"/>
  <c r="N49" i="12"/>
  <c r="P48" i="12"/>
  <c r="N48" i="12"/>
  <c r="Q47" i="12"/>
  <c r="P47" i="12"/>
  <c r="M47" i="12"/>
  <c r="K47" i="12"/>
  <c r="G47" i="12"/>
  <c r="N47" i="12"/>
  <c r="P46" i="12"/>
  <c r="K46" i="12"/>
  <c r="P45" i="12"/>
  <c r="N45" i="12"/>
  <c r="K45" i="12"/>
  <c r="Q44" i="12"/>
  <c r="P44" i="12"/>
  <c r="M44" i="12"/>
  <c r="K44" i="12"/>
  <c r="G44" i="12"/>
  <c r="N44" i="12"/>
  <c r="P43" i="12"/>
  <c r="K43" i="12"/>
  <c r="P42" i="12"/>
  <c r="K42" i="12"/>
  <c r="N42" i="12"/>
  <c r="Q41" i="12"/>
  <c r="P41" i="12"/>
  <c r="N41" i="12"/>
  <c r="M41" i="12"/>
  <c r="K41" i="12"/>
  <c r="G41" i="12"/>
  <c r="P40" i="12"/>
  <c r="Q40" i="12" s="1"/>
  <c r="N40" i="12"/>
  <c r="M40" i="12"/>
  <c r="O40" i="12" s="1"/>
  <c r="G40" i="12"/>
  <c r="Q39" i="12"/>
  <c r="P39" i="12"/>
  <c r="M39" i="12"/>
  <c r="K39" i="12"/>
  <c r="G39" i="12"/>
  <c r="N39" i="12"/>
  <c r="P38" i="12"/>
  <c r="K38" i="12"/>
  <c r="N38" i="12"/>
  <c r="P37" i="12"/>
  <c r="N37" i="12"/>
  <c r="Q36" i="12"/>
  <c r="P36" i="12"/>
  <c r="N36" i="12"/>
  <c r="G36" i="12"/>
  <c r="Q35" i="12"/>
  <c r="P35" i="12"/>
  <c r="M35" i="12"/>
  <c r="K35" i="12"/>
  <c r="G35" i="12"/>
  <c r="N35" i="12"/>
  <c r="P34" i="12"/>
  <c r="K34" i="12"/>
  <c r="N34" i="12"/>
  <c r="P33" i="12"/>
  <c r="N33" i="12"/>
  <c r="Q32" i="12"/>
  <c r="P32" i="12"/>
  <c r="N32" i="12"/>
  <c r="G32" i="12"/>
  <c r="Q31" i="12"/>
  <c r="P31" i="12"/>
  <c r="M31" i="12"/>
  <c r="K31" i="12"/>
  <c r="G31" i="12"/>
  <c r="N31" i="12"/>
  <c r="P30" i="12"/>
  <c r="K30" i="12"/>
  <c r="N30" i="12"/>
  <c r="P29" i="12"/>
  <c r="N29" i="12"/>
  <c r="Q28" i="12"/>
  <c r="P28" i="12"/>
  <c r="N28" i="12"/>
  <c r="G28" i="12"/>
  <c r="Q27" i="12"/>
  <c r="P27" i="12"/>
  <c r="M27" i="12"/>
  <c r="K27" i="12"/>
  <c r="G27" i="12"/>
  <c r="N27" i="12"/>
  <c r="P26" i="12"/>
  <c r="K26" i="12"/>
  <c r="N26" i="12"/>
  <c r="Q26" i="12"/>
  <c r="P25" i="12"/>
  <c r="N25" i="12"/>
  <c r="K25" i="12"/>
  <c r="Q24" i="12"/>
  <c r="P24" i="12"/>
  <c r="N24" i="12"/>
  <c r="G24" i="12"/>
  <c r="Q23" i="12"/>
  <c r="P23" i="12"/>
  <c r="M23" i="12"/>
  <c r="K23" i="12"/>
  <c r="G23" i="12"/>
  <c r="N23" i="12"/>
  <c r="P22" i="12"/>
  <c r="K22" i="12"/>
  <c r="N22" i="12"/>
  <c r="P21" i="12"/>
  <c r="N21" i="12"/>
  <c r="Q20" i="12"/>
  <c r="P20" i="12"/>
  <c r="N20" i="12"/>
  <c r="M20" i="12"/>
  <c r="K20" i="12"/>
  <c r="G20" i="12"/>
  <c r="P19" i="12"/>
  <c r="N19" i="12"/>
  <c r="K19" i="12"/>
  <c r="Q18" i="12"/>
  <c r="P18" i="12"/>
  <c r="N18" i="12"/>
  <c r="G18" i="12"/>
  <c r="Q17" i="12"/>
  <c r="P17" i="12"/>
  <c r="M17" i="12"/>
  <c r="K17" i="12"/>
  <c r="N17" i="12"/>
  <c r="P16" i="12"/>
  <c r="N16" i="12"/>
  <c r="K16" i="12"/>
  <c r="G16" i="12"/>
  <c r="Q16" i="12"/>
  <c r="Q15" i="12"/>
  <c r="P15" i="12"/>
  <c r="M15" i="12"/>
  <c r="K15" i="12"/>
  <c r="G15" i="12"/>
  <c r="N15" i="12"/>
  <c r="P14" i="12"/>
  <c r="K14" i="12"/>
  <c r="N14" i="12"/>
  <c r="P13" i="12"/>
  <c r="N13" i="12"/>
  <c r="G13" i="12"/>
  <c r="L11" i="12"/>
  <c r="F11" i="12"/>
  <c r="D11" i="12"/>
  <c r="Q9" i="12"/>
  <c r="P9" i="12"/>
  <c r="N9" i="12"/>
  <c r="K9" i="12"/>
  <c r="G9" i="12"/>
  <c r="P8" i="12"/>
  <c r="Q8" i="12" s="1"/>
  <c r="M8" i="12"/>
  <c r="P7" i="12"/>
  <c r="K7" i="12"/>
  <c r="J7" i="12"/>
  <c r="I7" i="12"/>
  <c r="E7" i="12"/>
  <c r="N7" i="12" s="1"/>
  <c r="D7" i="12"/>
  <c r="P6" i="12"/>
  <c r="N6" i="12"/>
  <c r="J6" i="12"/>
  <c r="I6" i="12"/>
  <c r="E6" i="12"/>
  <c r="D6" i="12"/>
  <c r="P5" i="12"/>
  <c r="N5" i="12"/>
  <c r="J5" i="12"/>
  <c r="I5" i="12"/>
  <c r="K5" i="12" s="1"/>
  <c r="G5" i="12"/>
  <c r="E5" i="12"/>
  <c r="D5" i="12"/>
  <c r="O59" i="12" l="1"/>
  <c r="O70" i="12"/>
  <c r="O85" i="12"/>
  <c r="O27" i="12"/>
  <c r="O35" i="12"/>
  <c r="O50" i="12"/>
  <c r="O51" i="12"/>
  <c r="O23" i="12"/>
  <c r="O47" i="12"/>
  <c r="O78" i="12"/>
  <c r="O39" i="12"/>
  <c r="O44" i="12"/>
  <c r="O83" i="12"/>
  <c r="O86" i="12"/>
  <c r="E11" i="12"/>
  <c r="G8" i="12"/>
  <c r="G11" i="12" s="1"/>
  <c r="P11" i="12"/>
  <c r="Q11" i="12" s="1"/>
  <c r="Q33" i="12"/>
  <c r="M33" i="12"/>
  <c r="O33" i="12" s="1"/>
  <c r="G33" i="12"/>
  <c r="M36" i="12"/>
  <c r="O36" i="12" s="1"/>
  <c r="K36" i="12"/>
  <c r="K109" i="12"/>
  <c r="K111" i="12" s="1"/>
  <c r="I111" i="12"/>
  <c r="M109" i="12"/>
  <c r="K6" i="12"/>
  <c r="I11" i="12"/>
  <c r="I92" i="12"/>
  <c r="K13" i="12"/>
  <c r="Q14" i="12"/>
  <c r="O15" i="12"/>
  <c r="M18" i="12"/>
  <c r="O18" i="12" s="1"/>
  <c r="K18" i="12"/>
  <c r="O20" i="12"/>
  <c r="Q21" i="12"/>
  <c r="M21" i="12"/>
  <c r="O21" i="12" s="1"/>
  <c r="G21" i="12"/>
  <c r="M24" i="12"/>
  <c r="O24" i="12" s="1"/>
  <c r="K24" i="12"/>
  <c r="K29" i="12"/>
  <c r="Q30" i="12"/>
  <c r="O31" i="12"/>
  <c r="Q37" i="12"/>
  <c r="M37" i="12"/>
  <c r="O37" i="12" s="1"/>
  <c r="G37" i="12"/>
  <c r="O41" i="12"/>
  <c r="Q42" i="12"/>
  <c r="M42" i="12"/>
  <c r="O42" i="12" s="1"/>
  <c r="G42" i="12"/>
  <c r="Q45" i="12"/>
  <c r="M45" i="12"/>
  <c r="O45" i="12" s="1"/>
  <c r="G45" i="12"/>
  <c r="G48" i="12"/>
  <c r="Q48" i="12"/>
  <c r="M48" i="12"/>
  <c r="O48" i="12" s="1"/>
  <c r="O54" i="12"/>
  <c r="N55" i="12"/>
  <c r="M6" i="12"/>
  <c r="G6" i="12"/>
  <c r="M5" i="12"/>
  <c r="M7" i="12"/>
  <c r="G7" i="12"/>
  <c r="M9" i="12"/>
  <c r="G19" i="12"/>
  <c r="Q19" i="12"/>
  <c r="M19" i="12"/>
  <c r="O19" i="12" s="1"/>
  <c r="Q25" i="12"/>
  <c r="M25" i="12"/>
  <c r="O25" i="12" s="1"/>
  <c r="G25" i="12"/>
  <c r="M28" i="12"/>
  <c r="O28" i="12" s="1"/>
  <c r="K28" i="12"/>
  <c r="K33" i="12"/>
  <c r="Q34" i="12"/>
  <c r="K55" i="12"/>
  <c r="L113" i="12"/>
  <c r="E107" i="12"/>
  <c r="N103" i="12"/>
  <c r="N107" i="12" s="1"/>
  <c r="G103" i="12"/>
  <c r="G17" i="12"/>
  <c r="O17" i="12"/>
  <c r="K21" i="12"/>
  <c r="Q22" i="12"/>
  <c r="Q29" i="12"/>
  <c r="M29" i="12"/>
  <c r="O29" i="12" s="1"/>
  <c r="G29" i="12"/>
  <c r="M32" i="12"/>
  <c r="O32" i="12" s="1"/>
  <c r="K32" i="12"/>
  <c r="K37" i="12"/>
  <c r="Q38" i="12"/>
  <c r="M43" i="12"/>
  <c r="G43" i="12"/>
  <c r="Q43" i="12"/>
  <c r="M46" i="12"/>
  <c r="G46" i="12"/>
  <c r="Q46" i="12"/>
  <c r="D92" i="12"/>
  <c r="P92" i="12"/>
  <c r="G14" i="12"/>
  <c r="M14" i="12"/>
  <c r="O14" i="12" s="1"/>
  <c r="G22" i="12"/>
  <c r="M22" i="12"/>
  <c r="O22" i="12" s="1"/>
  <c r="G26" i="12"/>
  <c r="M26" i="12"/>
  <c r="O26" i="12" s="1"/>
  <c r="G30" i="12"/>
  <c r="M30" i="12"/>
  <c r="O30" i="12" s="1"/>
  <c r="G34" i="12"/>
  <c r="M34" i="12"/>
  <c r="O34" i="12" s="1"/>
  <c r="G38" i="12"/>
  <c r="M38" i="12"/>
  <c r="O38" i="12" s="1"/>
  <c r="K40" i="12"/>
  <c r="N43" i="12"/>
  <c r="N46" i="12"/>
  <c r="K51" i="12"/>
  <c r="Q55" i="12"/>
  <c r="M55" i="12"/>
  <c r="G55" i="12"/>
  <c r="Q56" i="12"/>
  <c r="M56" i="12"/>
  <c r="O56" i="12" s="1"/>
  <c r="M57" i="12"/>
  <c r="G57" i="12"/>
  <c r="K58" i="12"/>
  <c r="N60" i="12"/>
  <c r="G60" i="12"/>
  <c r="Q88" i="12"/>
  <c r="M88" i="12"/>
  <c r="O88" i="12" s="1"/>
  <c r="G88" i="12"/>
  <c r="E101" i="12"/>
  <c r="N95" i="12"/>
  <c r="N101" i="12" s="1"/>
  <c r="Q97" i="12"/>
  <c r="M97" i="12"/>
  <c r="O97" i="12" s="1"/>
  <c r="G97" i="12"/>
  <c r="K99" i="12"/>
  <c r="M99" i="12"/>
  <c r="O99" i="12" s="1"/>
  <c r="O103" i="12"/>
  <c r="K104" i="12"/>
  <c r="M104" i="12"/>
  <c r="O104" i="12" s="1"/>
  <c r="E92" i="12"/>
  <c r="M13" i="12"/>
  <c r="Q13" i="12"/>
  <c r="M16" i="12"/>
  <c r="O16" i="12" s="1"/>
  <c r="Q49" i="12"/>
  <c r="M49" i="12"/>
  <c r="O49" i="12" s="1"/>
  <c r="G49" i="12"/>
  <c r="G51" i="12"/>
  <c r="Q52" i="12"/>
  <c r="M52" i="12"/>
  <c r="O52" i="12" s="1"/>
  <c r="K54" i="12"/>
  <c r="N57" i="12"/>
  <c r="N58" i="12"/>
  <c r="O58" i="12" s="1"/>
  <c r="O60" i="12"/>
  <c r="K61" i="12"/>
  <c r="M61" i="12"/>
  <c r="O61" i="12" s="1"/>
  <c r="O63" i="12"/>
  <c r="M69" i="12"/>
  <c r="O69" i="12" s="1"/>
  <c r="K69" i="12"/>
  <c r="M77" i="12"/>
  <c r="O77" i="12" s="1"/>
  <c r="K77" i="12"/>
  <c r="O90" i="12"/>
  <c r="K94" i="12"/>
  <c r="M94" i="12"/>
  <c r="I101" i="12"/>
  <c r="Q107" i="12"/>
  <c r="N111" i="12"/>
  <c r="J92" i="12"/>
  <c r="K48" i="12"/>
  <c r="O53" i="12"/>
  <c r="K64" i="12"/>
  <c r="M64" i="12"/>
  <c r="O67" i="12"/>
  <c r="N71" i="12"/>
  <c r="Q72" i="12"/>
  <c r="N79" i="12"/>
  <c r="Q80" i="12"/>
  <c r="M89" i="12"/>
  <c r="G89" i="12"/>
  <c r="Q89" i="12"/>
  <c r="O96" i="12"/>
  <c r="G98" i="12"/>
  <c r="M98" i="12"/>
  <c r="O98" i="12" s="1"/>
  <c r="K107" i="12"/>
  <c r="F113" i="12"/>
  <c r="G63" i="12"/>
  <c r="G68" i="12"/>
  <c r="M68" i="12"/>
  <c r="O68" i="12" s="1"/>
  <c r="Q71" i="12"/>
  <c r="M71" i="12"/>
  <c r="O71" i="12" s="1"/>
  <c r="G71" i="12"/>
  <c r="G76" i="12"/>
  <c r="Q79" i="12"/>
  <c r="M79" i="12"/>
  <c r="G79" i="12"/>
  <c r="K86" i="12"/>
  <c r="K87" i="12"/>
  <c r="N89" i="12"/>
  <c r="D101" i="12"/>
  <c r="P101" i="12"/>
  <c r="P113" i="12" s="1"/>
  <c r="G96" i="12"/>
  <c r="N64" i="12"/>
  <c r="Q65" i="12"/>
  <c r="M65" i="12"/>
  <c r="O65" i="12" s="1"/>
  <c r="G65" i="12"/>
  <c r="O72" i="12"/>
  <c r="Q73" i="12"/>
  <c r="M73" i="12"/>
  <c r="O73" i="12" s="1"/>
  <c r="Q74" i="12"/>
  <c r="O80" i="12"/>
  <c r="Q81" i="12"/>
  <c r="M81" i="12"/>
  <c r="O81" i="12" s="1"/>
  <c r="Q84" i="12"/>
  <c r="M84" i="12"/>
  <c r="O84" i="12" s="1"/>
  <c r="I107" i="12"/>
  <c r="Q62" i="12"/>
  <c r="M62" i="12"/>
  <c r="O62" i="12" s="1"/>
  <c r="G62" i="12"/>
  <c r="N66" i="12"/>
  <c r="O66" i="12" s="1"/>
  <c r="G72" i="12"/>
  <c r="Q75" i="12"/>
  <c r="M75" i="12"/>
  <c r="O75" i="12" s="1"/>
  <c r="G80" i="12"/>
  <c r="N82" i="12"/>
  <c r="O82" i="12" s="1"/>
  <c r="M87" i="12"/>
  <c r="O87" i="12" s="1"/>
  <c r="Q95" i="12"/>
  <c r="M95" i="12"/>
  <c r="G95" i="12"/>
  <c r="Q105" i="12"/>
  <c r="M105" i="12"/>
  <c r="O105" i="12" s="1"/>
  <c r="G105" i="12"/>
  <c r="Q110" i="12"/>
  <c r="M110" i="12"/>
  <c r="O110" i="12" s="1"/>
  <c r="G110" i="12"/>
  <c r="G111" i="12" s="1"/>
  <c r="D111" i="12"/>
  <c r="Q111" i="12" s="1"/>
  <c r="Q101" i="12" l="1"/>
  <c r="O95" i="12"/>
  <c r="K101" i="12"/>
  <c r="G101" i="12"/>
  <c r="I113" i="12"/>
  <c r="O55" i="12"/>
  <c r="N92" i="12"/>
  <c r="O64" i="12"/>
  <c r="G92" i="12"/>
  <c r="Q5" i="12"/>
  <c r="O5" i="12"/>
  <c r="O79" i="12"/>
  <c r="O89" i="12"/>
  <c r="O43" i="12"/>
  <c r="G107" i="12"/>
  <c r="K92" i="12"/>
  <c r="K113" i="12" s="1"/>
  <c r="J11" i="12"/>
  <c r="J113" i="12" s="1"/>
  <c r="K8" i="12"/>
  <c r="K11" i="12" s="1"/>
  <c r="O9" i="12"/>
  <c r="M11" i="12"/>
  <c r="M92" i="12"/>
  <c r="O13" i="12"/>
  <c r="O107" i="12"/>
  <c r="O46" i="12"/>
  <c r="M111" i="12"/>
  <c r="O109" i="12"/>
  <c r="O111" i="12" s="1"/>
  <c r="N8" i="12"/>
  <c r="D113" i="12"/>
  <c r="Q113" i="12" s="1"/>
  <c r="O57" i="12"/>
  <c r="M101" i="12"/>
  <c r="O94" i="12"/>
  <c r="O101" i="12" s="1"/>
  <c r="M107" i="12"/>
  <c r="Q92" i="12"/>
  <c r="E113" i="12"/>
  <c r="Q7" i="12"/>
  <c r="O7" i="12"/>
  <c r="Q6" i="12"/>
  <c r="O6" i="12"/>
  <c r="G113" i="12" l="1"/>
  <c r="N11" i="12"/>
  <c r="N113" i="12" s="1"/>
  <c r="O8" i="12"/>
  <c r="O11" i="12" s="1"/>
  <c r="M113" i="12"/>
  <c r="O92" i="12"/>
  <c r="O113" i="12" l="1"/>
  <c r="B5599" i="7" l="1"/>
  <c r="B5629" i="7"/>
  <c r="B5621" i="7"/>
  <c r="B5635" i="7"/>
  <c r="B5615" i="7"/>
  <c r="B5592" i="7"/>
  <c r="B5579" i="7"/>
  <c r="B4708" i="7" l="1"/>
  <c r="B4707" i="7"/>
  <c r="B4646" i="7"/>
  <c r="B4647" i="7"/>
  <c r="B4648" i="7"/>
  <c r="B4649" i="7"/>
  <c r="B4650" i="7"/>
  <c r="B4651" i="7"/>
  <c r="B4652" i="7"/>
  <c r="B4653" i="7"/>
  <c r="B4654" i="7"/>
  <c r="B4656" i="7"/>
  <c r="B4657" i="7"/>
  <c r="B4658" i="7"/>
  <c r="B4659" i="7"/>
  <c r="B4660" i="7"/>
  <c r="B4661" i="7"/>
  <c r="B4662" i="7"/>
  <c r="B4663" i="7"/>
  <c r="B4664" i="7"/>
  <c r="B4665" i="7"/>
  <c r="B4666" i="7"/>
  <c r="B4667" i="7"/>
  <c r="B4669" i="7"/>
  <c r="B4670" i="7"/>
  <c r="B4671" i="7"/>
  <c r="B4672" i="7"/>
  <c r="B4673" i="7"/>
  <c r="B4674" i="7"/>
  <c r="B4675" i="7"/>
  <c r="B4676" i="7"/>
  <c r="B4677" i="7"/>
  <c r="B4678" i="7"/>
  <c r="B4679" i="7"/>
  <c r="B4680" i="7"/>
  <c r="B4681" i="7"/>
  <c r="B4682" i="7"/>
  <c r="B4683" i="7"/>
  <c r="B4684" i="7"/>
  <c r="B4685" i="7"/>
  <c r="B4686" i="7"/>
  <c r="B4687" i="7"/>
  <c r="B4688" i="7"/>
  <c r="B4689" i="7"/>
  <c r="B4691" i="7"/>
  <c r="B4692" i="7"/>
  <c r="B4694" i="7"/>
  <c r="B4698" i="7"/>
  <c r="B4699" i="7"/>
  <c r="B4701" i="7"/>
  <c r="B4702" i="7"/>
  <c r="B4703" i="7"/>
  <c r="B4705" i="7"/>
  <c r="B4645" i="7"/>
  <c r="G24" i="6" l="1"/>
  <c r="E96" i="4" l="1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7" i="4"/>
  <c r="E6" i="4"/>
  <c r="E5" i="4"/>
  <c r="E4" i="4"/>
  <c r="B6469" i="7"/>
  <c r="B6467" i="7"/>
  <c r="B6466" i="7"/>
  <c r="B6464" i="7"/>
  <c r="B6463" i="7"/>
  <c r="B6462" i="7"/>
  <c r="B6460" i="7"/>
  <c r="B6459" i="7"/>
  <c r="B6458" i="7"/>
  <c r="B6457" i="7"/>
  <c r="B6456" i="7"/>
  <c r="B6455" i="7"/>
  <c r="B6454" i="7"/>
  <c r="B6452" i="7"/>
  <c r="B6451" i="7"/>
  <c r="B6450" i="7"/>
  <c r="B6449" i="7"/>
  <c r="B6448" i="7"/>
  <c r="B6447" i="7"/>
  <c r="B6446" i="7"/>
  <c r="B6444" i="7"/>
  <c r="B6443" i="7"/>
  <c r="B6442" i="7"/>
  <c r="B6441" i="7"/>
  <c r="B6440" i="7"/>
  <c r="B6439" i="7"/>
  <c r="B6438" i="7"/>
  <c r="B6437" i="7"/>
  <c r="B6436" i="7"/>
  <c r="B6435" i="7"/>
  <c r="B6434" i="7"/>
  <c r="B6432" i="7"/>
  <c r="B6431" i="7"/>
  <c r="B6430" i="7"/>
  <c r="B6429" i="7"/>
  <c r="B6428" i="7"/>
  <c r="B6427" i="7"/>
  <c r="B6426" i="7"/>
  <c r="B6425" i="7"/>
  <c r="B6424" i="7"/>
  <c r="B6422" i="7"/>
  <c r="B6421" i="7"/>
  <c r="B6420" i="7"/>
  <c r="B6419" i="7"/>
  <c r="B6418" i="7"/>
  <c r="B6417" i="7"/>
  <c r="B6416" i="7"/>
  <c r="B6415" i="7"/>
  <c r="B6414" i="7"/>
  <c r="B6413" i="7"/>
  <c r="B6412" i="7"/>
  <c r="B6411" i="7"/>
  <c r="B6409" i="7"/>
  <c r="B6407" i="7"/>
  <c r="B6402" i="7"/>
  <c r="B6400" i="7"/>
  <c r="B6399" i="7"/>
  <c r="B6397" i="7"/>
  <c r="B6396" i="7"/>
  <c r="B6395" i="7"/>
  <c r="B6394" i="7"/>
  <c r="B6392" i="7"/>
  <c r="B6391" i="7"/>
  <c r="B6390" i="7"/>
  <c r="B6389" i="7"/>
  <c r="B6388" i="7"/>
  <c r="B6387" i="7"/>
  <c r="B6386" i="7"/>
  <c r="B6384" i="7"/>
  <c r="B6383" i="7"/>
  <c r="B6382" i="7"/>
  <c r="B6381" i="7"/>
  <c r="B6380" i="7"/>
  <c r="B6379" i="7"/>
  <c r="B6378" i="7"/>
  <c r="B6376" i="7"/>
  <c r="B6375" i="7"/>
  <c r="B6374" i="7"/>
  <c r="B6373" i="7"/>
  <c r="B6372" i="7"/>
  <c r="B6371" i="7"/>
  <c r="B6370" i="7"/>
  <c r="B6369" i="7"/>
  <c r="B6368" i="7"/>
  <c r="B6367" i="7"/>
  <c r="B6366" i="7"/>
  <c r="B6364" i="7"/>
  <c r="B6363" i="7"/>
  <c r="B6362" i="7"/>
  <c r="B6361" i="7"/>
  <c r="B6360" i="7"/>
  <c r="B6359" i="7"/>
  <c r="B6358" i="7"/>
  <c r="B6357" i="7"/>
  <c r="B6356" i="7"/>
  <c r="B6354" i="7"/>
  <c r="B6353" i="7"/>
  <c r="B6352" i="7"/>
  <c r="B6351" i="7"/>
  <c r="B6350" i="7"/>
  <c r="B6349" i="7"/>
  <c r="B6348" i="7"/>
  <c r="B6347" i="7"/>
  <c r="B6346" i="7"/>
  <c r="B6345" i="7"/>
  <c r="B6344" i="7"/>
  <c r="B6343" i="7"/>
  <c r="B6340" i="7"/>
  <c r="B6338" i="7"/>
  <c r="B6337" i="7"/>
  <c r="B6335" i="7"/>
  <c r="B6334" i="7"/>
  <c r="B6333" i="7"/>
  <c r="B6332" i="7"/>
  <c r="B6330" i="7"/>
  <c r="B6329" i="7"/>
  <c r="B6328" i="7"/>
  <c r="B6327" i="7"/>
  <c r="B6326" i="7"/>
  <c r="B6325" i="7"/>
  <c r="B6324" i="7"/>
  <c r="B6322" i="7"/>
  <c r="B6321" i="7"/>
  <c r="B6320" i="7"/>
  <c r="B6319" i="7"/>
  <c r="B6318" i="7"/>
  <c r="B6317" i="7"/>
  <c r="B6316" i="7"/>
  <c r="B6315" i="7"/>
  <c r="B6313" i="7"/>
  <c r="B6312" i="7"/>
  <c r="B6311" i="7"/>
  <c r="B6310" i="7"/>
  <c r="B6309" i="7"/>
  <c r="B6308" i="7"/>
  <c r="B6307" i="7"/>
  <c r="B6306" i="7"/>
  <c r="B6305" i="7"/>
  <c r="B6304" i="7"/>
  <c r="B6302" i="7"/>
  <c r="B6301" i="7"/>
  <c r="B6300" i="7"/>
  <c r="B6299" i="7"/>
  <c r="B6298" i="7"/>
  <c r="B6297" i="7"/>
  <c r="B6296" i="7"/>
  <c r="B6295" i="7"/>
  <c r="B6294" i="7"/>
  <c r="B6293" i="7"/>
  <c r="B6292" i="7"/>
  <c r="B6290" i="7"/>
  <c r="B6289" i="7"/>
  <c r="B6288" i="7"/>
  <c r="B6287" i="7"/>
  <c r="B6286" i="7"/>
  <c r="B6285" i="7"/>
  <c r="B6284" i="7"/>
  <c r="B6283" i="7"/>
  <c r="B6282" i="7"/>
  <c r="B6281" i="7"/>
  <c r="B6280" i="7"/>
  <c r="B6279" i="7"/>
  <c r="B6276" i="7"/>
  <c r="B6274" i="7"/>
  <c r="B6273" i="7"/>
  <c r="B6271" i="7"/>
  <c r="B6270" i="7"/>
  <c r="B6269" i="7"/>
  <c r="B6268" i="7"/>
  <c r="B6266" i="7"/>
  <c r="B6265" i="7"/>
  <c r="B6264" i="7"/>
  <c r="B6263" i="7"/>
  <c r="B6262" i="7"/>
  <c r="B6261" i="7"/>
  <c r="B6260" i="7"/>
  <c r="B6258" i="7"/>
  <c r="B6257" i="7"/>
  <c r="B6256" i="7"/>
  <c r="B6255" i="7"/>
  <c r="B6254" i="7"/>
  <c r="B6253" i="7"/>
  <c r="B6252" i="7"/>
  <c r="B6251" i="7"/>
  <c r="B6249" i="7"/>
  <c r="B6248" i="7"/>
  <c r="B6247" i="7"/>
  <c r="B6246" i="7"/>
  <c r="B6245" i="7"/>
  <c r="B6244" i="7"/>
  <c r="B6243" i="7"/>
  <c r="B6242" i="7"/>
  <c r="B6241" i="7"/>
  <c r="B6240" i="7"/>
  <c r="B6239" i="7"/>
  <c r="B6237" i="7"/>
  <c r="B6236" i="7"/>
  <c r="B6235" i="7"/>
  <c r="B6234" i="7"/>
  <c r="B6233" i="7"/>
  <c r="B6232" i="7"/>
  <c r="B6231" i="7"/>
  <c r="B6230" i="7"/>
  <c r="B6229" i="7"/>
  <c r="B6228" i="7"/>
  <c r="B6226" i="7"/>
  <c r="B6225" i="7"/>
  <c r="B6224" i="7"/>
  <c r="B6223" i="7"/>
  <c r="B6222" i="7"/>
  <c r="B6221" i="7"/>
  <c r="B6220" i="7"/>
  <c r="B6219" i="7"/>
  <c r="B6218" i="7"/>
  <c r="B6217" i="7"/>
  <c r="B6216" i="7"/>
  <c r="B6215" i="7"/>
  <c r="B6213" i="7"/>
  <c r="B6211" i="7"/>
  <c r="B6210" i="7"/>
  <c r="B6209" i="7"/>
  <c r="B6207" i="7"/>
  <c r="B6206" i="7"/>
  <c r="B6202" i="7"/>
  <c r="B6200" i="7"/>
  <c r="B6199" i="7"/>
  <c r="B6198" i="7"/>
  <c r="B6196" i="7"/>
  <c r="B6195" i="7"/>
  <c r="B6194" i="7"/>
  <c r="B6193" i="7"/>
  <c r="B6191" i="7"/>
  <c r="B6190" i="7"/>
  <c r="B6189" i="7"/>
  <c r="B6188" i="7"/>
  <c r="B6187" i="7"/>
  <c r="B6186" i="7"/>
  <c r="B6185" i="7"/>
  <c r="B6183" i="7"/>
  <c r="B6182" i="7"/>
  <c r="B6181" i="7"/>
  <c r="B6180" i="7"/>
  <c r="B6179" i="7"/>
  <c r="B6178" i="7"/>
  <c r="B6177" i="7"/>
  <c r="B6176" i="7"/>
  <c r="B6174" i="7"/>
  <c r="B6173" i="7"/>
  <c r="B6172" i="7"/>
  <c r="B6171" i="7"/>
  <c r="B6170" i="7"/>
  <c r="B6169" i="7"/>
  <c r="B6168" i="7"/>
  <c r="B6167" i="7"/>
  <c r="B6166" i="7"/>
  <c r="B6165" i="7"/>
  <c r="B6164" i="7"/>
  <c r="B6162" i="7"/>
  <c r="B6161" i="7"/>
  <c r="B6160" i="7"/>
  <c r="B6159" i="7"/>
  <c r="B6158" i="7"/>
  <c r="B6157" i="7"/>
  <c r="B6156" i="7"/>
  <c r="B6155" i="7"/>
  <c r="B6154" i="7"/>
  <c r="B6153" i="7"/>
  <c r="B6152" i="7"/>
  <c r="B6151" i="7"/>
  <c r="B6149" i="7"/>
  <c r="B6148" i="7"/>
  <c r="B6147" i="7"/>
  <c r="B6146" i="7"/>
  <c r="B6145" i="7"/>
  <c r="B6144" i="7"/>
  <c r="B6143" i="7"/>
  <c r="B6142" i="7"/>
  <c r="B6141" i="7"/>
  <c r="B6140" i="7"/>
  <c r="B6139" i="7"/>
  <c r="B6138" i="7"/>
  <c r="B6136" i="7"/>
  <c r="B6134" i="7"/>
  <c r="B6133" i="7"/>
  <c r="B6131" i="7"/>
  <c r="B6129" i="7"/>
  <c r="B6128" i="7"/>
  <c r="B6127" i="7"/>
  <c r="B6123" i="7"/>
  <c r="B6121" i="7"/>
  <c r="B6120" i="7"/>
  <c r="B6119" i="7"/>
  <c r="B6117" i="7"/>
  <c r="B6116" i="7"/>
  <c r="B6115" i="7"/>
  <c r="B6114" i="7"/>
  <c r="B6112" i="7"/>
  <c r="B6111" i="7"/>
  <c r="B6110" i="7"/>
  <c r="B6109" i="7"/>
  <c r="B6108" i="7"/>
  <c r="B6107" i="7"/>
  <c r="B6106" i="7"/>
  <c r="B6104" i="7"/>
  <c r="B6103" i="7"/>
  <c r="B6102" i="7"/>
  <c r="B6101" i="7"/>
  <c r="B6100" i="7"/>
  <c r="B6099" i="7"/>
  <c r="B6098" i="7"/>
  <c r="B6097" i="7"/>
  <c r="B6095" i="7"/>
  <c r="B6094" i="7"/>
  <c r="B6093" i="7"/>
  <c r="B6092" i="7"/>
  <c r="B6091" i="7"/>
  <c r="B6090" i="7"/>
  <c r="B6089" i="7"/>
  <c r="B6088" i="7"/>
  <c r="B6087" i="7"/>
  <c r="B6086" i="7"/>
  <c r="B6085" i="7"/>
  <c r="B6083" i="7"/>
  <c r="B6082" i="7"/>
  <c r="B6081" i="7"/>
  <c r="B6080" i="7"/>
  <c r="B6079" i="7"/>
  <c r="B6078" i="7"/>
  <c r="B6077" i="7"/>
  <c r="B6076" i="7"/>
  <c r="B6075" i="7"/>
  <c r="B6074" i="7"/>
  <c r="B6073" i="7"/>
  <c r="B6071" i="7"/>
  <c r="B6070" i="7"/>
  <c r="B6069" i="7"/>
  <c r="B6068" i="7"/>
  <c r="B6067" i="7"/>
  <c r="B6066" i="7"/>
  <c r="B6065" i="7"/>
  <c r="B6064" i="7"/>
  <c r="B6063" i="7"/>
  <c r="B6062" i="7"/>
  <c r="B6061" i="7"/>
  <c r="B6060" i="7"/>
  <c r="B6058" i="7"/>
  <c r="B6056" i="7"/>
  <c r="B6055" i="7"/>
  <c r="B6051" i="7"/>
  <c r="B6049" i="7"/>
  <c r="B6048" i="7"/>
  <c r="B6047" i="7"/>
  <c r="B6045" i="7"/>
  <c r="B6044" i="7"/>
  <c r="B6043" i="7"/>
  <c r="B6042" i="7"/>
  <c r="B6040" i="7"/>
  <c r="B6039" i="7"/>
  <c r="B6038" i="7"/>
  <c r="B6037" i="7"/>
  <c r="B6036" i="7"/>
  <c r="B6035" i="7"/>
  <c r="B6034" i="7"/>
  <c r="B6033" i="7"/>
  <c r="B6031" i="7"/>
  <c r="B6030" i="7"/>
  <c r="B6029" i="7"/>
  <c r="B6028" i="7"/>
  <c r="B6027" i="7"/>
  <c r="B6026" i="7"/>
  <c r="B6025" i="7"/>
  <c r="B6024" i="7"/>
  <c r="B6022" i="7"/>
  <c r="B6021" i="7"/>
  <c r="B6020" i="7"/>
  <c r="B6019" i="7"/>
  <c r="B6018" i="7"/>
  <c r="B6017" i="7"/>
  <c r="B6016" i="7"/>
  <c r="B6015" i="7"/>
  <c r="B6014" i="7"/>
  <c r="B6013" i="7"/>
  <c r="B6012" i="7"/>
  <c r="B6010" i="7"/>
  <c r="B6009" i="7"/>
  <c r="B6008" i="7"/>
  <c r="B6007" i="7"/>
  <c r="B6006" i="7"/>
  <c r="B6005" i="7"/>
  <c r="B6004" i="7"/>
  <c r="B6003" i="7"/>
  <c r="B6002" i="7"/>
  <c r="B6001" i="7"/>
  <c r="B6000" i="7"/>
  <c r="B5998" i="7"/>
  <c r="B5997" i="7"/>
  <c r="B5996" i="7"/>
  <c r="B5995" i="7"/>
  <c r="B5994" i="7"/>
  <c r="B5993" i="7"/>
  <c r="B5992" i="7"/>
  <c r="B5991" i="7"/>
  <c r="B5990" i="7"/>
  <c r="B5989" i="7"/>
  <c r="B5988" i="7"/>
  <c r="B5987" i="7"/>
  <c r="B5985" i="7"/>
  <c r="B5983" i="7"/>
  <c r="B5982" i="7"/>
  <c r="B5981" i="7"/>
  <c r="B5979" i="7"/>
  <c r="B5978" i="7"/>
  <c r="B5974" i="7"/>
  <c r="B5972" i="7"/>
  <c r="B5971" i="7"/>
  <c r="B5969" i="7"/>
  <c r="B5968" i="7"/>
  <c r="B5967" i="7"/>
  <c r="B5966" i="7"/>
  <c r="B5964" i="7"/>
  <c r="B5963" i="7"/>
  <c r="B5962" i="7"/>
  <c r="B5961" i="7"/>
  <c r="B5960" i="7"/>
  <c r="B5959" i="7"/>
  <c r="B5958" i="7"/>
  <c r="B5957" i="7"/>
  <c r="B5955" i="7"/>
  <c r="B5954" i="7"/>
  <c r="B5953" i="7"/>
  <c r="B5952" i="7"/>
  <c r="B5951" i="7"/>
  <c r="B5950" i="7"/>
  <c r="B5949" i="7"/>
  <c r="B5947" i="7"/>
  <c r="B5946" i="7"/>
  <c r="B5945" i="7"/>
  <c r="B5944" i="7"/>
  <c r="B5943" i="7"/>
  <c r="B5942" i="7"/>
  <c r="B5941" i="7"/>
  <c r="B5940" i="7"/>
  <c r="B5939" i="7"/>
  <c r="B5938" i="7"/>
  <c r="B5937" i="7"/>
  <c r="B5935" i="7"/>
  <c r="B5934" i="7"/>
  <c r="B5933" i="7"/>
  <c r="B5932" i="7"/>
  <c r="B5931" i="7"/>
  <c r="B5930" i="7"/>
  <c r="B5929" i="7"/>
  <c r="B5928" i="7"/>
  <c r="B5927" i="7"/>
  <c r="B5925" i="7"/>
  <c r="B5924" i="7"/>
  <c r="B5923" i="7"/>
  <c r="B5922" i="7"/>
  <c r="B5921" i="7"/>
  <c r="B5920" i="7"/>
  <c r="B5919" i="7"/>
  <c r="B5918" i="7"/>
  <c r="B5917" i="7"/>
  <c r="B5916" i="7"/>
  <c r="B5915" i="7"/>
  <c r="B5914" i="7"/>
  <c r="B5912" i="7"/>
  <c r="B5910" i="7"/>
  <c r="B5909" i="7"/>
  <c r="B5908" i="7"/>
  <c r="B5906" i="7"/>
  <c r="B5905" i="7"/>
  <c r="B5901" i="7"/>
  <c r="B5899" i="7"/>
  <c r="B5898" i="7"/>
  <c r="B5896" i="7"/>
  <c r="B5895" i="7"/>
  <c r="B5894" i="7"/>
  <c r="B5893" i="7"/>
  <c r="B5891" i="7"/>
  <c r="B5890" i="7"/>
  <c r="B5889" i="7"/>
  <c r="B5888" i="7"/>
  <c r="B5887" i="7"/>
  <c r="B5886" i="7"/>
  <c r="B5885" i="7"/>
  <c r="B5883" i="7"/>
  <c r="B5882" i="7"/>
  <c r="B5881" i="7"/>
  <c r="B5880" i="7"/>
  <c r="B5879" i="7"/>
  <c r="B5878" i="7"/>
  <c r="B5876" i="7"/>
  <c r="B5875" i="7"/>
  <c r="B5874" i="7"/>
  <c r="B5873" i="7"/>
  <c r="B5872" i="7"/>
  <c r="B5871" i="7"/>
  <c r="B5870" i="7"/>
  <c r="B5869" i="7"/>
  <c r="B5867" i="7"/>
  <c r="B5866" i="7"/>
  <c r="B5865" i="7"/>
  <c r="B5864" i="7"/>
  <c r="B5863" i="7"/>
  <c r="B5862" i="7"/>
  <c r="B5861" i="7"/>
  <c r="B5859" i="7"/>
  <c r="B5858" i="7"/>
  <c r="B5857" i="7"/>
  <c r="B5856" i="7"/>
  <c r="B5855" i="7"/>
  <c r="B5854" i="7"/>
  <c r="B5853" i="7"/>
  <c r="B5852" i="7"/>
  <c r="B5851" i="7"/>
  <c r="B5850" i="7"/>
  <c r="B5849" i="7"/>
  <c r="B5848" i="7"/>
  <c r="B5846" i="7"/>
  <c r="B5844" i="7"/>
  <c r="B5843" i="7"/>
  <c r="B5842" i="7"/>
  <c r="B5840" i="7"/>
  <c r="B5839" i="7"/>
  <c r="B5835" i="7"/>
  <c r="B5833" i="7"/>
  <c r="B5832" i="7"/>
  <c r="B5830" i="7"/>
  <c r="B5829" i="7"/>
  <c r="B5828" i="7"/>
  <c r="B5827" i="7"/>
  <c r="B5825" i="7"/>
  <c r="B5824" i="7"/>
  <c r="B5823" i="7"/>
  <c r="B5822" i="7"/>
  <c r="B5821" i="7"/>
  <c r="B5820" i="7"/>
  <c r="B5819" i="7"/>
  <c r="B5817" i="7"/>
  <c r="B5816" i="7"/>
  <c r="B5815" i="7"/>
  <c r="B5814" i="7"/>
  <c r="B5813" i="7"/>
  <c r="B5812" i="7"/>
  <c r="B5811" i="7"/>
  <c r="B5809" i="7"/>
  <c r="B5808" i="7"/>
  <c r="B5807" i="7"/>
  <c r="B5806" i="7"/>
  <c r="B5805" i="7"/>
  <c r="B5804" i="7"/>
  <c r="B5803" i="7"/>
  <c r="B5802" i="7"/>
  <c r="B5801" i="7"/>
  <c r="B5800" i="7"/>
  <c r="B5799" i="7"/>
  <c r="B5797" i="7"/>
  <c r="B5796" i="7"/>
  <c r="B5795" i="7"/>
  <c r="B5794" i="7"/>
  <c r="B5793" i="7"/>
  <c r="B5792" i="7"/>
  <c r="B5791" i="7"/>
  <c r="B5790" i="7"/>
  <c r="B5789" i="7"/>
  <c r="B5788" i="7"/>
  <c r="B5786" i="7"/>
  <c r="B5785" i="7"/>
  <c r="B5784" i="7"/>
  <c r="B5783" i="7"/>
  <c r="B5782" i="7"/>
  <c r="B5781" i="7"/>
  <c r="B5780" i="7"/>
  <c r="B5779" i="7"/>
  <c r="B5778" i="7"/>
  <c r="B5777" i="7"/>
  <c r="B5776" i="7"/>
  <c r="B5775" i="7"/>
  <c r="B5773" i="7"/>
  <c r="B5771" i="7"/>
  <c r="B5770" i="7"/>
  <c r="B5769" i="7"/>
  <c r="B5767" i="7"/>
  <c r="B5766" i="7"/>
  <c r="B5762" i="7"/>
  <c r="B5760" i="7"/>
  <c r="B5759" i="7"/>
  <c r="B5757" i="7"/>
  <c r="B5756" i="7"/>
  <c r="B5755" i="7"/>
  <c r="B5754" i="7"/>
  <c r="B5752" i="7"/>
  <c r="B5751" i="7"/>
  <c r="B5750" i="7"/>
  <c r="B5749" i="7"/>
  <c r="B5748" i="7"/>
  <c r="B5747" i="7"/>
  <c r="B5746" i="7"/>
  <c r="B5744" i="7"/>
  <c r="B5743" i="7"/>
  <c r="B5742" i="7"/>
  <c r="B5741" i="7"/>
  <c r="B5740" i="7"/>
  <c r="B5739" i="7"/>
  <c r="B5738" i="7"/>
  <c r="B5736" i="7"/>
  <c r="B5735" i="7"/>
  <c r="B5734" i="7"/>
  <c r="B5733" i="7"/>
  <c r="B5732" i="7"/>
  <c r="B5731" i="7"/>
  <c r="B5730" i="7"/>
  <c r="B5729" i="7"/>
  <c r="B5728" i="7"/>
  <c r="B5727" i="7"/>
  <c r="B5726" i="7"/>
  <c r="B5725" i="7"/>
  <c r="B5723" i="7"/>
  <c r="B5722" i="7"/>
  <c r="B5721" i="7"/>
  <c r="B5720" i="7"/>
  <c r="B5719" i="7"/>
  <c r="B5718" i="7"/>
  <c r="B5717" i="7"/>
  <c r="B5716" i="7"/>
  <c r="B5715" i="7"/>
  <c r="B5714" i="7"/>
  <c r="B5713" i="7"/>
  <c r="B5712" i="7"/>
  <c r="B5710" i="7"/>
  <c r="B5709" i="7"/>
  <c r="B5708" i="7"/>
  <c r="B5707" i="7"/>
  <c r="B5706" i="7"/>
  <c r="B5705" i="7"/>
  <c r="B5704" i="7"/>
  <c r="B5703" i="7"/>
  <c r="B5702" i="7"/>
  <c r="B5701" i="7"/>
  <c r="B5700" i="7"/>
  <c r="B5699" i="7"/>
  <c r="B5697" i="7"/>
  <c r="B5695" i="7"/>
  <c r="B5694" i="7"/>
  <c r="B5693" i="7"/>
  <c r="B5691" i="7"/>
  <c r="B5690" i="7"/>
  <c r="B5686" i="7"/>
  <c r="B5684" i="7"/>
  <c r="B5683" i="7"/>
  <c r="B5682" i="7"/>
  <c r="B5680" i="7"/>
  <c r="B5679" i="7"/>
  <c r="B5678" i="7"/>
  <c r="B5676" i="7"/>
  <c r="B5675" i="7"/>
  <c r="B5674" i="7"/>
  <c r="B5673" i="7"/>
  <c r="B5672" i="7"/>
  <c r="B5671" i="7"/>
  <c r="B5669" i="7"/>
  <c r="B5668" i="7"/>
  <c r="B5667" i="7"/>
  <c r="B5666" i="7"/>
  <c r="B5665" i="7"/>
  <c r="B5664" i="7"/>
  <c r="B5663" i="7"/>
  <c r="B5661" i="7"/>
  <c r="B5660" i="7"/>
  <c r="B5659" i="7"/>
  <c r="B5658" i="7"/>
  <c r="B5657" i="7"/>
  <c r="B5656" i="7"/>
  <c r="B5655" i="7"/>
  <c r="B5654" i="7"/>
  <c r="B5653" i="7"/>
  <c r="B5652" i="7"/>
  <c r="B5651" i="7"/>
  <c r="B5649" i="7"/>
  <c r="B5648" i="7"/>
  <c r="B5647" i="7"/>
  <c r="B5646" i="7"/>
  <c r="B5645" i="7"/>
  <c r="B5644" i="7"/>
  <c r="B5643" i="7"/>
  <c r="B5642" i="7"/>
  <c r="B5641" i="7"/>
  <c r="B5639" i="7"/>
  <c r="B5638" i="7"/>
  <c r="B5637" i="7"/>
  <c r="B5636" i="7"/>
  <c r="B5634" i="7"/>
  <c r="B5633" i="7"/>
  <c r="B5632" i="7"/>
  <c r="B5631" i="7"/>
  <c r="B5630" i="7"/>
  <c r="B5620" i="7"/>
  <c r="B5618" i="7"/>
  <c r="B5617" i="7"/>
  <c r="B5616" i="7"/>
  <c r="B5613" i="7"/>
  <c r="B5612" i="7"/>
  <c r="B5611" i="7"/>
  <c r="B5610" i="7"/>
  <c r="B5609" i="7"/>
  <c r="B5608" i="7"/>
  <c r="B5607" i="7"/>
  <c r="B5606" i="7"/>
  <c r="B5604" i="7"/>
  <c r="B5603" i="7"/>
  <c r="B5602" i="7"/>
  <c r="B5601" i="7"/>
  <c r="B5600" i="7"/>
  <c r="B5598" i="7"/>
  <c r="B5597" i="7"/>
  <c r="B5595" i="7"/>
  <c r="B5594" i="7"/>
  <c r="B5593" i="7"/>
  <c r="B5591" i="7"/>
  <c r="B5590" i="7"/>
  <c r="B5589" i="7"/>
  <c r="B5588" i="7"/>
  <c r="B5587" i="7"/>
  <c r="B5586" i="7"/>
  <c r="B5585" i="7"/>
  <c r="B5584" i="7"/>
  <c r="B5583" i="7"/>
  <c r="B5581" i="7"/>
  <c r="B5580" i="7"/>
  <c r="B5578" i="7"/>
  <c r="B5577" i="7"/>
  <c r="B5576" i="7"/>
  <c r="B5575" i="7"/>
  <c r="B5574" i="7"/>
  <c r="B5573" i="7"/>
  <c r="B5572" i="7"/>
  <c r="B5571" i="7"/>
  <c r="B5569" i="7"/>
  <c r="B5568" i="7"/>
  <c r="B5567" i="7"/>
  <c r="B5566" i="7"/>
  <c r="B5565" i="7"/>
  <c r="B5564" i="7"/>
  <c r="B5563" i="7"/>
  <c r="B5562" i="7"/>
  <c r="B5561" i="7"/>
  <c r="B5560" i="7"/>
  <c r="B5559" i="7"/>
  <c r="B5558" i="7"/>
  <c r="B5556" i="7"/>
  <c r="B5554" i="7"/>
  <c r="B5549" i="7"/>
  <c r="B5547" i="7"/>
  <c r="B5546" i="7"/>
  <c r="B5544" i="7"/>
  <c r="B5543" i="7"/>
  <c r="B5542" i="7"/>
  <c r="B5541" i="7"/>
  <c r="B5539" i="7"/>
  <c r="B5538" i="7"/>
  <c r="B5537" i="7"/>
  <c r="B5536" i="7"/>
  <c r="B5535" i="7"/>
  <c r="B5534" i="7"/>
  <c r="B5533" i="7"/>
  <c r="B5532" i="7"/>
  <c r="B5531" i="7"/>
  <c r="B5529" i="7"/>
  <c r="B5528" i="7"/>
  <c r="B5527" i="7"/>
  <c r="B5526" i="7"/>
  <c r="B5525" i="7"/>
  <c r="B5524" i="7"/>
  <c r="B5523" i="7"/>
  <c r="B5522" i="7"/>
  <c r="B5520" i="7"/>
  <c r="B5519" i="7"/>
  <c r="B5518" i="7"/>
  <c r="B5517" i="7"/>
  <c r="B5516" i="7"/>
  <c r="B5515" i="7"/>
  <c r="B5514" i="7"/>
  <c r="B5513" i="7"/>
  <c r="B5512" i="7"/>
  <c r="B5511" i="7"/>
  <c r="B5510" i="7"/>
  <c r="B5509" i="7"/>
  <c r="B5508" i="7"/>
  <c r="B5506" i="7"/>
  <c r="B5505" i="7"/>
  <c r="B5504" i="7"/>
  <c r="B5503" i="7"/>
  <c r="B5502" i="7"/>
  <c r="B5501" i="7"/>
  <c r="B5500" i="7"/>
  <c r="B5499" i="7"/>
  <c r="B5498" i="7"/>
  <c r="B5497" i="7"/>
  <c r="B5496" i="7"/>
  <c r="B5494" i="7"/>
  <c r="B5493" i="7"/>
  <c r="B5492" i="7"/>
  <c r="B5491" i="7"/>
  <c r="B5490" i="7"/>
  <c r="B5489" i="7"/>
  <c r="B5488" i="7"/>
  <c r="B5487" i="7"/>
  <c r="B5486" i="7"/>
  <c r="B5485" i="7"/>
  <c r="B5484" i="7"/>
  <c r="B5483" i="7"/>
  <c r="B5480" i="7"/>
  <c r="B5478" i="7"/>
  <c r="B5477" i="7"/>
  <c r="B5475" i="7"/>
  <c r="B5474" i="7"/>
  <c r="B5473" i="7"/>
  <c r="B5472" i="7"/>
  <c r="B5470" i="7"/>
  <c r="B5469" i="7"/>
  <c r="B5468" i="7"/>
  <c r="B5467" i="7"/>
  <c r="B5466" i="7"/>
  <c r="B5465" i="7"/>
  <c r="B5464" i="7"/>
  <c r="B5463" i="7"/>
  <c r="B5461" i="7"/>
  <c r="B5460" i="7"/>
  <c r="B5459" i="7"/>
  <c r="B5458" i="7"/>
  <c r="B5457" i="7"/>
  <c r="B5456" i="7"/>
  <c r="B5455" i="7"/>
  <c r="B5454" i="7"/>
  <c r="B5452" i="7"/>
  <c r="B5451" i="7"/>
  <c r="B5450" i="7"/>
  <c r="B5449" i="7"/>
  <c r="B5448" i="7"/>
  <c r="B5447" i="7"/>
  <c r="B5446" i="7"/>
  <c r="B5445" i="7"/>
  <c r="B5444" i="7"/>
  <c r="B5443" i="7"/>
  <c r="B5442" i="7"/>
  <c r="B5440" i="7"/>
  <c r="B5439" i="7"/>
  <c r="B5438" i="7"/>
  <c r="B5437" i="7"/>
  <c r="B5436" i="7"/>
  <c r="B5435" i="7"/>
  <c r="B5434" i="7"/>
  <c r="B5433" i="7"/>
  <c r="B5431" i="7"/>
  <c r="B5430" i="7"/>
  <c r="B5429" i="7"/>
  <c r="B5428" i="7"/>
  <c r="B5427" i="7"/>
  <c r="B5426" i="7"/>
  <c r="B5425" i="7"/>
  <c r="B5424" i="7"/>
  <c r="B5423" i="7"/>
  <c r="B5422" i="7"/>
  <c r="B5421" i="7"/>
  <c r="B5420" i="7"/>
  <c r="B5418" i="7"/>
  <c r="B5416" i="7"/>
  <c r="B5415" i="7"/>
  <c r="B5414" i="7"/>
  <c r="B5413" i="7"/>
  <c r="B5411" i="7"/>
  <c r="B5410" i="7"/>
  <c r="B5406" i="7"/>
  <c r="B5404" i="7"/>
  <c r="B5403" i="7"/>
  <c r="B5401" i="7"/>
  <c r="B5400" i="7"/>
  <c r="B5399" i="7"/>
  <c r="B5398" i="7"/>
  <c r="B5396" i="7"/>
  <c r="B5395" i="7"/>
  <c r="B5394" i="7"/>
  <c r="B5393" i="7"/>
  <c r="B5392" i="7"/>
  <c r="B5391" i="7"/>
  <c r="B5390" i="7"/>
  <c r="B5388" i="7"/>
  <c r="B5387" i="7"/>
  <c r="B5386" i="7"/>
  <c r="B5385" i="7"/>
  <c r="B5384" i="7"/>
  <c r="B5383" i="7"/>
  <c r="B5382" i="7"/>
  <c r="B5381" i="7"/>
  <c r="B5379" i="7"/>
  <c r="B5378" i="7"/>
  <c r="B5377" i="7"/>
  <c r="B5376" i="7"/>
  <c r="B5375" i="7"/>
  <c r="B5374" i="7"/>
  <c r="B5373" i="7"/>
  <c r="B5372" i="7"/>
  <c r="B5371" i="7"/>
  <c r="B5370" i="7"/>
  <c r="B5369" i="7"/>
  <c r="B5367" i="7"/>
  <c r="B5366" i="7"/>
  <c r="B5365" i="7"/>
  <c r="B5364" i="7"/>
  <c r="B5363" i="7"/>
  <c r="B5362" i="7"/>
  <c r="B5361" i="7"/>
  <c r="B5360" i="7"/>
  <c r="B5359" i="7"/>
  <c r="B5357" i="7"/>
  <c r="B5356" i="7"/>
  <c r="B5355" i="7"/>
  <c r="B5354" i="7"/>
  <c r="B5353" i="7"/>
  <c r="B5352" i="7"/>
  <c r="B5351" i="7"/>
  <c r="B5350" i="7"/>
  <c r="B5349" i="7"/>
  <c r="B5348" i="7"/>
  <c r="B5347" i="7"/>
  <c r="B5346" i="7"/>
  <c r="B5344" i="7"/>
  <c r="B5342" i="7"/>
  <c r="B5341" i="7"/>
  <c r="B5339" i="7"/>
  <c r="B5337" i="7"/>
  <c r="B5336" i="7"/>
  <c r="B5332" i="7"/>
  <c r="B5330" i="7"/>
  <c r="B5329" i="7"/>
  <c r="B5327" i="7"/>
  <c r="B5326" i="7"/>
  <c r="B5325" i="7"/>
  <c r="B5323" i="7"/>
  <c r="B5322" i="7"/>
  <c r="B5321" i="7"/>
  <c r="B5320" i="7"/>
  <c r="B5319" i="7"/>
  <c r="B5318" i="7"/>
  <c r="B5317" i="7"/>
  <c r="B5316" i="7"/>
  <c r="B5314" i="7"/>
  <c r="B5313" i="7"/>
  <c r="B5312" i="7"/>
  <c r="B5311" i="7"/>
  <c r="B5310" i="7"/>
  <c r="B5309" i="7"/>
  <c r="B5308" i="7"/>
  <c r="B5307" i="7"/>
  <c r="B5305" i="7"/>
  <c r="B5304" i="7"/>
  <c r="B5303" i="7"/>
  <c r="B5302" i="7"/>
  <c r="B5301" i="7"/>
  <c r="B5300" i="7"/>
  <c r="B5299" i="7"/>
  <c r="B5298" i="7"/>
  <c r="B5297" i="7"/>
  <c r="B5296" i="7"/>
  <c r="B5295" i="7"/>
  <c r="B5293" i="7"/>
  <c r="B5292" i="7"/>
  <c r="B5291" i="7"/>
  <c r="B5290" i="7"/>
  <c r="B5289" i="7"/>
  <c r="B5288" i="7"/>
  <c r="B5287" i="7"/>
  <c r="B5286" i="7"/>
  <c r="B5285" i="7"/>
  <c r="B5283" i="7"/>
  <c r="B5282" i="7"/>
  <c r="B5281" i="7"/>
  <c r="B5280" i="7"/>
  <c r="B5279" i="7"/>
  <c r="B5278" i="7"/>
  <c r="B5277" i="7"/>
  <c r="B5276" i="7"/>
  <c r="B5275" i="7"/>
  <c r="B5274" i="7"/>
  <c r="B5273" i="7"/>
  <c r="B5272" i="7"/>
  <c r="B5270" i="7"/>
  <c r="B5268" i="7"/>
  <c r="B5267" i="7"/>
  <c r="B5266" i="7"/>
  <c r="B5264" i="7"/>
  <c r="B5263" i="7"/>
  <c r="B5259" i="7"/>
  <c r="B5257" i="7"/>
  <c r="B5256" i="7"/>
  <c r="B5255" i="7"/>
  <c r="B5253" i="7"/>
  <c r="B5252" i="7"/>
  <c r="B5250" i="7"/>
  <c r="B5249" i="7"/>
  <c r="B5248" i="7"/>
  <c r="B5247" i="7"/>
  <c r="B5246" i="7"/>
  <c r="B5245" i="7"/>
  <c r="B5244" i="7"/>
  <c r="B5242" i="7"/>
  <c r="B5241" i="7"/>
  <c r="B5240" i="7"/>
  <c r="B5239" i="7"/>
  <c r="B5238" i="7"/>
  <c r="B5237" i="7"/>
  <c r="B5236" i="7"/>
  <c r="B5235" i="7"/>
  <c r="B5233" i="7"/>
  <c r="B5232" i="7"/>
  <c r="B5231" i="7"/>
  <c r="B5230" i="7"/>
  <c r="B5229" i="7"/>
  <c r="B5228" i="7"/>
  <c r="B5227" i="7"/>
  <c r="B5226" i="7"/>
  <c r="B5225" i="7"/>
  <c r="B5224" i="7"/>
  <c r="B5223" i="7"/>
  <c r="B5221" i="7"/>
  <c r="B5220" i="7"/>
  <c r="B5219" i="7"/>
  <c r="B5218" i="7"/>
  <c r="B5217" i="7"/>
  <c r="B5216" i="7"/>
  <c r="B5215" i="7"/>
  <c r="B5214" i="7"/>
  <c r="B5212" i="7"/>
  <c r="B5211" i="7"/>
  <c r="B5210" i="7"/>
  <c r="B5209" i="7"/>
  <c r="B5208" i="7"/>
  <c r="B5207" i="7"/>
  <c r="B5206" i="7"/>
  <c r="B5205" i="7"/>
  <c r="B5204" i="7"/>
  <c r="B5203" i="7"/>
  <c r="B5202" i="7"/>
  <c r="B5201" i="7"/>
  <c r="B5198" i="7"/>
  <c r="B5196" i="7"/>
  <c r="B5195" i="7"/>
  <c r="B5194" i="7"/>
  <c r="B5193" i="7"/>
  <c r="B5191" i="7"/>
  <c r="B5190" i="7"/>
  <c r="B5189" i="7"/>
  <c r="B5188" i="7"/>
  <c r="B5187" i="7"/>
  <c r="B5186" i="7"/>
  <c r="B5185" i="7"/>
  <c r="B5183" i="7"/>
  <c r="B5182" i="7"/>
  <c r="B5181" i="7"/>
  <c r="B5180" i="7"/>
  <c r="B5179" i="7"/>
  <c r="B5178" i="7"/>
  <c r="B5177" i="7"/>
  <c r="B5175" i="7"/>
  <c r="B5174" i="7"/>
  <c r="B5173" i="7"/>
  <c r="B5172" i="7"/>
  <c r="B5171" i="7"/>
  <c r="B5170" i="7"/>
  <c r="B5169" i="7"/>
  <c r="B5168" i="7"/>
  <c r="B5167" i="7"/>
  <c r="B5166" i="7"/>
  <c r="B5164" i="7"/>
  <c r="B5163" i="7"/>
  <c r="B5162" i="7"/>
  <c r="B5161" i="7"/>
  <c r="B5160" i="7"/>
  <c r="B5159" i="7"/>
  <c r="B5158" i="7"/>
  <c r="B5157" i="7"/>
  <c r="B5156" i="7"/>
  <c r="B5155" i="7"/>
  <c r="B5154" i="7"/>
  <c r="B5153" i="7"/>
  <c r="B5151" i="7"/>
  <c r="B5150" i="7"/>
  <c r="B5149" i="7"/>
  <c r="B5148" i="7"/>
  <c r="B5147" i="7"/>
  <c r="B5146" i="7"/>
  <c r="B5145" i="7"/>
  <c r="B5144" i="7"/>
  <c r="B5143" i="7"/>
  <c r="B5142" i="7"/>
  <c r="B5141" i="7"/>
  <c r="B5140" i="7"/>
  <c r="B5137" i="7"/>
  <c r="B5135" i="7"/>
  <c r="B5134" i="7"/>
  <c r="B5132" i="7"/>
  <c r="B5131" i="7"/>
  <c r="B5130" i="7"/>
  <c r="B5129" i="7"/>
  <c r="B5127" i="7"/>
  <c r="B5126" i="7"/>
  <c r="B5125" i="7"/>
  <c r="B5124" i="7"/>
  <c r="B5123" i="7"/>
  <c r="B5122" i="7"/>
  <c r="B5121" i="7"/>
  <c r="B5120" i="7"/>
  <c r="B5118" i="7"/>
  <c r="B5117" i="7"/>
  <c r="B5116" i="7"/>
  <c r="B5115" i="7"/>
  <c r="B5114" i="7"/>
  <c r="B5113" i="7"/>
  <c r="B5112" i="7"/>
  <c r="B5110" i="7"/>
  <c r="B5109" i="7"/>
  <c r="B5108" i="7"/>
  <c r="B5107" i="7"/>
  <c r="B5106" i="7"/>
  <c r="B5105" i="7"/>
  <c r="B5104" i="7"/>
  <c r="B5103" i="7"/>
  <c r="B5102" i="7"/>
  <c r="B5101" i="7"/>
  <c r="B5099" i="7"/>
  <c r="B5098" i="7"/>
  <c r="B5097" i="7"/>
  <c r="B5096" i="7"/>
  <c r="B5095" i="7"/>
  <c r="B5094" i="7"/>
  <c r="B5093" i="7"/>
  <c r="B5092" i="7"/>
  <c r="B5091" i="7"/>
  <c r="B5090" i="7"/>
  <c r="B5089" i="7"/>
  <c r="B5087" i="7"/>
  <c r="B5086" i="7"/>
  <c r="B5085" i="7"/>
  <c r="B5084" i="7"/>
  <c r="B5083" i="7"/>
  <c r="B5082" i="7"/>
  <c r="B5081" i="7"/>
  <c r="B5080" i="7"/>
  <c r="B5079" i="7"/>
  <c r="B5078" i="7"/>
  <c r="B5077" i="7"/>
  <c r="B5076" i="7"/>
  <c r="B5074" i="7"/>
  <c r="B5072" i="7"/>
  <c r="B5071" i="7"/>
  <c r="B5070" i="7"/>
  <c r="B5068" i="7"/>
  <c r="B5067" i="7"/>
  <c r="B5066" i="7"/>
  <c r="B5062" i="7"/>
  <c r="B5060" i="7"/>
  <c r="B5059" i="7"/>
  <c r="B5058" i="7"/>
  <c r="B5056" i="7"/>
  <c r="B5055" i="7"/>
  <c r="B5054" i="7"/>
  <c r="B5053" i="7"/>
  <c r="B5051" i="7"/>
  <c r="B5050" i="7"/>
  <c r="B5049" i="7"/>
  <c r="B5048" i="7"/>
  <c r="B5047" i="7"/>
  <c r="B5046" i="7"/>
  <c r="B5045" i="7"/>
  <c r="B5044" i="7"/>
  <c r="B5042" i="7"/>
  <c r="B5041" i="7"/>
  <c r="B5040" i="7"/>
  <c r="B5039" i="7"/>
  <c r="B5038" i="7"/>
  <c r="B5037" i="7"/>
  <c r="B5036" i="7"/>
  <c r="B5035" i="7"/>
  <c r="B5033" i="7"/>
  <c r="B5032" i="7"/>
  <c r="B5031" i="7"/>
  <c r="B5030" i="7"/>
  <c r="B5029" i="7"/>
  <c r="B5028" i="7"/>
  <c r="B5027" i="7"/>
  <c r="B5026" i="7"/>
  <c r="B5025" i="7"/>
  <c r="B5024" i="7"/>
  <c r="B5023" i="7"/>
  <c r="B5021" i="7"/>
  <c r="B5020" i="7"/>
  <c r="B5019" i="7"/>
  <c r="B5018" i="7"/>
  <c r="B5017" i="7"/>
  <c r="B5016" i="7"/>
  <c r="B5015" i="7"/>
  <c r="B5014" i="7"/>
  <c r="B5013" i="7"/>
  <c r="B5012" i="7"/>
  <c r="B5011" i="7"/>
  <c r="B5010" i="7"/>
  <c r="B5009" i="7"/>
  <c r="B5007" i="7"/>
  <c r="B5006" i="7"/>
  <c r="B5005" i="7"/>
  <c r="B5004" i="7"/>
  <c r="B5003" i="7"/>
  <c r="B5002" i="7"/>
  <c r="B5001" i="7"/>
  <c r="B5000" i="7"/>
  <c r="B4999" i="7"/>
  <c r="B4998" i="7"/>
  <c r="B4997" i="7"/>
  <c r="B4996" i="7"/>
  <c r="B4993" i="7"/>
  <c r="B4991" i="7"/>
  <c r="B4990" i="7"/>
  <c r="B4988" i="7"/>
  <c r="B4987" i="7"/>
  <c r="B4986" i="7"/>
  <c r="B4985" i="7"/>
  <c r="B4983" i="7"/>
  <c r="B4982" i="7"/>
  <c r="B4981" i="7"/>
  <c r="B4980" i="7"/>
  <c r="B4979" i="7"/>
  <c r="B4978" i="7"/>
  <c r="B4977" i="7"/>
  <c r="B4975" i="7"/>
  <c r="B4974" i="7"/>
  <c r="B4973" i="7"/>
  <c r="B4972" i="7"/>
  <c r="B4971" i="7"/>
  <c r="B4970" i="7"/>
  <c r="B4969" i="7"/>
  <c r="B4967" i="7"/>
  <c r="B4966" i="7"/>
  <c r="B4965" i="7"/>
  <c r="B4964" i="7"/>
  <c r="B4963" i="7"/>
  <c r="B4962" i="7"/>
  <c r="B4961" i="7"/>
  <c r="B4960" i="7"/>
  <c r="B4959" i="7"/>
  <c r="B4958" i="7"/>
  <c r="B4956" i="7"/>
  <c r="B4955" i="7"/>
  <c r="B4954" i="7"/>
  <c r="B4953" i="7"/>
  <c r="B4952" i="7"/>
  <c r="B4951" i="7"/>
  <c r="B4950" i="7"/>
  <c r="B4949" i="7"/>
  <c r="B4948" i="7"/>
  <c r="B4947" i="7"/>
  <c r="B4946" i="7"/>
  <c r="B4944" i="7"/>
  <c r="B4943" i="7"/>
  <c r="B4942" i="7"/>
  <c r="B4941" i="7"/>
  <c r="B4940" i="7"/>
  <c r="B4939" i="7"/>
  <c r="B4938" i="7"/>
  <c r="B4937" i="7"/>
  <c r="B4936" i="7"/>
  <c r="B4935" i="7"/>
  <c r="B4934" i="7"/>
  <c r="B4933" i="7"/>
  <c r="B4930" i="7"/>
  <c r="B4928" i="7"/>
  <c r="B4927" i="7"/>
  <c r="B4925" i="7"/>
  <c r="B4924" i="7"/>
  <c r="B4923" i="7"/>
  <c r="B4922" i="7"/>
  <c r="B4920" i="7"/>
  <c r="B4919" i="7"/>
  <c r="B4918" i="7"/>
  <c r="B4917" i="7"/>
  <c r="B4916" i="7"/>
  <c r="B4915" i="7"/>
  <c r="B4914" i="7"/>
  <c r="B4912" i="7"/>
  <c r="B4911" i="7"/>
  <c r="B4910" i="7"/>
  <c r="B4909" i="7"/>
  <c r="B4908" i="7"/>
  <c r="B4907" i="7"/>
  <c r="B4906" i="7"/>
  <c r="B4905" i="7"/>
  <c r="B4903" i="7"/>
  <c r="B4902" i="7"/>
  <c r="B4901" i="7"/>
  <c r="B4900" i="7"/>
  <c r="B4899" i="7"/>
  <c r="B4898" i="7"/>
  <c r="B4897" i="7"/>
  <c r="B4896" i="7"/>
  <c r="B4895" i="7"/>
  <c r="B4894" i="7"/>
  <c r="B4893" i="7"/>
  <c r="B4892" i="7"/>
  <c r="B4890" i="7"/>
  <c r="B4889" i="7"/>
  <c r="B4888" i="7"/>
  <c r="B4887" i="7"/>
  <c r="B4886" i="7"/>
  <c r="B4885" i="7"/>
  <c r="B4884" i="7"/>
  <c r="B4883" i="7"/>
  <c r="B4882" i="7"/>
  <c r="B4881" i="7"/>
  <c r="B4880" i="7"/>
  <c r="B4879" i="7"/>
  <c r="B4878" i="7"/>
  <c r="B4876" i="7"/>
  <c r="B4875" i="7"/>
  <c r="B4874" i="7"/>
  <c r="B4873" i="7"/>
  <c r="B4872" i="7"/>
  <c r="B4871" i="7"/>
  <c r="B4870" i="7"/>
  <c r="B4869" i="7"/>
  <c r="B4868" i="7"/>
  <c r="B4867" i="7"/>
  <c r="B4866" i="7"/>
  <c r="B4865" i="7"/>
  <c r="B4863" i="7"/>
  <c r="B4861" i="7"/>
  <c r="B4860" i="7"/>
  <c r="B4859" i="7"/>
  <c r="B4857" i="7"/>
  <c r="B4855" i="7"/>
  <c r="B4854" i="7"/>
  <c r="B4853" i="7"/>
  <c r="B4849" i="7"/>
  <c r="B4847" i="7"/>
  <c r="B4846" i="7"/>
  <c r="B4845" i="7"/>
  <c r="B4844" i="7"/>
  <c r="B4842" i="7"/>
  <c r="B4841" i="7"/>
  <c r="B4840" i="7"/>
  <c r="B4839" i="7"/>
  <c r="B4837" i="7"/>
  <c r="B4836" i="7"/>
  <c r="B4835" i="7"/>
  <c r="B4834" i="7"/>
  <c r="B4833" i="7"/>
  <c r="B4832" i="7"/>
  <c r="B4831" i="7"/>
  <c r="B4829" i="7"/>
  <c r="B4828" i="7"/>
  <c r="B4827" i="7"/>
  <c r="B4826" i="7"/>
  <c r="B4825" i="7"/>
  <c r="B4824" i="7"/>
  <c r="B4823" i="7"/>
  <c r="B4822" i="7"/>
  <c r="B4820" i="7"/>
  <c r="B4819" i="7"/>
  <c r="B4818" i="7"/>
  <c r="B4817" i="7"/>
  <c r="B4816" i="7"/>
  <c r="B4815" i="7"/>
  <c r="B4814" i="7"/>
  <c r="B4813" i="7"/>
  <c r="B4812" i="7"/>
  <c r="B4811" i="7"/>
  <c r="B4810" i="7"/>
  <c r="B4809" i="7"/>
  <c r="B4807" i="7"/>
  <c r="B4806" i="7"/>
  <c r="B4805" i="7"/>
  <c r="B4804" i="7"/>
  <c r="B4803" i="7"/>
  <c r="B4802" i="7"/>
  <c r="B4801" i="7"/>
  <c r="B4800" i="7"/>
  <c r="B4799" i="7"/>
  <c r="B4798" i="7"/>
  <c r="B4797" i="7"/>
  <c r="B4795" i="7"/>
  <c r="B4794" i="7"/>
  <c r="B4793" i="7"/>
  <c r="B4792" i="7"/>
  <c r="B4791" i="7"/>
  <c r="B4790" i="7"/>
  <c r="B4789" i="7"/>
  <c r="B4788" i="7"/>
  <c r="B4787" i="7"/>
  <c r="B4786" i="7"/>
  <c r="B4785" i="7"/>
  <c r="B4784" i="7"/>
  <c r="B4782" i="7"/>
  <c r="B4780" i="7"/>
  <c r="B4779" i="7"/>
  <c r="B4778" i="7"/>
  <c r="B4777" i="7"/>
  <c r="B4775" i="7"/>
  <c r="B4774" i="7"/>
  <c r="B4773" i="7"/>
  <c r="B4769" i="7"/>
  <c r="B4767" i="7"/>
  <c r="B4766" i="7"/>
  <c r="B4765" i="7"/>
  <c r="B4763" i="7"/>
  <c r="B4762" i="7"/>
  <c r="B4761" i="7"/>
  <c r="B4760" i="7"/>
  <c r="B4758" i="7"/>
  <c r="B4757" i="7"/>
  <c r="B4756" i="7"/>
  <c r="B4755" i="7"/>
  <c r="B4754" i="7"/>
  <c r="B4753" i="7"/>
  <c r="B4752" i="7"/>
  <c r="B4750" i="7"/>
  <c r="B4749" i="7"/>
  <c r="B4748" i="7"/>
  <c r="B4747" i="7"/>
  <c r="B4746" i="7"/>
  <c r="B4745" i="7"/>
  <c r="B4744" i="7"/>
  <c r="B4743" i="7"/>
  <c r="B4741" i="7"/>
  <c r="B4740" i="7"/>
  <c r="B4739" i="7"/>
  <c r="B4738" i="7"/>
  <c r="B4737" i="7"/>
  <c r="B4736" i="7"/>
  <c r="B4735" i="7"/>
  <c r="B4734" i="7"/>
  <c r="B4733" i="7"/>
  <c r="B4732" i="7"/>
  <c r="B4731" i="7"/>
  <c r="B4730" i="7"/>
  <c r="B4728" i="7"/>
  <c r="B4727" i="7"/>
  <c r="B4726" i="7"/>
  <c r="B4725" i="7"/>
  <c r="B4724" i="7"/>
  <c r="B4723" i="7"/>
  <c r="B4722" i="7"/>
  <c r="B4721" i="7"/>
  <c r="B4720" i="7"/>
  <c r="B4718" i="7"/>
  <c r="B4717" i="7"/>
  <c r="B4716" i="7"/>
  <c r="B4715" i="7"/>
  <c r="B4714" i="7"/>
  <c r="B4713" i="7"/>
  <c r="B4712" i="7"/>
  <c r="B4711" i="7"/>
  <c r="B4710" i="7"/>
  <c r="B4709" i="7"/>
  <c r="B4643" i="7"/>
  <c r="B4642" i="7"/>
  <c r="B4641" i="7"/>
  <c r="B4640" i="7"/>
  <c r="B4639" i="7"/>
  <c r="B4638" i="7"/>
  <c r="B4637" i="7"/>
  <c r="B4636" i="7"/>
  <c r="B4635" i="7"/>
  <c r="B4634" i="7"/>
  <c r="B4633" i="7"/>
  <c r="B4632" i="7"/>
  <c r="B4630" i="7"/>
  <c r="B4628" i="7"/>
  <c r="B4627" i="7"/>
  <c r="B4626" i="7"/>
  <c r="B4625" i="7"/>
  <c r="B4623" i="7"/>
  <c r="B4622" i="7"/>
  <c r="B4618" i="7"/>
  <c r="B4616" i="7"/>
  <c r="B4615" i="7"/>
  <c r="B4613" i="7"/>
  <c r="B4612" i="7"/>
  <c r="B4611" i="7"/>
  <c r="B4610" i="7"/>
  <c r="B4608" i="7"/>
  <c r="B4607" i="7"/>
  <c r="B4606" i="7"/>
  <c r="B4605" i="7"/>
  <c r="B4604" i="7"/>
  <c r="B4603" i="7"/>
  <c r="B4602" i="7"/>
  <c r="B4600" i="7"/>
  <c r="B4599" i="7"/>
  <c r="B4598" i="7"/>
  <c r="B4597" i="7"/>
  <c r="B4596" i="7"/>
  <c r="B4595" i="7"/>
  <c r="B4594" i="7"/>
  <c r="B4593" i="7"/>
  <c r="B4591" i="7"/>
  <c r="B4590" i="7"/>
  <c r="B4589" i="7"/>
  <c r="B4588" i="7"/>
  <c r="B4587" i="7"/>
  <c r="B4586" i="7"/>
  <c r="B4585" i="7"/>
  <c r="B4584" i="7"/>
  <c r="B4583" i="7"/>
  <c r="B4582" i="7"/>
  <c r="B4581" i="7"/>
  <c r="B4579" i="7"/>
  <c r="B4578" i="7"/>
  <c r="B4577" i="7"/>
  <c r="B4576" i="7"/>
  <c r="B4575" i="7"/>
  <c r="B4574" i="7"/>
  <c r="B4573" i="7"/>
  <c r="B4572" i="7"/>
  <c r="B4571" i="7"/>
  <c r="B4570" i="7"/>
  <c r="B4569" i="7"/>
  <c r="B4567" i="7"/>
  <c r="B4566" i="7"/>
  <c r="B4565" i="7"/>
  <c r="B4564" i="7"/>
  <c r="B4563" i="7"/>
  <c r="B4562" i="7"/>
  <c r="B4561" i="7"/>
  <c r="B4560" i="7"/>
  <c r="B4559" i="7"/>
  <c r="B4558" i="7"/>
  <c r="B4557" i="7"/>
  <c r="B4556" i="7"/>
  <c r="B4554" i="7"/>
  <c r="B4552" i="7"/>
  <c r="B4551" i="7"/>
  <c r="B4549" i="7"/>
  <c r="B4547" i="7"/>
  <c r="B4546" i="7"/>
  <c r="B4542" i="7"/>
  <c r="B4540" i="7"/>
  <c r="B4539" i="7"/>
  <c r="B4537" i="7"/>
  <c r="B4536" i="7"/>
  <c r="B4535" i="7"/>
  <c r="B4534" i="7"/>
  <c r="B4532" i="7"/>
  <c r="B4531" i="7"/>
  <c r="B4530" i="7"/>
  <c r="B4529" i="7"/>
  <c r="B4528" i="7"/>
  <c r="B4527" i="7"/>
  <c r="B4526" i="7"/>
  <c r="B4524" i="7"/>
  <c r="B4523" i="7"/>
  <c r="B4522" i="7"/>
  <c r="B4521" i="7"/>
  <c r="B4520" i="7"/>
  <c r="B4519" i="7"/>
  <c r="B4518" i="7"/>
  <c r="B4517" i="7"/>
  <c r="B4515" i="7"/>
  <c r="B4514" i="7"/>
  <c r="B4513" i="7"/>
  <c r="B4512" i="7"/>
  <c r="B4511" i="7"/>
  <c r="B4510" i="7"/>
  <c r="B4509" i="7"/>
  <c r="B4508" i="7"/>
  <c r="B4507" i="7"/>
  <c r="B4506" i="7"/>
  <c r="B4505" i="7"/>
  <c r="B4504" i="7"/>
  <c r="B4502" i="7"/>
  <c r="B4501" i="7"/>
  <c r="B4500" i="7"/>
  <c r="B4499" i="7"/>
  <c r="B4498" i="7"/>
  <c r="B4497" i="7"/>
  <c r="B4496" i="7"/>
  <c r="B4495" i="7"/>
  <c r="B4494" i="7"/>
  <c r="B4493" i="7"/>
  <c r="B4491" i="7"/>
  <c r="B4490" i="7"/>
  <c r="B4489" i="7"/>
  <c r="B4488" i="7"/>
  <c r="B4487" i="7"/>
  <c r="B4486" i="7"/>
  <c r="B4485" i="7"/>
  <c r="B4484" i="7"/>
  <c r="B4483" i="7"/>
  <c r="B4482" i="7"/>
  <c r="B4481" i="7"/>
  <c r="B4480" i="7"/>
  <c r="B4477" i="7"/>
  <c r="B4475" i="7"/>
  <c r="B4474" i="7"/>
  <c r="B4472" i="7"/>
  <c r="B4471" i="7"/>
  <c r="B4470" i="7"/>
  <c r="B4469" i="7"/>
  <c r="B4467" i="7"/>
  <c r="B4466" i="7"/>
  <c r="B4465" i="7"/>
  <c r="B4464" i="7"/>
  <c r="B4463" i="7"/>
  <c r="B4462" i="7"/>
  <c r="B4461" i="7"/>
  <c r="B4459" i="7"/>
  <c r="B4458" i="7"/>
  <c r="B4457" i="7"/>
  <c r="B4456" i="7"/>
  <c r="B4455" i="7"/>
  <c r="B4454" i="7"/>
  <c r="B4453" i="7"/>
  <c r="B4452" i="7"/>
  <c r="B4450" i="7"/>
  <c r="B4449" i="7"/>
  <c r="B4448" i="7"/>
  <c r="B4447" i="7"/>
  <c r="B4446" i="7"/>
  <c r="B4445" i="7"/>
  <c r="B4444" i="7"/>
  <c r="B4443" i="7"/>
  <c r="B4442" i="7"/>
  <c r="B4441" i="7"/>
  <c r="B4440" i="7"/>
  <c r="B4439" i="7"/>
  <c r="B4437" i="7"/>
  <c r="B4436" i="7"/>
  <c r="B4435" i="7"/>
  <c r="B4434" i="7"/>
  <c r="B4433" i="7"/>
  <c r="B4432" i="7"/>
  <c r="B4431" i="7"/>
  <c r="B4430" i="7"/>
  <c r="B4429" i="7"/>
  <c r="B4428" i="7"/>
  <c r="B4427" i="7"/>
  <c r="B4426" i="7"/>
  <c r="B4425" i="7"/>
  <c r="B4423" i="7"/>
  <c r="B4422" i="7"/>
  <c r="B4421" i="7"/>
  <c r="B4420" i="7"/>
  <c r="B4419" i="7"/>
  <c r="B4418" i="7"/>
  <c r="B4417" i="7"/>
  <c r="B4416" i="7"/>
  <c r="B4415" i="7"/>
  <c r="B4414" i="7"/>
  <c r="B4413" i="7"/>
  <c r="B4412" i="7"/>
  <c r="B4409" i="7"/>
  <c r="B4407" i="7"/>
  <c r="B4406" i="7"/>
  <c r="B4404" i="7"/>
  <c r="B4403" i="7"/>
  <c r="B4402" i="7"/>
  <c r="B4401" i="7"/>
  <c r="B4399" i="7"/>
  <c r="B4398" i="7"/>
  <c r="B4397" i="7"/>
  <c r="B4396" i="7"/>
  <c r="B4395" i="7"/>
  <c r="B4394" i="7"/>
  <c r="B4393" i="7"/>
  <c r="B4391" i="7"/>
  <c r="B4390" i="7"/>
  <c r="B4389" i="7"/>
  <c r="B4388" i="7"/>
  <c r="B4387" i="7"/>
  <c r="B4386" i="7"/>
  <c r="B4385" i="7"/>
  <c r="B4384" i="7"/>
  <c r="B4382" i="7"/>
  <c r="B4381" i="7"/>
  <c r="B4380" i="7"/>
  <c r="B4379" i="7"/>
  <c r="B4378" i="7"/>
  <c r="B4377" i="7"/>
  <c r="B4376" i="7"/>
  <c r="B4375" i="7"/>
  <c r="B4374" i="7"/>
  <c r="B4373" i="7"/>
  <c r="B4372" i="7"/>
  <c r="B4370" i="7"/>
  <c r="B4369" i="7"/>
  <c r="B4368" i="7"/>
  <c r="B4367" i="7"/>
  <c r="B4366" i="7"/>
  <c r="B4365" i="7"/>
  <c r="B4364" i="7"/>
  <c r="B4363" i="7"/>
  <c r="B4362" i="7"/>
  <c r="B4361" i="7"/>
  <c r="B4360" i="7"/>
  <c r="B4358" i="7"/>
  <c r="B4357" i="7"/>
  <c r="B4356" i="7"/>
  <c r="B4355" i="7"/>
  <c r="B4354" i="7"/>
  <c r="B4353" i="7"/>
  <c r="B4352" i="7"/>
  <c r="B4351" i="7"/>
  <c r="B4350" i="7"/>
  <c r="B4349" i="7"/>
  <c r="B4348" i="7"/>
  <c r="B4347" i="7"/>
  <c r="B4345" i="7"/>
  <c r="B4343" i="7"/>
  <c r="B4338" i="7"/>
  <c r="B4336" i="7"/>
  <c r="B4335" i="7"/>
  <c r="B4334" i="7"/>
  <c r="B4332" i="7"/>
  <c r="B4331" i="7"/>
  <c r="B4330" i="7"/>
  <c r="B4329" i="7"/>
  <c r="B4327" i="7"/>
  <c r="B4326" i="7"/>
  <c r="B4325" i="7"/>
  <c r="B4324" i="7"/>
  <c r="B4323" i="7"/>
  <c r="B4322" i="7"/>
  <c r="B4321" i="7"/>
  <c r="B4319" i="7"/>
  <c r="B4318" i="7"/>
  <c r="B4317" i="7"/>
  <c r="B4316" i="7"/>
  <c r="B4315" i="7"/>
  <c r="B4314" i="7"/>
  <c r="B4313" i="7"/>
  <c r="B4312" i="7"/>
  <c r="B4310" i="7"/>
  <c r="B4309" i="7"/>
  <c r="B4308" i="7"/>
  <c r="B4307" i="7"/>
  <c r="B4306" i="7"/>
  <c r="B4305" i="7"/>
  <c r="B4304" i="7"/>
  <c r="B4303" i="7"/>
  <c r="B4302" i="7"/>
  <c r="B4301" i="7"/>
  <c r="B4300" i="7"/>
  <c r="B4298" i="7"/>
  <c r="B4297" i="7"/>
  <c r="B4296" i="7"/>
  <c r="B4295" i="7"/>
  <c r="B4294" i="7"/>
  <c r="B4293" i="7"/>
  <c r="B4292" i="7"/>
  <c r="B4291" i="7"/>
  <c r="B4290" i="7"/>
  <c r="B4289" i="7"/>
  <c r="B4287" i="7"/>
  <c r="B4286" i="7"/>
  <c r="B4285" i="7"/>
  <c r="B4284" i="7"/>
  <c r="B4283" i="7"/>
  <c r="B4282" i="7"/>
  <c r="B4281" i="7"/>
  <c r="B4280" i="7"/>
  <c r="B4279" i="7"/>
  <c r="B4278" i="7"/>
  <c r="B4277" i="7"/>
  <c r="B4276" i="7"/>
  <c r="B4274" i="7"/>
  <c r="B4272" i="7"/>
  <c r="B4271" i="7"/>
  <c r="B4267" i="7"/>
  <c r="B4265" i="7"/>
  <c r="B4264" i="7"/>
  <c r="B4262" i="7"/>
  <c r="B4261" i="7"/>
  <c r="B4260" i="7"/>
  <c r="B4258" i="7"/>
  <c r="B4257" i="7"/>
  <c r="B4256" i="7"/>
  <c r="B4255" i="7"/>
  <c r="B4254" i="7"/>
  <c r="B4253" i="7"/>
  <c r="B4252" i="7"/>
  <c r="B4250" i="7"/>
  <c r="B4249" i="7"/>
  <c r="B4248" i="7"/>
  <c r="B4247" i="7"/>
  <c r="B4246" i="7"/>
  <c r="B4245" i="7"/>
  <c r="B4244" i="7"/>
  <c r="B4243" i="7"/>
  <c r="B4241" i="7"/>
  <c r="B4240" i="7"/>
  <c r="B4239" i="7"/>
  <c r="B4238" i="7"/>
  <c r="B4237" i="7"/>
  <c r="B4236" i="7"/>
  <c r="B4235" i="7"/>
  <c r="B4234" i="7"/>
  <c r="B4233" i="7"/>
  <c r="B4232" i="7"/>
  <c r="B4230" i="7"/>
  <c r="B4229" i="7"/>
  <c r="B4228" i="7"/>
  <c r="B4227" i="7"/>
  <c r="B4226" i="7"/>
  <c r="B4225" i="7"/>
  <c r="B4224" i="7"/>
  <c r="B4223" i="7"/>
  <c r="B4222" i="7"/>
  <c r="B4221" i="7"/>
  <c r="B4220" i="7"/>
  <c r="B4218" i="7"/>
  <c r="B4217" i="7"/>
  <c r="B4216" i="7"/>
  <c r="B4215" i="7"/>
  <c r="B4214" i="7"/>
  <c r="B4213" i="7"/>
  <c r="B4212" i="7"/>
  <c r="B4211" i="7"/>
  <c r="B4210" i="7"/>
  <c r="B4209" i="7"/>
  <c r="B4208" i="7"/>
  <c r="B4207" i="7"/>
  <c r="B4204" i="7"/>
  <c r="B4202" i="7"/>
  <c r="B4201" i="7"/>
  <c r="B4199" i="7"/>
  <c r="B4198" i="7"/>
  <c r="B4197" i="7"/>
  <c r="B4196" i="7"/>
  <c r="B4194" i="7"/>
  <c r="B4193" i="7"/>
  <c r="B4192" i="7"/>
  <c r="B4191" i="7"/>
  <c r="B4190" i="7"/>
  <c r="B4189" i="7"/>
  <c r="B4188" i="7"/>
  <c r="B4186" i="7"/>
  <c r="B4185" i="7"/>
  <c r="B4184" i="7"/>
  <c r="B4183" i="7"/>
  <c r="B4182" i="7"/>
  <c r="B4181" i="7"/>
  <c r="B4180" i="7"/>
  <c r="B4179" i="7"/>
  <c r="B4177" i="7"/>
  <c r="B4176" i="7"/>
  <c r="B4175" i="7"/>
  <c r="B4174" i="7"/>
  <c r="B4173" i="7"/>
  <c r="B4172" i="7"/>
  <c r="B4171" i="7"/>
  <c r="B4170" i="7"/>
  <c r="B4169" i="7"/>
  <c r="B4168" i="7"/>
  <c r="B4167" i="7"/>
  <c r="B4166" i="7"/>
  <c r="B4164" i="7"/>
  <c r="B4163" i="7"/>
  <c r="B4162" i="7"/>
  <c r="B4161" i="7"/>
  <c r="B4160" i="7"/>
  <c r="B4159" i="7"/>
  <c r="B4158" i="7"/>
  <c r="B4157" i="7"/>
  <c r="B4156" i="7"/>
  <c r="B4155" i="7"/>
  <c r="B4153" i="7"/>
  <c r="B4152" i="7"/>
  <c r="B4151" i="7"/>
  <c r="B4150" i="7"/>
  <c r="B4149" i="7"/>
  <c r="B4148" i="7"/>
  <c r="B4147" i="7"/>
  <c r="B4146" i="7"/>
  <c r="B4145" i="7"/>
  <c r="B4144" i="7"/>
  <c r="B4143" i="7"/>
  <c r="B4142" i="7"/>
  <c r="B4139" i="7"/>
  <c r="B4137" i="7"/>
  <c r="B4136" i="7"/>
  <c r="B4134" i="7"/>
  <c r="B4133" i="7"/>
  <c r="B4132" i="7"/>
  <c r="B4131" i="7"/>
  <c r="B4129" i="7"/>
  <c r="B4128" i="7"/>
  <c r="B4127" i="7"/>
  <c r="B4126" i="7"/>
  <c r="B4125" i="7"/>
  <c r="B4124" i="7"/>
  <c r="B4123" i="7"/>
  <c r="B4121" i="7"/>
  <c r="B4120" i="7"/>
  <c r="B4119" i="7"/>
  <c r="B4118" i="7"/>
  <c r="B4117" i="7"/>
  <c r="B4116" i="7"/>
  <c r="B4115" i="7"/>
  <c r="B4114" i="7"/>
  <c r="B4112" i="7"/>
  <c r="B4111" i="7"/>
  <c r="B4110" i="7"/>
  <c r="B4109" i="7"/>
  <c r="B4108" i="7"/>
  <c r="B4107" i="7"/>
  <c r="B4106" i="7"/>
  <c r="B4105" i="7"/>
  <c r="B4104" i="7"/>
  <c r="B4103" i="7"/>
  <c r="B4102" i="7"/>
  <c r="B4100" i="7"/>
  <c r="B4099" i="7"/>
  <c r="B4098" i="7"/>
  <c r="B4097" i="7"/>
  <c r="B4096" i="7"/>
  <c r="B4095" i="7"/>
  <c r="B4094" i="7"/>
  <c r="B4093" i="7"/>
  <c r="B4092" i="7"/>
  <c r="B4091" i="7"/>
  <c r="B4090" i="7"/>
  <c r="B4089" i="7"/>
  <c r="B4087" i="7"/>
  <c r="B4086" i="7"/>
  <c r="B4085" i="7"/>
  <c r="B4084" i="7"/>
  <c r="B4083" i="7"/>
  <c r="B4082" i="7"/>
  <c r="B4081" i="7"/>
  <c r="B4080" i="7"/>
  <c r="B4079" i="7"/>
  <c r="B4078" i="7"/>
  <c r="B4077" i="7"/>
  <c r="B4076" i="7"/>
  <c r="B4074" i="7"/>
  <c r="B4072" i="7"/>
  <c r="B4071" i="7"/>
  <c r="B4069" i="7"/>
  <c r="B4067" i="7"/>
  <c r="B4066" i="7"/>
  <c r="B4062" i="7"/>
  <c r="B4060" i="7"/>
  <c r="B4059" i="7"/>
  <c r="B4057" i="7"/>
  <c r="B4056" i="7"/>
  <c r="B4055" i="7"/>
  <c r="B4054" i="7"/>
  <c r="B4052" i="7"/>
  <c r="B4051" i="7"/>
  <c r="B4050" i="7"/>
  <c r="B4049" i="7"/>
  <c r="B4048" i="7"/>
  <c r="B4047" i="7"/>
  <c r="B4046" i="7"/>
  <c r="B4044" i="7"/>
  <c r="B4043" i="7"/>
  <c r="B4042" i="7"/>
  <c r="B4041" i="7"/>
  <c r="B4040" i="7"/>
  <c r="B4039" i="7"/>
  <c r="B4038" i="7"/>
  <c r="B4037" i="7"/>
  <c r="B4035" i="7"/>
  <c r="B4034" i="7"/>
  <c r="B4033" i="7"/>
  <c r="B4032" i="7"/>
  <c r="B4031" i="7"/>
  <c r="B4030" i="7"/>
  <c r="B4029" i="7"/>
  <c r="B4028" i="7"/>
  <c r="B4027" i="7"/>
  <c r="B4026" i="7"/>
  <c r="B4025" i="7"/>
  <c r="B4024" i="7"/>
  <c r="B4022" i="7"/>
  <c r="B4021" i="7"/>
  <c r="B4020" i="7"/>
  <c r="B4019" i="7"/>
  <c r="B4018" i="7"/>
  <c r="B4017" i="7"/>
  <c r="B4016" i="7"/>
  <c r="B4015" i="7"/>
  <c r="B4014" i="7"/>
  <c r="B4013" i="7"/>
  <c r="B4012" i="7"/>
  <c r="B4010" i="7"/>
  <c r="B4009" i="7"/>
  <c r="B4008" i="7"/>
  <c r="B4007" i="7"/>
  <c r="B4006" i="7"/>
  <c r="B4005" i="7"/>
  <c r="B4004" i="7"/>
  <c r="B4003" i="7"/>
  <c r="B4002" i="7"/>
  <c r="B4001" i="7"/>
  <c r="B4000" i="7"/>
  <c r="B3999" i="7"/>
  <c r="B3996" i="7"/>
  <c r="B3994" i="7"/>
  <c r="B3993" i="7"/>
  <c r="B3991" i="7"/>
  <c r="B3990" i="7"/>
  <c r="B3989" i="7"/>
  <c r="B3988" i="7"/>
  <c r="B3986" i="7"/>
  <c r="B3985" i="7"/>
  <c r="B3984" i="7"/>
  <c r="B3983" i="7"/>
  <c r="B3982" i="7"/>
  <c r="B3981" i="7"/>
  <c r="B3980" i="7"/>
  <c r="B3978" i="7"/>
  <c r="B3977" i="7"/>
  <c r="B3976" i="7"/>
  <c r="B3975" i="7"/>
  <c r="B3974" i="7"/>
  <c r="B3973" i="7"/>
  <c r="B3972" i="7"/>
  <c r="B3971" i="7"/>
  <c r="B3969" i="7"/>
  <c r="B3968" i="7"/>
  <c r="B3967" i="7"/>
  <c r="B3966" i="7"/>
  <c r="B3965" i="7"/>
  <c r="B3964" i="7"/>
  <c r="B3963" i="7"/>
  <c r="B3962" i="7"/>
  <c r="B3961" i="7"/>
  <c r="B3960" i="7"/>
  <c r="B3959" i="7"/>
  <c r="B3957" i="7"/>
  <c r="B3956" i="7"/>
  <c r="B3955" i="7"/>
  <c r="B3954" i="7"/>
  <c r="B3953" i="7"/>
  <c r="B3952" i="7"/>
  <c r="B3951" i="7"/>
  <c r="B3950" i="7"/>
  <c r="B3949" i="7"/>
  <c r="B3947" i="7"/>
  <c r="B3946" i="7"/>
  <c r="B3945" i="7"/>
  <c r="B3944" i="7"/>
  <c r="B3943" i="7"/>
  <c r="B3942" i="7"/>
  <c r="B3941" i="7"/>
  <c r="B3940" i="7"/>
  <c r="B3939" i="7"/>
  <c r="B3938" i="7"/>
  <c r="B3937" i="7"/>
  <c r="B3936" i="7"/>
  <c r="B3933" i="7"/>
  <c r="B3931" i="7"/>
  <c r="B3930" i="7"/>
  <c r="B3928" i="7"/>
  <c r="B3927" i="7"/>
  <c r="B3926" i="7"/>
  <c r="B3925" i="7"/>
  <c r="B3923" i="7"/>
  <c r="B3922" i="7"/>
  <c r="B3921" i="7"/>
  <c r="B3920" i="7"/>
  <c r="B3919" i="7"/>
  <c r="B3918" i="7"/>
  <c r="B3917" i="7"/>
  <c r="B3915" i="7"/>
  <c r="B3914" i="7"/>
  <c r="B3913" i="7"/>
  <c r="B3912" i="7"/>
  <c r="B3911" i="7"/>
  <c r="B3910" i="7"/>
  <c r="B3909" i="7"/>
  <c r="B3908" i="7"/>
  <c r="B3906" i="7"/>
  <c r="B3905" i="7"/>
  <c r="B3904" i="7"/>
  <c r="B3903" i="7"/>
  <c r="B3902" i="7"/>
  <c r="B3901" i="7"/>
  <c r="B3900" i="7"/>
  <c r="B3899" i="7"/>
  <c r="B3898" i="7"/>
  <c r="B3897" i="7"/>
  <c r="B3896" i="7"/>
  <c r="B3894" i="7"/>
  <c r="B3893" i="7"/>
  <c r="B3892" i="7"/>
  <c r="B3891" i="7"/>
  <c r="B3890" i="7"/>
  <c r="B3889" i="7"/>
  <c r="B3888" i="7"/>
  <c r="B3887" i="7"/>
  <c r="B3886" i="7"/>
  <c r="B3885" i="7"/>
  <c r="B3883" i="7"/>
  <c r="B3882" i="7"/>
  <c r="B3881" i="7"/>
  <c r="B3880" i="7"/>
  <c r="B3879" i="7"/>
  <c r="B3878" i="7"/>
  <c r="B3877" i="7"/>
  <c r="B3876" i="7"/>
  <c r="B3875" i="7"/>
  <c r="B3874" i="7"/>
  <c r="B3873" i="7"/>
  <c r="B3872" i="7"/>
  <c r="B3870" i="7"/>
  <c r="B3868" i="7"/>
  <c r="B3867" i="7"/>
  <c r="B3865" i="7"/>
  <c r="B3863" i="7"/>
  <c r="B3862" i="7"/>
  <c r="B3858" i="7"/>
  <c r="B3856" i="7"/>
  <c r="B3855" i="7"/>
  <c r="B3853" i="7"/>
  <c r="B3852" i="7"/>
  <c r="B3851" i="7"/>
  <c r="B3850" i="7"/>
  <c r="B3848" i="7"/>
  <c r="B3847" i="7"/>
  <c r="B3846" i="7"/>
  <c r="B3845" i="7"/>
  <c r="B3844" i="7"/>
  <c r="B3843" i="7"/>
  <c r="B3842" i="7"/>
  <c r="B3840" i="7"/>
  <c r="B3839" i="7"/>
  <c r="B3838" i="7"/>
  <c r="B3837" i="7"/>
  <c r="B3836" i="7"/>
  <c r="B3835" i="7"/>
  <c r="B3834" i="7"/>
  <c r="B3833" i="7"/>
  <c r="B3831" i="7"/>
  <c r="B3830" i="7"/>
  <c r="B3829" i="7"/>
  <c r="B3828" i="7"/>
  <c r="B3827" i="7"/>
  <c r="B3826" i="7"/>
  <c r="B3825" i="7"/>
  <c r="B3824" i="7"/>
  <c r="B3823" i="7"/>
  <c r="B3822" i="7"/>
  <c r="B3821" i="7"/>
  <c r="B3819" i="7"/>
  <c r="B3818" i="7"/>
  <c r="B3817" i="7"/>
  <c r="B3816" i="7"/>
  <c r="B3815" i="7"/>
  <c r="B3814" i="7"/>
  <c r="B3813" i="7"/>
  <c r="B3812" i="7"/>
  <c r="B3811" i="7"/>
  <c r="B3810" i="7"/>
  <c r="B3809" i="7"/>
  <c r="B3807" i="7"/>
  <c r="B3806" i="7"/>
  <c r="B3805" i="7"/>
  <c r="B3804" i="7"/>
  <c r="B3803" i="7"/>
  <c r="B3802" i="7"/>
  <c r="B3801" i="7"/>
  <c r="B3800" i="7"/>
  <c r="B3799" i="7"/>
  <c r="B3798" i="7"/>
  <c r="B3797" i="7"/>
  <c r="B3796" i="7"/>
  <c r="B3794" i="7"/>
  <c r="B3792" i="7"/>
  <c r="B3791" i="7"/>
  <c r="B3790" i="7"/>
  <c r="B3788" i="7"/>
  <c r="B3787" i="7"/>
  <c r="B3783" i="7"/>
  <c r="B3781" i="7"/>
  <c r="B3780" i="7"/>
  <c r="B3778" i="7"/>
  <c r="B3777" i="7"/>
  <c r="B3776" i="7"/>
  <c r="B3775" i="7"/>
  <c r="B3773" i="7"/>
  <c r="B3772" i="7"/>
  <c r="B3771" i="7"/>
  <c r="B3770" i="7"/>
  <c r="B3769" i="7"/>
  <c r="B3768" i="7"/>
  <c r="B3767" i="7"/>
  <c r="B3766" i="7"/>
  <c r="B3764" i="7"/>
  <c r="B3763" i="7"/>
  <c r="B3762" i="7"/>
  <c r="B3761" i="7"/>
  <c r="B3760" i="7"/>
  <c r="B3759" i="7"/>
  <c r="B3758" i="7"/>
  <c r="B3757" i="7"/>
  <c r="B3755" i="7"/>
  <c r="B3754" i="7"/>
  <c r="B3753" i="7"/>
  <c r="B3752" i="7"/>
  <c r="B3751" i="7"/>
  <c r="B3750" i="7"/>
  <c r="B3749" i="7"/>
  <c r="B3748" i="7"/>
  <c r="B3747" i="7"/>
  <c r="B3746" i="7"/>
  <c r="B3745" i="7"/>
  <c r="B3744" i="7"/>
  <c r="B3742" i="7"/>
  <c r="B3741" i="7"/>
  <c r="B3740" i="7"/>
  <c r="B3739" i="7"/>
  <c r="B3738" i="7"/>
  <c r="B3737" i="7"/>
  <c r="B3736" i="7"/>
  <c r="B3735" i="7"/>
  <c r="B3734" i="7"/>
  <c r="B3733" i="7"/>
  <c r="B3732" i="7"/>
  <c r="B3731" i="7"/>
  <c r="B3730" i="7"/>
  <c r="B3729" i="7"/>
  <c r="B3727" i="7"/>
  <c r="B3726" i="7"/>
  <c r="B3725" i="7"/>
  <c r="B3724" i="7"/>
  <c r="B3723" i="7"/>
  <c r="B3722" i="7"/>
  <c r="B3721" i="7"/>
  <c r="B3720" i="7"/>
  <c r="B3719" i="7"/>
  <c r="B3718" i="7"/>
  <c r="B3717" i="7"/>
  <c r="B3716" i="7"/>
  <c r="B3714" i="7"/>
  <c r="B3712" i="7"/>
  <c r="B3711" i="7"/>
  <c r="B3710" i="7"/>
  <c r="B3708" i="7"/>
  <c r="B3707" i="7"/>
  <c r="B3703" i="7"/>
  <c r="B3701" i="7"/>
  <c r="B3700" i="7"/>
  <c r="B3698" i="7"/>
  <c r="B3697" i="7"/>
  <c r="B3696" i="7"/>
  <c r="B3695" i="7"/>
  <c r="B3693" i="7"/>
  <c r="B3692" i="7"/>
  <c r="B3691" i="7"/>
  <c r="B3690" i="7"/>
  <c r="B3689" i="7"/>
  <c r="B3688" i="7"/>
  <c r="B3687" i="7"/>
  <c r="B3685" i="7"/>
  <c r="B3684" i="7"/>
  <c r="B3683" i="7"/>
  <c r="B3682" i="7"/>
  <c r="B3681" i="7"/>
  <c r="B3680" i="7"/>
  <c r="B3679" i="7"/>
  <c r="B3678" i="7"/>
  <c r="B3676" i="7"/>
  <c r="B3675" i="7"/>
  <c r="B3674" i="7"/>
  <c r="B3673" i="7"/>
  <c r="B3672" i="7"/>
  <c r="B3671" i="7"/>
  <c r="B3670" i="7"/>
  <c r="B3669" i="7"/>
  <c r="B3668" i="7"/>
  <c r="B3667" i="7"/>
  <c r="B3666" i="7"/>
  <c r="B3664" i="7"/>
  <c r="B3663" i="7"/>
  <c r="B3662" i="7"/>
  <c r="B3661" i="7"/>
  <c r="B3660" i="7"/>
  <c r="B3659" i="7"/>
  <c r="B3658" i="7"/>
  <c r="B3657" i="7"/>
  <c r="B3656" i="7"/>
  <c r="B3655" i="7"/>
  <c r="B3654" i="7"/>
  <c r="B3652" i="7"/>
  <c r="B3651" i="7"/>
  <c r="B3650" i="7"/>
  <c r="B3649" i="7"/>
  <c r="B3648" i="7"/>
  <c r="B3647" i="7"/>
  <c r="B3646" i="7"/>
  <c r="B3645" i="7"/>
  <c r="B3644" i="7"/>
  <c r="B3643" i="7"/>
  <c r="B3642" i="7"/>
  <c r="B3641" i="7"/>
  <c r="B3638" i="7"/>
  <c r="B3636" i="7"/>
  <c r="B3635" i="7"/>
  <c r="B3634" i="7"/>
  <c r="B3632" i="7"/>
  <c r="B3631" i="7"/>
  <c r="B3630" i="7"/>
  <c r="B3629" i="7"/>
  <c r="B3627" i="7"/>
  <c r="B3626" i="7"/>
  <c r="B3625" i="7"/>
  <c r="B3624" i="7"/>
  <c r="B3623" i="7"/>
  <c r="B3622" i="7"/>
  <c r="B3621" i="7"/>
  <c r="B3619" i="7"/>
  <c r="B3618" i="7"/>
  <c r="B3617" i="7"/>
  <c r="B3616" i="7"/>
  <c r="B3615" i="7"/>
  <c r="B3614" i="7"/>
  <c r="B3613" i="7"/>
  <c r="B3611" i="7"/>
  <c r="B3610" i="7"/>
  <c r="B3609" i="7"/>
  <c r="B3608" i="7"/>
  <c r="B3607" i="7"/>
  <c r="B3606" i="7"/>
  <c r="B3605" i="7"/>
  <c r="B3604" i="7"/>
  <c r="B3603" i="7"/>
  <c r="B3602" i="7"/>
  <c r="B3601" i="7"/>
  <c r="B3599" i="7"/>
  <c r="B3598" i="7"/>
  <c r="B3597" i="7"/>
  <c r="B3596" i="7"/>
  <c r="B3595" i="7"/>
  <c r="B3594" i="7"/>
  <c r="B3593" i="7"/>
  <c r="B3592" i="7"/>
  <c r="B3591" i="7"/>
  <c r="B3590" i="7"/>
  <c r="B3589" i="7"/>
  <c r="B3587" i="7"/>
  <c r="B3586" i="7"/>
  <c r="B3585" i="7"/>
  <c r="B3584" i="7"/>
  <c r="B3583" i="7"/>
  <c r="B3582" i="7"/>
  <c r="B3581" i="7"/>
  <c r="B3580" i="7"/>
  <c r="B3579" i="7"/>
  <c r="B3578" i="7"/>
  <c r="B3577" i="7"/>
  <c r="B3576" i="7"/>
  <c r="B3573" i="7"/>
  <c r="B3571" i="7"/>
  <c r="B3570" i="7"/>
  <c r="B3568" i="7"/>
  <c r="B3567" i="7"/>
  <c r="B3566" i="7"/>
  <c r="B3565" i="7"/>
  <c r="B3563" i="7"/>
  <c r="B3562" i="7"/>
  <c r="B3561" i="7"/>
  <c r="B3560" i="7"/>
  <c r="B3559" i="7"/>
  <c r="B3558" i="7"/>
  <c r="B3557" i="7"/>
  <c r="B3555" i="7"/>
  <c r="B3554" i="7"/>
  <c r="B3553" i="7"/>
  <c r="B3552" i="7"/>
  <c r="B3551" i="7"/>
  <c r="B3550" i="7"/>
  <c r="B3549" i="7"/>
  <c r="B3547" i="7"/>
  <c r="B3546" i="7"/>
  <c r="B3545" i="7"/>
  <c r="B3544" i="7"/>
  <c r="B3543" i="7"/>
  <c r="B3542" i="7"/>
  <c r="B3541" i="7"/>
  <c r="B3540" i="7"/>
  <c r="B3539" i="7"/>
  <c r="B3538" i="7"/>
  <c r="B3537" i="7"/>
  <c r="B3535" i="7"/>
  <c r="B3534" i="7"/>
  <c r="B3533" i="7"/>
  <c r="B3532" i="7"/>
  <c r="B3531" i="7"/>
  <c r="B3530" i="7"/>
  <c r="B3529" i="7"/>
  <c r="B3528" i="7"/>
  <c r="B3527" i="7"/>
  <c r="B3526" i="7"/>
  <c r="B3525" i="7"/>
  <c r="B3524" i="7"/>
  <c r="B3522" i="7"/>
  <c r="B3521" i="7"/>
  <c r="B3520" i="7"/>
  <c r="B3519" i="7"/>
  <c r="B3518" i="7"/>
  <c r="B3517" i="7"/>
  <c r="B3516" i="7"/>
  <c r="B3515" i="7"/>
  <c r="B3514" i="7"/>
  <c r="B3513" i="7"/>
  <c r="B3512" i="7"/>
  <c r="B3511" i="7"/>
  <c r="B3509" i="7"/>
  <c r="B3507" i="7"/>
  <c r="B3506" i="7"/>
  <c r="B3505" i="7"/>
  <c r="B3504" i="7"/>
  <c r="B3502" i="7"/>
  <c r="B3501" i="7"/>
  <c r="B3500" i="7"/>
  <c r="B3496" i="7"/>
  <c r="B3494" i="7"/>
  <c r="B3493" i="7"/>
  <c r="B3492" i="7"/>
  <c r="B3490" i="7"/>
  <c r="B3489" i="7"/>
  <c r="B3488" i="7"/>
  <c r="B3487" i="7"/>
  <c r="B3485" i="7"/>
  <c r="B3484" i="7"/>
  <c r="B3483" i="7"/>
  <c r="B3482" i="7"/>
  <c r="B3481" i="7"/>
  <c r="B3480" i="7"/>
  <c r="B3479" i="7"/>
  <c r="B3477" i="7"/>
  <c r="B3476" i="7"/>
  <c r="B3475" i="7"/>
  <c r="B3474" i="7"/>
  <c r="B3473" i="7"/>
  <c r="B3472" i="7"/>
  <c r="B3471" i="7"/>
  <c r="B3470" i="7"/>
  <c r="B3468" i="7"/>
  <c r="B3467" i="7"/>
  <c r="B3466" i="7"/>
  <c r="B3465" i="7"/>
  <c r="B3464" i="7"/>
  <c r="B3463" i="7"/>
  <c r="B3462" i="7"/>
  <c r="B3461" i="7"/>
  <c r="B3460" i="7"/>
  <c r="B3459" i="7"/>
  <c r="B3458" i="7"/>
  <c r="B3456" i="7"/>
  <c r="B3455" i="7"/>
  <c r="B3454" i="7"/>
  <c r="B3453" i="7"/>
  <c r="B3452" i="7"/>
  <c r="B3451" i="7"/>
  <c r="B3450" i="7"/>
  <c r="B3449" i="7"/>
  <c r="B3448" i="7"/>
  <c r="B3447" i="7"/>
  <c r="B3445" i="7"/>
  <c r="B3444" i="7"/>
  <c r="B3443" i="7"/>
  <c r="B3442" i="7"/>
  <c r="B3441" i="7"/>
  <c r="B3440" i="7"/>
  <c r="B3439" i="7"/>
  <c r="B3438" i="7"/>
  <c r="B3437" i="7"/>
  <c r="B3436" i="7"/>
  <c r="B3435" i="7"/>
  <c r="B3434" i="7"/>
  <c r="B3432" i="7"/>
  <c r="B3430" i="7"/>
  <c r="B3425" i="7"/>
  <c r="B3423" i="7"/>
  <c r="B3422" i="7"/>
  <c r="B3421" i="7"/>
  <c r="B3420" i="7"/>
  <c r="B3418" i="7"/>
  <c r="B3417" i="7"/>
  <c r="B3416" i="7"/>
  <c r="B3415" i="7"/>
  <c r="B3414" i="7"/>
  <c r="B3413" i="7"/>
  <c r="B3412" i="7"/>
  <c r="B3410" i="7"/>
  <c r="B3409" i="7"/>
  <c r="B3408" i="7"/>
  <c r="B3407" i="7"/>
  <c r="B3406" i="7"/>
  <c r="B3405" i="7"/>
  <c r="B3404" i="7"/>
  <c r="B3403" i="7"/>
  <c r="B3401" i="7"/>
  <c r="B3400" i="7"/>
  <c r="B3399" i="7"/>
  <c r="B3398" i="7"/>
  <c r="B3397" i="7"/>
  <c r="B3396" i="7"/>
  <c r="B3395" i="7"/>
  <c r="B3394" i="7"/>
  <c r="B3393" i="7"/>
  <c r="B3392" i="7"/>
  <c r="B3391" i="7"/>
  <c r="B3389" i="7"/>
  <c r="B3388" i="7"/>
  <c r="B3387" i="7"/>
  <c r="B3386" i="7"/>
  <c r="B3385" i="7"/>
  <c r="B3384" i="7"/>
  <c r="B3383" i="7"/>
  <c r="B3382" i="7"/>
  <c r="B3381" i="7"/>
  <c r="B3380" i="7"/>
  <c r="B3378" i="7"/>
  <c r="B3377" i="7"/>
  <c r="B3376" i="7"/>
  <c r="B3375" i="7"/>
  <c r="B3374" i="7"/>
  <c r="B3373" i="7"/>
  <c r="B3372" i="7"/>
  <c r="B3371" i="7"/>
  <c r="B3370" i="7"/>
  <c r="B3369" i="7"/>
  <c r="B3368" i="7"/>
  <c r="B3367" i="7"/>
  <c r="B3364" i="7"/>
  <c r="B3362" i="7"/>
  <c r="B3361" i="7"/>
  <c r="B3359" i="7"/>
  <c r="B3358" i="7"/>
  <c r="B3357" i="7"/>
  <c r="B3356" i="7"/>
  <c r="B3354" i="7"/>
  <c r="B3353" i="7"/>
  <c r="B3352" i="7"/>
  <c r="B3351" i="7"/>
  <c r="B3350" i="7"/>
  <c r="B3349" i="7"/>
  <c r="B3348" i="7"/>
  <c r="B3346" i="7"/>
  <c r="B3345" i="7"/>
  <c r="B3344" i="7"/>
  <c r="B3343" i="7"/>
  <c r="B3342" i="7"/>
  <c r="B3341" i="7"/>
  <c r="B3340" i="7"/>
  <c r="B3339" i="7"/>
  <c r="B3337" i="7"/>
  <c r="B3336" i="7"/>
  <c r="B3335" i="7"/>
  <c r="B3334" i="7"/>
  <c r="B3333" i="7"/>
  <c r="B3332" i="7"/>
  <c r="B3331" i="7"/>
  <c r="B3330" i="7"/>
  <c r="B3329" i="7"/>
  <c r="B3328" i="7"/>
  <c r="B3327" i="7"/>
  <c r="B3326" i="7"/>
  <c r="B3324" i="7"/>
  <c r="B3323" i="7"/>
  <c r="B3322" i="7"/>
  <c r="B3321" i="7"/>
  <c r="B3320" i="7"/>
  <c r="B3319" i="7"/>
  <c r="B3318" i="7"/>
  <c r="B3317" i="7"/>
  <c r="B3316" i="7"/>
  <c r="B3315" i="7"/>
  <c r="B3313" i="7"/>
  <c r="B3312" i="7"/>
  <c r="B3311" i="7"/>
  <c r="B3310" i="7"/>
  <c r="B3309" i="7"/>
  <c r="B3308" i="7"/>
  <c r="B3307" i="7"/>
  <c r="B3306" i="7"/>
  <c r="B3305" i="7"/>
  <c r="B3304" i="7"/>
  <c r="B3303" i="7"/>
  <c r="B3302" i="7"/>
  <c r="B3299" i="7"/>
  <c r="B3297" i="7"/>
  <c r="B3296" i="7"/>
  <c r="B3294" i="7"/>
  <c r="B3293" i="7"/>
  <c r="B3292" i="7"/>
  <c r="B3291" i="7"/>
  <c r="B3289" i="7"/>
  <c r="B3288" i="7"/>
  <c r="B3287" i="7"/>
  <c r="B3286" i="7"/>
  <c r="B3285" i="7"/>
  <c r="B3284" i="7"/>
  <c r="B3283" i="7"/>
  <c r="B3281" i="7"/>
  <c r="B3280" i="7"/>
  <c r="B3279" i="7"/>
  <c r="B3278" i="7"/>
  <c r="B3277" i="7"/>
  <c r="B3276" i="7"/>
  <c r="B3275" i="7"/>
  <c r="B3274" i="7"/>
  <c r="B3272" i="7"/>
  <c r="B3271" i="7"/>
  <c r="B3270" i="7"/>
  <c r="B3269" i="7"/>
  <c r="B3268" i="7"/>
  <c r="B3267" i="7"/>
  <c r="B3266" i="7"/>
  <c r="B3265" i="7"/>
  <c r="B3264" i="7"/>
  <c r="B3263" i="7"/>
  <c r="B3262" i="7"/>
  <c r="B3260" i="7"/>
  <c r="B3259" i="7"/>
  <c r="B3258" i="7"/>
  <c r="B3257" i="7"/>
  <c r="B3256" i="7"/>
  <c r="B3255" i="7"/>
  <c r="B3254" i="7"/>
  <c r="B3253" i="7"/>
  <c r="B3252" i="7"/>
  <c r="B3251" i="7"/>
  <c r="B3250" i="7"/>
  <c r="B3248" i="7"/>
  <c r="B3247" i="7"/>
  <c r="B3246" i="7"/>
  <c r="B3245" i="7"/>
  <c r="B3244" i="7"/>
  <c r="B3243" i="7"/>
  <c r="B3242" i="7"/>
  <c r="B3241" i="7"/>
  <c r="B3240" i="7"/>
  <c r="B3239" i="7"/>
  <c r="B3238" i="7"/>
  <c r="B3237" i="7"/>
  <c r="B3234" i="7"/>
  <c r="B3232" i="7"/>
  <c r="B3231" i="7"/>
  <c r="B3229" i="7"/>
  <c r="B3228" i="7"/>
  <c r="B3227" i="7"/>
  <c r="B3225" i="7"/>
  <c r="B3224" i="7"/>
  <c r="B3223" i="7"/>
  <c r="B3222" i="7"/>
  <c r="B3221" i="7"/>
  <c r="B3220" i="7"/>
  <c r="B3219" i="7"/>
  <c r="B3217" i="7"/>
  <c r="B3216" i="7"/>
  <c r="B3215" i="7"/>
  <c r="B3214" i="7"/>
  <c r="B3213" i="7"/>
  <c r="B3212" i="7"/>
  <c r="B3211" i="7"/>
  <c r="B3210" i="7"/>
  <c r="B3208" i="7"/>
  <c r="B3207" i="7"/>
  <c r="B3206" i="7"/>
  <c r="B3205" i="7"/>
  <c r="B3204" i="7"/>
  <c r="B3203" i="7"/>
  <c r="B3202" i="7"/>
  <c r="B3201" i="7"/>
  <c r="B3200" i="7"/>
  <c r="B3199" i="7"/>
  <c r="B3198" i="7"/>
  <c r="B3196" i="7"/>
  <c r="B3195" i="7"/>
  <c r="B3194" i="7"/>
  <c r="B3193" i="7"/>
  <c r="B3192" i="7"/>
  <c r="B3191" i="7"/>
  <c r="B3190" i="7"/>
  <c r="B3189" i="7"/>
  <c r="B3188" i="7"/>
  <c r="B3187" i="7"/>
  <c r="B3186" i="7"/>
  <c r="B3184" i="7"/>
  <c r="B3183" i="7"/>
  <c r="B3182" i="7"/>
  <c r="B3181" i="7"/>
  <c r="B3180" i="7"/>
  <c r="B3179" i="7"/>
  <c r="B3178" i="7"/>
  <c r="B3177" i="7"/>
  <c r="B3176" i="7"/>
  <c r="B3175" i="7"/>
  <c r="B3174" i="7"/>
  <c r="B3173" i="7"/>
  <c r="B3170" i="7"/>
  <c r="B3168" i="7"/>
  <c r="B3167" i="7"/>
  <c r="B3165" i="7"/>
  <c r="B3164" i="7"/>
  <c r="B3163" i="7"/>
  <c r="B3162" i="7"/>
  <c r="B3160" i="7"/>
  <c r="B3159" i="7"/>
  <c r="B3158" i="7"/>
  <c r="B3157" i="7"/>
  <c r="B3156" i="7"/>
  <c r="B3155" i="7"/>
  <c r="B3154" i="7"/>
  <c r="B3152" i="7"/>
  <c r="B3151" i="7"/>
  <c r="B3150" i="7"/>
  <c r="B3149" i="7"/>
  <c r="B3148" i="7"/>
  <c r="B3147" i="7"/>
  <c r="B3146" i="7"/>
  <c r="B3145" i="7"/>
  <c r="B3143" i="7"/>
  <c r="B3142" i="7"/>
  <c r="B3141" i="7"/>
  <c r="B3140" i="7"/>
  <c r="B3139" i="7"/>
  <c r="B3138" i="7"/>
  <c r="B3137" i="7"/>
  <c r="B3136" i="7"/>
  <c r="B3135" i="7"/>
  <c r="B3134" i="7"/>
  <c r="B3133" i="7"/>
  <c r="B3132" i="7"/>
  <c r="B3130" i="7"/>
  <c r="B3129" i="7"/>
  <c r="B3128" i="7"/>
  <c r="B3127" i="7"/>
  <c r="B3126" i="7"/>
  <c r="B3125" i="7"/>
  <c r="B3124" i="7"/>
  <c r="B3123" i="7"/>
  <c r="B3122" i="7"/>
  <c r="B3121" i="7"/>
  <c r="B3119" i="7"/>
  <c r="B3118" i="7"/>
  <c r="B3117" i="7"/>
  <c r="B3116" i="7"/>
  <c r="B3115" i="7"/>
  <c r="B3114" i="7"/>
  <c r="B3113" i="7"/>
  <c r="B3112" i="7"/>
  <c r="B3111" i="7"/>
  <c r="B3110" i="7"/>
  <c r="B3109" i="7"/>
  <c r="B3108" i="7"/>
  <c r="B3105" i="7"/>
  <c r="B3103" i="7"/>
  <c r="B3102" i="7"/>
  <c r="B3100" i="7"/>
  <c r="B3099" i="7"/>
  <c r="B3098" i="7"/>
  <c r="B3097" i="7"/>
  <c r="B3095" i="7"/>
  <c r="B3094" i="7"/>
  <c r="B3093" i="7"/>
  <c r="B3092" i="7"/>
  <c r="B3091" i="7"/>
  <c r="B3090" i="7"/>
  <c r="B3089" i="7"/>
  <c r="B3087" i="7"/>
  <c r="B3086" i="7"/>
  <c r="B3085" i="7"/>
  <c r="B3084" i="7"/>
  <c r="B3083" i="7"/>
  <c r="B3082" i="7"/>
  <c r="B3081" i="7"/>
  <c r="B3080" i="7"/>
  <c r="B3078" i="7"/>
  <c r="B3077" i="7"/>
  <c r="B3076" i="7"/>
  <c r="B3075" i="7"/>
  <c r="B3074" i="7"/>
  <c r="B3073" i="7"/>
  <c r="B3072" i="7"/>
  <c r="B3071" i="7"/>
  <c r="B3070" i="7"/>
  <c r="B3069" i="7"/>
  <c r="B3068" i="7"/>
  <c r="B3066" i="7"/>
  <c r="B3065" i="7"/>
  <c r="B3064" i="7"/>
  <c r="B3063" i="7"/>
  <c r="B3062" i="7"/>
  <c r="B3061" i="7"/>
  <c r="B3060" i="7"/>
  <c r="B3059" i="7"/>
  <c r="B3058" i="7"/>
  <c r="B3056" i="7"/>
  <c r="B3055" i="7"/>
  <c r="B3054" i="7"/>
  <c r="B3053" i="7"/>
  <c r="B3052" i="7"/>
  <c r="B3051" i="7"/>
  <c r="B3050" i="7"/>
  <c r="B3049" i="7"/>
  <c r="B3048" i="7"/>
  <c r="B3047" i="7"/>
  <c r="B3046" i="7"/>
  <c r="B3045" i="7"/>
  <c r="B3042" i="7"/>
  <c r="B3040" i="7"/>
  <c r="B3039" i="7"/>
  <c r="B3037" i="7"/>
  <c r="B3036" i="7"/>
  <c r="B3035" i="7"/>
  <c r="B3033" i="7"/>
  <c r="B3032" i="7"/>
  <c r="B3031" i="7"/>
  <c r="B3030" i="7"/>
  <c r="B3029" i="7"/>
  <c r="B3028" i="7"/>
  <c r="B3027" i="7"/>
  <c r="B3025" i="7"/>
  <c r="B3024" i="7"/>
  <c r="B3023" i="7"/>
  <c r="B3022" i="7"/>
  <c r="B3021" i="7"/>
  <c r="B3020" i="7"/>
  <c r="B3019" i="7"/>
  <c r="B3018" i="7"/>
  <c r="B3016" i="7"/>
  <c r="B3015" i="7"/>
  <c r="B3014" i="7"/>
  <c r="B3013" i="7"/>
  <c r="B3012" i="7"/>
  <c r="B3011" i="7"/>
  <c r="B3010" i="7"/>
  <c r="B3009" i="7"/>
  <c r="B3008" i="7"/>
  <c r="B3007" i="7"/>
  <c r="B3006" i="7"/>
  <c r="B3004" i="7"/>
  <c r="B3003" i="7"/>
  <c r="B3002" i="7"/>
  <c r="B3001" i="7"/>
  <c r="B3000" i="7"/>
  <c r="B2999" i="7"/>
  <c r="B2998" i="7"/>
  <c r="B2997" i="7"/>
  <c r="B2996" i="7"/>
  <c r="B2995" i="7"/>
  <c r="B2994" i="7"/>
  <c r="B2992" i="7"/>
  <c r="B2991" i="7"/>
  <c r="B2990" i="7"/>
  <c r="B2989" i="7"/>
  <c r="B2988" i="7"/>
  <c r="B2987" i="7"/>
  <c r="B2986" i="7"/>
  <c r="B2985" i="7"/>
  <c r="B2984" i="7"/>
  <c r="B2983" i="7"/>
  <c r="B2982" i="7"/>
  <c r="B2981" i="7"/>
  <c r="B2979" i="7"/>
  <c r="B2977" i="7"/>
  <c r="B2976" i="7"/>
  <c r="B2971" i="7"/>
  <c r="B2969" i="7"/>
  <c r="B2968" i="7"/>
  <c r="B2966" i="7"/>
  <c r="B2965" i="7"/>
  <c r="B2964" i="7"/>
  <c r="B2963" i="7"/>
  <c r="B2961" i="7"/>
  <c r="B2960" i="7"/>
  <c r="B2959" i="7"/>
  <c r="B2958" i="7"/>
  <c r="B2957" i="7"/>
  <c r="B2956" i="7"/>
  <c r="B2955" i="7"/>
  <c r="B2953" i="7"/>
  <c r="B2952" i="7"/>
  <c r="B2951" i="7"/>
  <c r="B2950" i="7"/>
  <c r="B2949" i="7"/>
  <c r="B2948" i="7"/>
  <c r="B2947" i="7"/>
  <c r="B2946" i="7"/>
  <c r="B2944" i="7"/>
  <c r="B2943" i="7"/>
  <c r="B2942" i="7"/>
  <c r="B2941" i="7"/>
  <c r="B2940" i="7"/>
  <c r="B2939" i="7"/>
  <c r="B2938" i="7"/>
  <c r="B2937" i="7"/>
  <c r="B2936" i="7"/>
  <c r="B2935" i="7"/>
  <c r="B2934" i="7"/>
  <c r="B2932" i="7"/>
  <c r="B2931" i="7"/>
  <c r="B2930" i="7"/>
  <c r="B2929" i="7"/>
  <c r="B2928" i="7"/>
  <c r="B2927" i="7"/>
  <c r="B2926" i="7"/>
  <c r="B2925" i="7"/>
  <c r="B2924" i="7"/>
  <c r="B2923" i="7"/>
  <c r="B2922" i="7"/>
  <c r="B2920" i="7"/>
  <c r="B2919" i="7"/>
  <c r="B2918" i="7"/>
  <c r="B2917" i="7"/>
  <c r="B2916" i="7"/>
  <c r="B2915" i="7"/>
  <c r="B2914" i="7"/>
  <c r="B2913" i="7"/>
  <c r="B2912" i="7"/>
  <c r="B2911" i="7"/>
  <c r="B2910" i="7"/>
  <c r="B2909" i="7"/>
  <c r="B2907" i="7"/>
  <c r="B2905" i="7"/>
  <c r="B2904" i="7"/>
  <c r="B2903" i="7"/>
  <c r="B2901" i="7"/>
  <c r="B2900" i="7"/>
  <c r="B2896" i="7"/>
  <c r="B2894" i="7"/>
  <c r="B2893" i="7"/>
  <c r="B2891" i="7"/>
  <c r="B2890" i="7"/>
  <c r="B2889" i="7"/>
  <c r="B2888" i="7"/>
  <c r="B2886" i="7"/>
  <c r="B2885" i="7"/>
  <c r="B2884" i="7"/>
  <c r="B2883" i="7"/>
  <c r="B2882" i="7"/>
  <c r="B2881" i="7"/>
  <c r="B2880" i="7"/>
  <c r="B2878" i="7"/>
  <c r="B2877" i="7"/>
  <c r="B2876" i="7"/>
  <c r="B2875" i="7"/>
  <c r="B2874" i="7"/>
  <c r="B2873" i="7"/>
  <c r="B2872" i="7"/>
  <c r="B2871" i="7"/>
  <c r="B2869" i="7"/>
  <c r="B2868" i="7"/>
  <c r="B2867" i="7"/>
  <c r="B2866" i="7"/>
  <c r="B2865" i="7"/>
  <c r="B2864" i="7"/>
  <c r="B2863" i="7"/>
  <c r="B2862" i="7"/>
  <c r="B2861" i="7"/>
  <c r="B2860" i="7"/>
  <c r="B2859" i="7"/>
  <c r="B2857" i="7"/>
  <c r="B2856" i="7"/>
  <c r="B2855" i="7"/>
  <c r="B2854" i="7"/>
  <c r="B2853" i="7"/>
  <c r="B2852" i="7"/>
  <c r="B2851" i="7"/>
  <c r="B2850" i="7"/>
  <c r="B2849" i="7"/>
  <c r="B2848" i="7"/>
  <c r="B2847" i="7"/>
  <c r="B2846" i="7"/>
  <c r="B2845" i="7"/>
  <c r="B2843" i="7"/>
  <c r="B2842" i="7"/>
  <c r="B2841" i="7"/>
  <c r="B2840" i="7"/>
  <c r="B2839" i="7"/>
  <c r="B2838" i="7"/>
  <c r="B2837" i="7"/>
  <c r="B2836" i="7"/>
  <c r="B2835" i="7"/>
  <c r="B2834" i="7"/>
  <c r="B2833" i="7"/>
  <c r="B2832" i="7"/>
  <c r="B2830" i="7"/>
  <c r="B2828" i="7"/>
  <c r="B2827" i="7"/>
  <c r="B2823" i="7"/>
  <c r="B2821" i="7"/>
  <c r="B2820" i="7"/>
  <c r="B2818" i="7"/>
  <c r="B2817" i="7"/>
  <c r="B2816" i="7"/>
  <c r="B2815" i="7"/>
  <c r="B2813" i="7"/>
  <c r="B2812" i="7"/>
  <c r="B2811" i="7"/>
  <c r="B2810" i="7"/>
  <c r="B2809" i="7"/>
  <c r="B2808" i="7"/>
  <c r="B2807" i="7"/>
  <c r="B2805" i="7"/>
  <c r="B2804" i="7"/>
  <c r="B2803" i="7"/>
  <c r="B2802" i="7"/>
  <c r="B2801" i="7"/>
  <c r="B2800" i="7"/>
  <c r="B2799" i="7"/>
  <c r="B2797" i="7"/>
  <c r="B2796" i="7"/>
  <c r="B2795" i="7"/>
  <c r="B2794" i="7"/>
  <c r="B2793" i="7"/>
  <c r="B2792" i="7"/>
  <c r="B2791" i="7"/>
  <c r="B2790" i="7"/>
  <c r="B2789" i="7"/>
  <c r="B2788" i="7"/>
  <c r="B2787" i="7"/>
  <c r="B2785" i="7"/>
  <c r="B2784" i="7"/>
  <c r="B2783" i="7"/>
  <c r="B2782" i="7"/>
  <c r="B2781" i="7"/>
  <c r="B2780" i="7"/>
  <c r="B2779" i="7"/>
  <c r="B2778" i="7"/>
  <c r="B2777" i="7"/>
  <c r="B2775" i="7"/>
  <c r="B2774" i="7"/>
  <c r="B2773" i="7"/>
  <c r="B2772" i="7"/>
  <c r="B2771" i="7"/>
  <c r="B2770" i="7"/>
  <c r="B2769" i="7"/>
  <c r="B2768" i="7"/>
  <c r="B2767" i="7"/>
  <c r="B2766" i="7"/>
  <c r="B2765" i="7"/>
  <c r="B2764" i="7"/>
  <c r="B2762" i="7"/>
  <c r="B2760" i="7"/>
  <c r="B2759" i="7"/>
  <c r="B2758" i="7"/>
  <c r="B2756" i="7"/>
  <c r="B2755" i="7"/>
  <c r="B2751" i="7"/>
  <c r="B2749" i="7"/>
  <c r="B2748" i="7"/>
  <c r="B2746" i="7"/>
  <c r="B2745" i="7"/>
  <c r="B2744" i="7"/>
  <c r="B2743" i="7"/>
  <c r="B2741" i="7"/>
  <c r="B2740" i="7"/>
  <c r="B2739" i="7"/>
  <c r="B2738" i="7"/>
  <c r="B2737" i="7"/>
  <c r="B2736" i="7"/>
  <c r="B2735" i="7"/>
  <c r="B2733" i="7"/>
  <c r="B2732" i="7"/>
  <c r="B2731" i="7"/>
  <c r="B2730" i="7"/>
  <c r="B2729" i="7"/>
  <c r="B2728" i="7"/>
  <c r="B2727" i="7"/>
  <c r="B2726" i="7"/>
  <c r="B2724" i="7"/>
  <c r="B2723" i="7"/>
  <c r="B2722" i="7"/>
  <c r="B2721" i="7"/>
  <c r="B2720" i="7"/>
  <c r="B2719" i="7"/>
  <c r="B2718" i="7"/>
  <c r="B2717" i="7"/>
  <c r="B2716" i="7"/>
  <c r="B2715" i="7"/>
  <c r="B2714" i="7"/>
  <c r="B2713" i="7"/>
  <c r="B2711" i="7"/>
  <c r="B2710" i="7"/>
  <c r="B2709" i="7"/>
  <c r="B2708" i="7"/>
  <c r="B2707" i="7"/>
  <c r="B2706" i="7"/>
  <c r="B2705" i="7"/>
  <c r="B2704" i="7"/>
  <c r="B2703" i="7"/>
  <c r="B2702" i="7"/>
  <c r="B2700" i="7"/>
  <c r="B2699" i="7"/>
  <c r="B2698" i="7"/>
  <c r="B2697" i="7"/>
  <c r="B2696" i="7"/>
  <c r="B2695" i="7"/>
  <c r="B2694" i="7"/>
  <c r="B2693" i="7"/>
  <c r="B2692" i="7"/>
  <c r="B2691" i="7"/>
  <c r="B2690" i="7"/>
  <c r="B2689" i="7"/>
  <c r="B2687" i="7"/>
  <c r="B2685" i="7"/>
  <c r="B2684" i="7"/>
  <c r="B2682" i="7"/>
  <c r="B2680" i="7"/>
  <c r="B2679" i="7"/>
  <c r="B2675" i="7"/>
  <c r="B2673" i="7"/>
  <c r="B2672" i="7"/>
  <c r="B2670" i="7"/>
  <c r="B2669" i="7"/>
  <c r="B2668" i="7"/>
  <c r="B2667" i="7"/>
  <c r="B2665" i="7"/>
  <c r="B2664" i="7"/>
  <c r="B2663" i="7"/>
  <c r="B2662" i="7"/>
  <c r="B2661" i="7"/>
  <c r="B2660" i="7"/>
  <c r="B2659" i="7"/>
  <c r="B2657" i="7"/>
  <c r="B2656" i="7"/>
  <c r="B2655" i="7"/>
  <c r="B2654" i="7"/>
  <c r="B2653" i="7"/>
  <c r="B2652" i="7"/>
  <c r="B2651" i="7"/>
  <c r="B2650" i="7"/>
  <c r="B2648" i="7"/>
  <c r="B2647" i="7"/>
  <c r="B2646" i="7"/>
  <c r="B2645" i="7"/>
  <c r="B2644" i="7"/>
  <c r="B2643" i="7"/>
  <c r="B2642" i="7"/>
  <c r="B2641" i="7"/>
  <c r="B2640" i="7"/>
  <c r="B2639" i="7"/>
  <c r="B2638" i="7"/>
  <c r="B2637" i="7"/>
  <c r="B2636" i="7"/>
  <c r="B2634" i="7"/>
  <c r="B2633" i="7"/>
  <c r="B2632" i="7"/>
  <c r="B2631" i="7"/>
  <c r="B2630" i="7"/>
  <c r="B2629" i="7"/>
  <c r="B2628" i="7"/>
  <c r="B2627" i="7"/>
  <c r="B2626" i="7"/>
  <c r="B2625" i="7"/>
  <c r="B2623" i="7"/>
  <c r="B2622" i="7"/>
  <c r="B2621" i="7"/>
  <c r="B2620" i="7"/>
  <c r="B2619" i="7"/>
  <c r="B2618" i="7"/>
  <c r="B2617" i="7"/>
  <c r="B2616" i="7"/>
  <c r="B2615" i="7"/>
  <c r="B2614" i="7"/>
  <c r="B2613" i="7"/>
  <c r="B2612" i="7"/>
  <c r="B2610" i="7"/>
  <c r="B2608" i="7"/>
  <c r="B2607" i="7"/>
  <c r="B2605" i="7"/>
  <c r="B2603" i="7"/>
  <c r="B2602" i="7"/>
  <c r="B2598" i="7"/>
  <c r="B2596" i="7"/>
  <c r="B2595" i="7"/>
  <c r="B2593" i="7"/>
  <c r="B2592" i="7"/>
  <c r="B2591" i="7"/>
  <c r="B2590" i="7"/>
  <c r="B2588" i="7"/>
  <c r="B2587" i="7"/>
  <c r="B2586" i="7"/>
  <c r="B2585" i="7"/>
  <c r="B2584" i="7"/>
  <c r="B2583" i="7"/>
  <c r="B2582" i="7"/>
  <c r="B2580" i="7"/>
  <c r="B2579" i="7"/>
  <c r="B2578" i="7"/>
  <c r="B2577" i="7"/>
  <c r="B2576" i="7"/>
  <c r="B2575" i="7"/>
  <c r="B2574" i="7"/>
  <c r="B2573" i="7"/>
  <c r="B2571" i="7"/>
  <c r="B2570" i="7"/>
  <c r="B2569" i="7"/>
  <c r="B2568" i="7"/>
  <c r="B2567" i="7"/>
  <c r="B2566" i="7"/>
  <c r="B2565" i="7"/>
  <c r="B2564" i="7"/>
  <c r="B2563" i="7"/>
  <c r="B2562" i="7"/>
  <c r="B2561" i="7"/>
  <c r="B2559" i="7"/>
  <c r="B2558" i="7"/>
  <c r="B2557" i="7"/>
  <c r="B2556" i="7"/>
  <c r="B2555" i="7"/>
  <c r="B2554" i="7"/>
  <c r="B2553" i="7"/>
  <c r="B2552" i="7"/>
  <c r="B2550" i="7"/>
  <c r="B2549" i="7"/>
  <c r="B2548" i="7"/>
  <c r="B2547" i="7"/>
  <c r="B2546" i="7"/>
  <c r="B2545" i="7"/>
  <c r="B2544" i="7"/>
  <c r="B2543" i="7"/>
  <c r="B2542" i="7"/>
  <c r="B2541" i="7"/>
  <c r="B2540" i="7"/>
  <c r="B2539" i="7"/>
  <c r="B2537" i="7"/>
  <c r="B2535" i="7"/>
  <c r="B2534" i="7"/>
  <c r="B2533" i="7"/>
  <c r="B2531" i="7"/>
  <c r="B2530" i="7"/>
  <c r="B2526" i="7"/>
  <c r="B2524" i="7"/>
  <c r="B2523" i="7"/>
  <c r="B2521" i="7"/>
  <c r="B2520" i="7"/>
  <c r="B2519" i="7"/>
  <c r="B2518" i="7"/>
  <c r="B2516" i="7"/>
  <c r="B2515" i="7"/>
  <c r="B2514" i="7"/>
  <c r="B2513" i="7"/>
  <c r="B2512" i="7"/>
  <c r="B2511" i="7"/>
  <c r="B2510" i="7"/>
  <c r="B2508" i="7"/>
  <c r="B2507" i="7"/>
  <c r="B2506" i="7"/>
  <c r="B2505" i="7"/>
  <c r="B2504" i="7"/>
  <c r="B2503" i="7"/>
  <c r="B2502" i="7"/>
  <c r="B2501" i="7"/>
  <c r="B2499" i="7"/>
  <c r="B2498" i="7"/>
  <c r="B2497" i="7"/>
  <c r="B2496" i="7"/>
  <c r="B2495" i="7"/>
  <c r="B2494" i="7"/>
  <c r="B2493" i="7"/>
  <c r="B2492" i="7"/>
  <c r="B2491" i="7"/>
  <c r="B2490" i="7"/>
  <c r="B2489" i="7"/>
  <c r="B2487" i="7"/>
  <c r="B2486" i="7"/>
  <c r="B2485" i="7"/>
  <c r="B2484" i="7"/>
  <c r="B2483" i="7"/>
  <c r="B2482" i="7"/>
  <c r="B2481" i="7"/>
  <c r="B2480" i="7"/>
  <c r="B2479" i="7"/>
  <c r="B2478" i="7"/>
  <c r="B2477" i="7"/>
  <c r="B2475" i="7"/>
  <c r="B2474" i="7"/>
  <c r="B2473" i="7"/>
  <c r="B2472" i="7"/>
  <c r="B2471" i="7"/>
  <c r="B2470" i="7"/>
  <c r="B2469" i="7"/>
  <c r="B2468" i="7"/>
  <c r="B2467" i="7"/>
  <c r="B2466" i="7"/>
  <c r="B2465" i="7"/>
  <c r="B2464" i="7"/>
  <c r="B2462" i="7"/>
  <c r="B2460" i="7"/>
  <c r="B2459" i="7"/>
  <c r="B2458" i="7"/>
  <c r="B2456" i="7"/>
  <c r="B2455" i="7"/>
  <c r="B2451" i="7"/>
  <c r="B2449" i="7"/>
  <c r="B2448" i="7"/>
  <c r="B2446" i="7"/>
  <c r="B2445" i="7"/>
  <c r="B2444" i="7"/>
  <c r="B2443" i="7"/>
  <c r="B2441" i="7"/>
  <c r="B2440" i="7"/>
  <c r="B2439" i="7"/>
  <c r="B2438" i="7"/>
  <c r="B2437" i="7"/>
  <c r="B2436" i="7"/>
  <c r="B2435" i="7"/>
  <c r="B2433" i="7"/>
  <c r="B2432" i="7"/>
  <c r="B2431" i="7"/>
  <c r="B2430" i="7"/>
  <c r="B2429" i="7"/>
  <c r="B2428" i="7"/>
  <c r="B2427" i="7"/>
  <c r="B2426" i="7"/>
  <c r="B2424" i="7"/>
  <c r="B2423" i="7"/>
  <c r="B2422" i="7"/>
  <c r="B2421" i="7"/>
  <c r="B2420" i="7"/>
  <c r="B2419" i="7"/>
  <c r="B2418" i="7"/>
  <c r="B2417" i="7"/>
  <c r="B2416" i="7"/>
  <c r="B2415" i="7"/>
  <c r="B2414" i="7"/>
  <c r="B2412" i="7"/>
  <c r="B2411" i="7"/>
  <c r="B2410" i="7"/>
  <c r="B2409" i="7"/>
  <c r="B2408" i="7"/>
  <c r="B2407" i="7"/>
  <c r="B2406" i="7"/>
  <c r="B2405" i="7"/>
  <c r="B2404" i="7"/>
  <c r="B2403" i="7"/>
  <c r="B2402" i="7"/>
  <c r="B2400" i="7"/>
  <c r="B2399" i="7"/>
  <c r="B2398" i="7"/>
  <c r="B2397" i="7"/>
  <c r="B2396" i="7"/>
  <c r="B2395" i="7"/>
  <c r="B2394" i="7"/>
  <c r="B2393" i="7"/>
  <c r="B2392" i="7"/>
  <c r="B2390" i="7"/>
  <c r="B2389" i="7"/>
  <c r="B2387" i="7"/>
  <c r="B2385" i="7"/>
  <c r="B2383" i="7"/>
  <c r="B2381" i="7"/>
  <c r="B2380" i="7"/>
  <c r="B2379" i="7"/>
  <c r="B2375" i="7"/>
  <c r="B2373" i="7"/>
  <c r="B2372" i="7"/>
  <c r="B2370" i="7"/>
  <c r="B2369" i="7"/>
  <c r="B2368" i="7"/>
  <c r="B2367" i="7"/>
  <c r="B2365" i="7"/>
  <c r="B2364" i="7"/>
  <c r="B2363" i="7"/>
  <c r="B2362" i="7"/>
  <c r="B2361" i="7"/>
  <c r="B2360" i="7"/>
  <c r="B2359" i="7"/>
  <c r="B2357" i="7"/>
  <c r="B2356" i="7"/>
  <c r="B2355" i="7"/>
  <c r="B2354" i="7"/>
  <c r="B2353" i="7"/>
  <c r="B2352" i="7"/>
  <c r="B2351" i="7"/>
  <c r="B2350" i="7"/>
  <c r="B2348" i="7"/>
  <c r="B2347" i="7"/>
  <c r="B2346" i="7"/>
  <c r="B2345" i="7"/>
  <c r="B2344" i="7"/>
  <c r="B2343" i="7"/>
  <c r="B2342" i="7"/>
  <c r="B2341" i="7"/>
  <c r="B2340" i="7"/>
  <c r="B2339" i="7"/>
  <c r="B2338" i="7"/>
  <c r="B2336" i="7"/>
  <c r="B2335" i="7"/>
  <c r="B2334" i="7"/>
  <c r="B2333" i="7"/>
  <c r="B2332" i="7"/>
  <c r="B2331" i="7"/>
  <c r="B2330" i="7"/>
  <c r="B2329" i="7"/>
  <c r="B2328" i="7"/>
  <c r="B2327" i="7"/>
  <c r="B2325" i="7"/>
  <c r="B2324" i="7"/>
  <c r="B2323" i="7"/>
  <c r="B2322" i="7"/>
  <c r="B2321" i="7"/>
  <c r="B2320" i="7"/>
  <c r="B2319" i="7"/>
  <c r="B2318" i="7"/>
  <c r="B2317" i="7"/>
  <c r="B2316" i="7"/>
  <c r="B2315" i="7"/>
  <c r="B2314" i="7"/>
  <c r="B2312" i="7"/>
  <c r="B2310" i="7"/>
  <c r="B2309" i="7"/>
  <c r="B2305" i="7"/>
  <c r="B2303" i="7"/>
  <c r="B2302" i="7"/>
  <c r="B2300" i="7"/>
  <c r="B2299" i="7"/>
  <c r="B2298" i="7"/>
  <c r="B2297" i="7"/>
  <c r="B2295" i="7"/>
  <c r="B2294" i="7"/>
  <c r="B2293" i="7"/>
  <c r="B2292" i="7"/>
  <c r="B2291" i="7"/>
  <c r="B2290" i="7"/>
  <c r="B2289" i="7"/>
  <c r="B2287" i="7"/>
  <c r="B2286" i="7"/>
  <c r="B2285" i="7"/>
  <c r="B2284" i="7"/>
  <c r="B2283" i="7"/>
  <c r="B2282" i="7"/>
  <c r="B2281" i="7"/>
  <c r="B2280" i="7"/>
  <c r="B2278" i="7"/>
  <c r="B2277" i="7"/>
  <c r="B2276" i="7"/>
  <c r="B2275" i="7"/>
  <c r="B2274" i="7"/>
  <c r="B2273" i="7"/>
  <c r="B2272" i="7"/>
  <c r="B2271" i="7"/>
  <c r="B2270" i="7"/>
  <c r="B2269" i="7"/>
  <c r="B2268" i="7"/>
  <c r="B2266" i="7"/>
  <c r="B2265" i="7"/>
  <c r="B2264" i="7"/>
  <c r="B2263" i="7"/>
  <c r="B2262" i="7"/>
  <c r="B2261" i="7"/>
  <c r="B2260" i="7"/>
  <c r="B2259" i="7"/>
  <c r="B2258" i="7"/>
  <c r="B2257" i="7"/>
  <c r="B2255" i="7"/>
  <c r="B2254" i="7"/>
  <c r="B2253" i="7"/>
  <c r="B2252" i="7"/>
  <c r="B2251" i="7"/>
  <c r="B2250" i="7"/>
  <c r="B2249" i="7"/>
  <c r="B2248" i="7"/>
  <c r="B2247" i="7"/>
  <c r="B2246" i="7"/>
  <c r="B2245" i="7"/>
  <c r="B2244" i="7"/>
  <c r="B2242" i="7"/>
  <c r="B2240" i="7"/>
  <c r="B2238" i="7"/>
  <c r="B2236" i="7"/>
  <c r="B2235" i="7"/>
  <c r="B2231" i="7"/>
  <c r="B2229" i="7"/>
  <c r="B2228" i="7"/>
  <c r="B2226" i="7"/>
  <c r="B2225" i="7"/>
  <c r="B2224" i="7"/>
  <c r="B2223" i="7"/>
  <c r="B2221" i="7"/>
  <c r="B2220" i="7"/>
  <c r="B2219" i="7"/>
  <c r="B2218" i="7"/>
  <c r="B2217" i="7"/>
  <c r="B2216" i="7"/>
  <c r="B2215" i="7"/>
  <c r="B2213" i="7"/>
  <c r="B2212" i="7"/>
  <c r="B2211" i="7"/>
  <c r="B2210" i="7"/>
  <c r="B2209" i="7"/>
  <c r="B2208" i="7"/>
  <c r="B2207" i="7"/>
  <c r="B2206" i="7"/>
  <c r="B2204" i="7"/>
  <c r="B2203" i="7"/>
  <c r="B2202" i="7"/>
  <c r="B2201" i="7"/>
  <c r="B2200" i="7"/>
  <c r="B2199" i="7"/>
  <c r="B2198" i="7"/>
  <c r="B2197" i="7"/>
  <c r="B2196" i="7"/>
  <c r="B2195" i="7"/>
  <c r="B2194" i="7"/>
  <c r="B2192" i="7"/>
  <c r="B2191" i="7"/>
  <c r="B2190" i="7"/>
  <c r="B2189" i="7"/>
  <c r="B2188" i="7"/>
  <c r="B2187" i="7"/>
  <c r="B2186" i="7"/>
  <c r="B2185" i="7"/>
  <c r="B2184" i="7"/>
  <c r="B2183" i="7"/>
  <c r="B2182" i="7"/>
  <c r="B2180" i="7"/>
  <c r="B2179" i="7"/>
  <c r="B2178" i="7"/>
  <c r="B2177" i="7"/>
  <c r="B2176" i="7"/>
  <c r="B2175" i="7"/>
  <c r="B2174" i="7"/>
  <c r="B2173" i="7"/>
  <c r="B2172" i="7"/>
  <c r="B2171" i="7"/>
  <c r="B2170" i="7"/>
  <c r="B2169" i="7"/>
  <c r="B2167" i="7"/>
  <c r="B2165" i="7"/>
  <c r="B2164" i="7"/>
  <c r="B2163" i="7"/>
  <c r="B2161" i="7"/>
  <c r="B2160" i="7"/>
  <c r="B2159" i="7"/>
  <c r="B2155" i="7"/>
  <c r="B2153" i="7"/>
  <c r="B2152" i="7"/>
  <c r="B2151" i="7"/>
  <c r="B2149" i="7"/>
  <c r="B2148" i="7"/>
  <c r="B2147" i="7"/>
  <c r="B2146" i="7"/>
  <c r="B2144" i="7"/>
  <c r="B2143" i="7"/>
  <c r="B2142" i="7"/>
  <c r="B2141" i="7"/>
  <c r="B2140" i="7"/>
  <c r="B2139" i="7"/>
  <c r="B2138" i="7"/>
  <c r="B2136" i="7"/>
  <c r="B2135" i="7"/>
  <c r="B2134" i="7"/>
  <c r="B2133" i="7"/>
  <c r="B2132" i="7"/>
  <c r="B2131" i="7"/>
  <c r="B2130" i="7"/>
  <c r="B2129" i="7"/>
  <c r="B2127" i="7"/>
  <c r="B2126" i="7"/>
  <c r="B2125" i="7"/>
  <c r="B2124" i="7"/>
  <c r="B2123" i="7"/>
  <c r="B2122" i="7"/>
  <c r="B2121" i="7"/>
  <c r="B2120" i="7"/>
  <c r="B2119" i="7"/>
  <c r="B2118" i="7"/>
  <c r="B2117" i="7"/>
  <c r="B2116" i="7"/>
  <c r="B2114" i="7"/>
  <c r="B2113" i="7"/>
  <c r="B2112" i="7"/>
  <c r="B2111" i="7"/>
  <c r="B2110" i="7"/>
  <c r="B2109" i="7"/>
  <c r="B2108" i="7"/>
  <c r="B2107" i="7"/>
  <c r="B2106" i="7"/>
  <c r="B2105" i="7"/>
  <c r="B2103" i="7"/>
  <c r="B2102" i="7"/>
  <c r="B2101" i="7"/>
  <c r="B2100" i="7"/>
  <c r="B2099" i="7"/>
  <c r="B2098" i="7"/>
  <c r="B2097" i="7"/>
  <c r="B2096" i="7"/>
  <c r="B2095" i="7"/>
  <c r="B2094" i="7"/>
  <c r="B2093" i="7"/>
  <c r="B2092" i="7"/>
  <c r="B2090" i="7"/>
  <c r="B2088" i="7"/>
  <c r="B2087" i="7"/>
  <c r="B2083" i="7"/>
  <c r="B2081" i="7"/>
  <c r="B2080" i="7"/>
  <c r="B2078" i="7"/>
  <c r="B2077" i="7"/>
  <c r="B2076" i="7"/>
  <c r="B2075" i="7"/>
  <c r="B2073" i="7"/>
  <c r="B2072" i="7"/>
  <c r="B2071" i="7"/>
  <c r="B2070" i="7"/>
  <c r="B2069" i="7"/>
  <c r="B2068" i="7"/>
  <c r="B2067" i="7"/>
  <c r="B2065" i="7"/>
  <c r="B2064" i="7"/>
  <c r="B2063" i="7"/>
  <c r="B2062" i="7"/>
  <c r="B2061" i="7"/>
  <c r="B2060" i="7"/>
  <c r="B2059" i="7"/>
  <c r="B2058" i="7"/>
  <c r="B2056" i="7"/>
  <c r="B2055" i="7"/>
  <c r="B2054" i="7"/>
  <c r="B2053" i="7"/>
  <c r="B2052" i="7"/>
  <c r="B2051" i="7"/>
  <c r="B2050" i="7"/>
  <c r="B2049" i="7"/>
  <c r="B2048" i="7"/>
  <c r="B2047" i="7"/>
  <c r="B2046" i="7"/>
  <c r="B2044" i="7"/>
  <c r="B2043" i="7"/>
  <c r="B2042" i="7"/>
  <c r="B2041" i="7"/>
  <c r="B2040" i="7"/>
  <c r="B2039" i="7"/>
  <c r="B2038" i="7"/>
  <c r="B2037" i="7"/>
  <c r="B2036" i="7"/>
  <c r="B2035" i="7"/>
  <c r="B2034" i="7"/>
  <c r="B2032" i="7"/>
  <c r="B2031" i="7"/>
  <c r="B2030" i="7"/>
  <c r="B2029" i="7"/>
  <c r="B2028" i="7"/>
  <c r="B2027" i="7"/>
  <c r="B2026" i="7"/>
  <c r="B2025" i="7"/>
  <c r="B2024" i="7"/>
  <c r="B2023" i="7"/>
  <c r="B2022" i="7"/>
  <c r="B2021" i="7"/>
  <c r="B2019" i="7"/>
  <c r="B2017" i="7"/>
  <c r="B2016" i="7"/>
  <c r="B2015" i="7"/>
  <c r="B2013" i="7"/>
  <c r="B2012" i="7"/>
  <c r="B2008" i="7"/>
  <c r="B2006" i="7"/>
  <c r="B2005" i="7"/>
  <c r="B2003" i="7"/>
  <c r="B2002" i="7"/>
  <c r="B2001" i="7"/>
  <c r="B2000" i="7"/>
  <c r="B1998" i="7"/>
  <c r="B1997" i="7"/>
  <c r="B1996" i="7"/>
  <c r="B1995" i="7"/>
  <c r="B1994" i="7"/>
  <c r="B1993" i="7"/>
  <c r="B1992" i="7"/>
  <c r="B1990" i="7"/>
  <c r="B1989" i="7"/>
  <c r="B1988" i="7"/>
  <c r="B1987" i="7"/>
  <c r="B1986" i="7"/>
  <c r="B1985" i="7"/>
  <c r="B1984" i="7"/>
  <c r="B1983" i="7"/>
  <c r="B1981" i="7"/>
  <c r="B1980" i="7"/>
  <c r="B1979" i="7"/>
  <c r="B1978" i="7"/>
  <c r="B1977" i="7"/>
  <c r="B1976" i="7"/>
  <c r="B1975" i="7"/>
  <c r="B1974" i="7"/>
  <c r="B1973" i="7"/>
  <c r="B1972" i="7"/>
  <c r="B1971" i="7"/>
  <c r="B1969" i="7"/>
  <c r="B1968" i="7"/>
  <c r="B1967" i="7"/>
  <c r="B1966" i="7"/>
  <c r="B1965" i="7"/>
  <c r="B1964" i="7"/>
  <c r="B1963" i="7"/>
  <c r="B1962" i="7"/>
  <c r="B1961" i="7"/>
  <c r="B1959" i="7"/>
  <c r="B1958" i="7"/>
  <c r="B1957" i="7"/>
  <c r="B1956" i="7"/>
  <c r="B1955" i="7"/>
  <c r="B1954" i="7"/>
  <c r="B1953" i="7"/>
  <c r="B1952" i="7"/>
  <c r="B1951" i="7"/>
  <c r="B1950" i="7"/>
  <c r="B1949" i="7"/>
  <c r="B1948" i="7"/>
  <c r="B1946" i="7"/>
  <c r="B1944" i="7"/>
  <c r="B1943" i="7"/>
  <c r="B1942" i="7"/>
  <c r="B1941" i="7"/>
  <c r="B1939" i="7"/>
  <c r="B1938" i="7"/>
  <c r="B1934" i="7"/>
  <c r="B1932" i="7"/>
  <c r="B1931" i="7"/>
  <c r="B1929" i="7"/>
  <c r="B1928" i="7"/>
  <c r="B1927" i="7"/>
  <c r="B1926" i="7"/>
  <c r="B1924" i="7"/>
  <c r="B1923" i="7"/>
  <c r="B1922" i="7"/>
  <c r="B1921" i="7"/>
  <c r="B1920" i="7"/>
  <c r="B1919" i="7"/>
  <c r="B1918" i="7"/>
  <c r="B1916" i="7"/>
  <c r="B1915" i="7"/>
  <c r="B1914" i="7"/>
  <c r="B1913" i="7"/>
  <c r="B1912" i="7"/>
  <c r="B1911" i="7"/>
  <c r="B1910" i="7"/>
  <c r="B1909" i="7"/>
  <c r="B1907" i="7"/>
  <c r="B1906" i="7"/>
  <c r="B1905" i="7"/>
  <c r="B1904" i="7"/>
  <c r="B1903" i="7"/>
  <c r="B1902" i="7"/>
  <c r="B1901" i="7"/>
  <c r="B1900" i="7"/>
  <c r="B1899" i="7"/>
  <c r="B1898" i="7"/>
  <c r="B1897" i="7"/>
  <c r="B1895" i="7"/>
  <c r="B1894" i="7"/>
  <c r="B1893" i="7"/>
  <c r="B1892" i="7"/>
  <c r="B1891" i="7"/>
  <c r="B1890" i="7"/>
  <c r="B1889" i="7"/>
  <c r="B1888" i="7"/>
  <c r="B1887" i="7"/>
  <c r="B1886" i="7"/>
  <c r="B1885" i="7"/>
  <c r="B1884" i="7"/>
  <c r="B1882" i="7"/>
  <c r="B1881" i="7"/>
  <c r="B1880" i="7"/>
  <c r="B1879" i="7"/>
  <c r="B1878" i="7"/>
  <c r="B1877" i="7"/>
  <c r="B1876" i="7"/>
  <c r="B1875" i="7"/>
  <c r="B1874" i="7"/>
  <c r="B1873" i="7"/>
  <c r="B1872" i="7"/>
  <c r="B1871" i="7"/>
  <c r="B1869" i="7"/>
  <c r="B1867" i="7"/>
  <c r="B1866" i="7"/>
  <c r="B1864" i="7"/>
  <c r="B1862" i="7"/>
  <c r="B1861" i="7"/>
  <c r="B1857" i="7"/>
  <c r="B1855" i="7"/>
  <c r="B1854" i="7"/>
  <c r="B1852" i="7"/>
  <c r="B1851" i="7"/>
  <c r="B1850" i="7"/>
  <c r="B1849" i="7"/>
  <c r="B1847" i="7"/>
  <c r="B1846" i="7"/>
  <c r="B1845" i="7"/>
  <c r="B1844" i="7"/>
  <c r="B1843" i="7"/>
  <c r="B1842" i="7"/>
  <c r="B1841" i="7"/>
  <c r="B1839" i="7"/>
  <c r="B1838" i="7"/>
  <c r="B1837" i="7"/>
  <c r="B1836" i="7"/>
  <c r="B1835" i="7"/>
  <c r="B1834" i="7"/>
  <c r="B1833" i="7"/>
  <c r="B1832" i="7"/>
  <c r="B1830" i="7"/>
  <c r="B1829" i="7"/>
  <c r="B1828" i="7"/>
  <c r="B1827" i="7"/>
  <c r="B1826" i="7"/>
  <c r="B1825" i="7"/>
  <c r="B1824" i="7"/>
  <c r="B1823" i="7"/>
  <c r="B1822" i="7"/>
  <c r="B1821" i="7"/>
  <c r="B1820" i="7"/>
  <c r="B1818" i="7"/>
  <c r="B1817" i="7"/>
  <c r="B1816" i="7"/>
  <c r="B1815" i="7"/>
  <c r="B1814" i="7"/>
  <c r="B1813" i="7"/>
  <c r="B1812" i="7"/>
  <c r="B1811" i="7"/>
  <c r="B1810" i="7"/>
  <c r="B1809" i="7"/>
  <c r="B1807" i="7"/>
  <c r="B1806" i="7"/>
  <c r="B1805" i="7"/>
  <c r="B1804" i="7"/>
  <c r="B1803" i="7"/>
  <c r="B1802" i="7"/>
  <c r="B1801" i="7"/>
  <c r="B1800" i="7"/>
  <c r="B1799" i="7"/>
  <c r="B1798" i="7"/>
  <c r="B1797" i="7"/>
  <c r="B1796" i="7"/>
  <c r="B1794" i="7"/>
  <c r="B1792" i="7"/>
  <c r="B1791" i="7"/>
  <c r="B1790" i="7"/>
  <c r="B1789" i="7"/>
  <c r="B1787" i="7"/>
  <c r="B1786" i="7"/>
  <c r="B1782" i="7"/>
  <c r="B1780" i="7"/>
  <c r="B1779" i="7"/>
  <c r="B1777" i="7"/>
  <c r="B1776" i="7"/>
  <c r="B1775" i="7"/>
  <c r="B1774" i="7"/>
  <c r="B1772" i="7"/>
  <c r="B1771" i="7"/>
  <c r="B1770" i="7"/>
  <c r="B1769" i="7"/>
  <c r="B1768" i="7"/>
  <c r="B1767" i="7"/>
  <c r="B1766" i="7"/>
  <c r="B1764" i="7"/>
  <c r="B1763" i="7"/>
  <c r="B1762" i="7"/>
  <c r="B1761" i="7"/>
  <c r="B1760" i="7"/>
  <c r="B1759" i="7"/>
  <c r="B1758" i="7"/>
  <c r="B1757" i="7"/>
  <c r="B1755" i="7"/>
  <c r="B1754" i="7"/>
  <c r="B1753" i="7"/>
  <c r="B1752" i="7"/>
  <c r="B1751" i="7"/>
  <c r="B1750" i="7"/>
  <c r="B1749" i="7"/>
  <c r="B1748" i="7"/>
  <c r="B1747" i="7"/>
  <c r="B1746" i="7"/>
  <c r="B1745" i="7"/>
  <c r="B1743" i="7"/>
  <c r="B1742" i="7"/>
  <c r="B1741" i="7"/>
  <c r="B1740" i="7"/>
  <c r="B1739" i="7"/>
  <c r="B1738" i="7"/>
  <c r="B1737" i="7"/>
  <c r="B1736" i="7"/>
  <c r="B1735" i="7"/>
  <c r="B1733" i="7"/>
  <c r="B1732" i="7"/>
  <c r="B1731" i="7"/>
  <c r="B1730" i="7"/>
  <c r="B1729" i="7"/>
  <c r="B1728" i="7"/>
  <c r="B1727" i="7"/>
  <c r="B1726" i="7"/>
  <c r="B1725" i="7"/>
  <c r="B1724" i="7"/>
  <c r="B1723" i="7"/>
  <c r="B1722" i="7"/>
  <c r="B1720" i="7"/>
  <c r="B1718" i="7"/>
  <c r="B1717" i="7"/>
  <c r="B1716" i="7"/>
  <c r="B1714" i="7"/>
  <c r="B1713" i="7"/>
  <c r="B1709" i="7"/>
  <c r="B1707" i="7"/>
  <c r="B1706" i="7"/>
  <c r="B1704" i="7"/>
  <c r="B1703" i="7"/>
  <c r="B1702" i="7"/>
  <c r="B1701" i="7"/>
  <c r="B1699" i="7"/>
  <c r="B1698" i="7"/>
  <c r="B1697" i="7"/>
  <c r="B1696" i="7"/>
  <c r="B1695" i="7"/>
  <c r="B1694" i="7"/>
  <c r="B1693" i="7"/>
  <c r="B1691" i="7"/>
  <c r="B1690" i="7"/>
  <c r="B1689" i="7"/>
  <c r="B1688" i="7"/>
  <c r="B1687" i="7"/>
  <c r="B1686" i="7"/>
  <c r="B1685" i="7"/>
  <c r="B1684" i="7"/>
  <c r="B1682" i="7"/>
  <c r="B1681" i="7"/>
  <c r="B1680" i="7"/>
  <c r="B1679" i="7"/>
  <c r="B1678" i="7"/>
  <c r="B1677" i="7"/>
  <c r="B1676" i="7"/>
  <c r="B1675" i="7"/>
  <c r="B1674" i="7"/>
  <c r="B1673" i="7"/>
  <c r="B1672" i="7"/>
  <c r="B1670" i="7"/>
  <c r="B1669" i="7"/>
  <c r="B1668" i="7"/>
  <c r="B1667" i="7"/>
  <c r="B1666" i="7"/>
  <c r="B1665" i="7"/>
  <c r="B1664" i="7"/>
  <c r="B1663" i="7"/>
  <c r="B1662" i="7"/>
  <c r="B1660" i="7"/>
  <c r="B1659" i="7"/>
  <c r="B1658" i="7"/>
  <c r="B1657" i="7"/>
  <c r="B1656" i="7"/>
  <c r="B1655" i="7"/>
  <c r="B1654" i="7"/>
  <c r="B1653" i="7"/>
  <c r="B1652" i="7"/>
  <c r="B1651" i="7"/>
  <c r="B1650" i="7"/>
  <c r="B1649" i="7"/>
  <c r="B1647" i="7"/>
  <c r="B1645" i="7"/>
  <c r="B1644" i="7"/>
  <c r="B1643" i="7"/>
  <c r="B1641" i="7"/>
  <c r="B1640" i="7"/>
  <c r="B1636" i="7"/>
  <c r="B1634" i="7"/>
  <c r="B1633" i="7"/>
  <c r="B1631" i="7"/>
  <c r="B1630" i="7"/>
  <c r="B1629" i="7"/>
  <c r="B1628" i="7"/>
  <c r="B1626" i="7"/>
  <c r="B1625" i="7"/>
  <c r="B1624" i="7"/>
  <c r="B1623" i="7"/>
  <c r="B1622" i="7"/>
  <c r="B1621" i="7"/>
  <c r="B1620" i="7"/>
  <c r="B1618" i="7"/>
  <c r="B1617" i="7"/>
  <c r="B1616" i="7"/>
  <c r="B1615" i="7"/>
  <c r="B1614" i="7"/>
  <c r="B1613" i="7"/>
  <c r="B1612" i="7"/>
  <c r="B1611" i="7"/>
  <c r="B1609" i="7"/>
  <c r="B1608" i="7"/>
  <c r="B1607" i="7"/>
  <c r="B1606" i="7"/>
  <c r="B1605" i="7"/>
  <c r="B1604" i="7"/>
  <c r="B1603" i="7"/>
  <c r="B1602" i="7"/>
  <c r="B1601" i="7"/>
  <c r="B1600" i="7"/>
  <c r="B1599" i="7"/>
  <c r="B1598" i="7"/>
  <c r="B1596" i="7"/>
  <c r="B1595" i="7"/>
  <c r="B1594" i="7"/>
  <c r="B1593" i="7"/>
  <c r="B1592" i="7"/>
  <c r="B1591" i="7"/>
  <c r="B1590" i="7"/>
  <c r="B1589" i="7"/>
  <c r="B1588" i="7"/>
  <c r="B1586" i="7"/>
  <c r="B1585" i="7"/>
  <c r="B1584" i="7"/>
  <c r="B1583" i="7"/>
  <c r="B1582" i="7"/>
  <c r="B1581" i="7"/>
  <c r="B1580" i="7"/>
  <c r="B1579" i="7"/>
  <c r="B1578" i="7"/>
  <c r="B1577" i="7"/>
  <c r="B1576" i="7"/>
  <c r="B1575" i="7"/>
  <c r="B1573" i="7"/>
  <c r="B1571" i="7"/>
  <c r="B1570" i="7"/>
  <c r="B1568" i="7"/>
  <c r="B1566" i="7"/>
  <c r="B1565" i="7"/>
  <c r="B1564" i="7"/>
  <c r="B1560" i="7"/>
  <c r="B1558" i="7"/>
  <c r="B1557" i="7"/>
  <c r="B1556" i="7"/>
  <c r="B1554" i="7"/>
  <c r="B1553" i="7"/>
  <c r="B1552" i="7"/>
  <c r="B1551" i="7"/>
  <c r="B1549" i="7"/>
  <c r="B1548" i="7"/>
  <c r="B1547" i="7"/>
  <c r="B1546" i="7"/>
  <c r="B1545" i="7"/>
  <c r="B1544" i="7"/>
  <c r="B1543" i="7"/>
  <c r="B1541" i="7"/>
  <c r="B1540" i="7"/>
  <c r="B1539" i="7"/>
  <c r="B1538" i="7"/>
  <c r="B1537" i="7"/>
  <c r="B1536" i="7"/>
  <c r="B1535" i="7"/>
  <c r="B1533" i="7"/>
  <c r="B1532" i="7"/>
  <c r="B1531" i="7"/>
  <c r="B1530" i="7"/>
  <c r="B1529" i="7"/>
  <c r="B1528" i="7"/>
  <c r="B1527" i="7"/>
  <c r="B1526" i="7"/>
  <c r="B1525" i="7"/>
  <c r="B1524" i="7"/>
  <c r="B1523" i="7"/>
  <c r="B1522" i="7"/>
  <c r="B1520" i="7"/>
  <c r="B1519" i="7"/>
  <c r="B1518" i="7"/>
  <c r="B1517" i="7"/>
  <c r="B1516" i="7"/>
  <c r="B1515" i="7"/>
  <c r="B1514" i="7"/>
  <c r="B1513" i="7"/>
  <c r="B1512" i="7"/>
  <c r="B1511" i="7"/>
  <c r="B1510" i="7"/>
  <c r="B1508" i="7"/>
  <c r="B1507" i="7"/>
  <c r="B1506" i="7"/>
  <c r="B1505" i="7"/>
  <c r="B1504" i="7"/>
  <c r="B1503" i="7"/>
  <c r="B1502" i="7"/>
  <c r="B1501" i="7"/>
  <c r="B1500" i="7"/>
  <c r="B1499" i="7"/>
  <c r="B1498" i="7"/>
  <c r="B1497" i="7"/>
  <c r="B1495" i="7"/>
  <c r="B1493" i="7"/>
  <c r="B1492" i="7"/>
  <c r="B1490" i="7"/>
  <c r="B1488" i="7"/>
  <c r="B1487" i="7"/>
  <c r="B1483" i="7"/>
  <c r="B1481" i="7"/>
  <c r="B1480" i="7"/>
  <c r="B1478" i="7"/>
  <c r="B1477" i="7"/>
  <c r="B1476" i="7"/>
  <c r="B1475" i="7"/>
  <c r="B1473" i="7"/>
  <c r="B1472" i="7"/>
  <c r="B1471" i="7"/>
  <c r="B1470" i="7"/>
  <c r="B1469" i="7"/>
  <c r="B1468" i="7"/>
  <c r="B1467" i="7"/>
  <c r="B1466" i="7"/>
  <c r="B1464" i="7"/>
  <c r="B1463" i="7"/>
  <c r="B1462" i="7"/>
  <c r="B1461" i="7"/>
  <c r="B1460" i="7"/>
  <c r="B1459" i="7"/>
  <c r="B1458" i="7"/>
  <c r="B1457" i="7"/>
  <c r="B1455" i="7"/>
  <c r="B1454" i="7"/>
  <c r="B1453" i="7"/>
  <c r="B1452" i="7"/>
  <c r="B1451" i="7"/>
  <c r="B1450" i="7"/>
  <c r="B1449" i="7"/>
  <c r="B1448" i="7"/>
  <c r="B1447" i="7"/>
  <c r="B1446" i="7"/>
  <c r="B1445" i="7"/>
  <c r="B1444" i="7"/>
  <c r="B1442" i="7"/>
  <c r="B1441" i="7"/>
  <c r="B1440" i="7"/>
  <c r="B1439" i="7"/>
  <c r="B1438" i="7"/>
  <c r="B1437" i="7"/>
  <c r="B1436" i="7"/>
  <c r="B1435" i="7"/>
  <c r="B1434" i="7"/>
  <c r="B1433" i="7"/>
  <c r="B1432" i="7"/>
  <c r="B1431" i="7"/>
  <c r="B1430" i="7"/>
  <c r="B1428" i="7"/>
  <c r="B1427" i="7"/>
  <c r="B1426" i="7"/>
  <c r="B1425" i="7"/>
  <c r="B1424" i="7"/>
  <c r="B1423" i="7"/>
  <c r="B1422" i="7"/>
  <c r="B1421" i="7"/>
  <c r="B1420" i="7"/>
  <c r="B1419" i="7"/>
  <c r="B1418" i="7"/>
  <c r="B1417" i="7"/>
  <c r="B1415" i="7"/>
  <c r="B1413" i="7"/>
  <c r="B1412" i="7"/>
  <c r="B1411" i="7"/>
  <c r="B1409" i="7"/>
  <c r="B1408" i="7"/>
  <c r="B1407" i="7"/>
  <c r="B1403" i="7"/>
  <c r="B1401" i="7"/>
  <c r="B1400" i="7"/>
  <c r="B1399" i="7"/>
  <c r="B1397" i="7"/>
  <c r="B1396" i="7"/>
  <c r="B1395" i="7"/>
  <c r="B1394" i="7"/>
  <c r="B1392" i="7"/>
  <c r="B1391" i="7"/>
  <c r="B1390" i="7"/>
  <c r="B1389" i="7"/>
  <c r="B1388" i="7"/>
  <c r="B1387" i="7"/>
  <c r="B1386" i="7"/>
  <c r="B1384" i="7"/>
  <c r="B1383" i="7"/>
  <c r="B1382" i="7"/>
  <c r="B1381" i="7"/>
  <c r="B1380" i="7"/>
  <c r="B1379" i="7"/>
  <c r="B1378" i="7"/>
  <c r="B1377" i="7"/>
  <c r="B1375" i="7"/>
  <c r="B1374" i="7"/>
  <c r="B1373" i="7"/>
  <c r="B1372" i="7"/>
  <c r="B1371" i="7"/>
  <c r="B1370" i="7"/>
  <c r="B1369" i="7"/>
  <c r="B1368" i="7"/>
  <c r="B1367" i="7"/>
  <c r="B1366" i="7"/>
  <c r="B1365" i="7"/>
  <c r="B1363" i="7"/>
  <c r="B1362" i="7"/>
  <c r="B1361" i="7"/>
  <c r="B1360" i="7"/>
  <c r="B1359" i="7"/>
  <c r="B1358" i="7"/>
  <c r="B1357" i="7"/>
  <c r="B1356" i="7"/>
  <c r="B1355" i="7"/>
  <c r="B1354" i="7"/>
  <c r="B1353" i="7"/>
  <c r="B1352" i="7"/>
  <c r="B1350" i="7"/>
  <c r="B1349" i="7"/>
  <c r="B1348" i="7"/>
  <c r="B1347" i="7"/>
  <c r="B1346" i="7"/>
  <c r="B1345" i="7"/>
  <c r="B1344" i="7"/>
  <c r="B1343" i="7"/>
  <c r="B1342" i="7"/>
  <c r="B1341" i="7"/>
  <c r="B1340" i="7"/>
  <c r="B1339" i="7"/>
  <c r="B1337" i="7"/>
  <c r="B1335" i="7"/>
  <c r="B1334" i="7"/>
  <c r="B1333" i="7"/>
  <c r="B1331" i="7"/>
  <c r="B1330" i="7"/>
  <c r="B1326" i="7"/>
  <c r="B1324" i="7"/>
  <c r="B1323" i="7"/>
  <c r="B1321" i="7"/>
  <c r="B1320" i="7"/>
  <c r="B1319" i="7"/>
  <c r="B1318" i="7"/>
  <c r="B1316" i="7"/>
  <c r="B1315" i="7"/>
  <c r="B1314" i="7"/>
  <c r="B1313" i="7"/>
  <c r="B1312" i="7"/>
  <c r="B1311" i="7"/>
  <c r="B1310" i="7"/>
  <c r="B1308" i="7"/>
  <c r="B1307" i="7"/>
  <c r="B1306" i="7"/>
  <c r="B1305" i="7"/>
  <c r="B1304" i="7"/>
  <c r="B1303" i="7"/>
  <c r="B1302" i="7"/>
  <c r="B1301" i="7"/>
  <c r="B1299" i="7"/>
  <c r="B1298" i="7"/>
  <c r="B1297" i="7"/>
  <c r="B1296" i="7"/>
  <c r="B1295" i="7"/>
  <c r="B1294" i="7"/>
  <c r="B1293" i="7"/>
  <c r="B1292" i="7"/>
  <c r="B1291" i="7"/>
  <c r="B1290" i="7"/>
  <c r="B1288" i="7"/>
  <c r="B1287" i="7"/>
  <c r="B1286" i="7"/>
  <c r="B1285" i="7"/>
  <c r="B1284" i="7"/>
  <c r="B1283" i="7"/>
  <c r="B1282" i="7"/>
  <c r="B1281" i="7"/>
  <c r="B1280" i="7"/>
  <c r="B1279" i="7"/>
  <c r="B1278" i="7"/>
  <c r="B1277" i="7"/>
  <c r="B1275" i="7"/>
  <c r="B1274" i="7"/>
  <c r="B1273" i="7"/>
  <c r="B1272" i="7"/>
  <c r="B1271" i="7"/>
  <c r="B1270" i="7"/>
  <c r="B1269" i="7"/>
  <c r="B1268" i="7"/>
  <c r="B1267" i="7"/>
  <c r="B1266" i="7"/>
  <c r="B1265" i="7"/>
  <c r="B1264" i="7"/>
  <c r="B1262" i="7"/>
  <c r="B1260" i="7"/>
  <c r="B1259" i="7"/>
  <c r="B1258" i="7"/>
  <c r="B1257" i="7"/>
  <c r="B1255" i="7"/>
  <c r="B1254" i="7"/>
  <c r="B1250" i="7"/>
  <c r="B1248" i="7"/>
  <c r="B1247" i="7"/>
  <c r="B1245" i="7"/>
  <c r="B1244" i="7"/>
  <c r="B1243" i="7"/>
  <c r="B1242" i="7"/>
  <c r="B1240" i="7"/>
  <c r="B1239" i="7"/>
  <c r="B1238" i="7"/>
  <c r="B1237" i="7"/>
  <c r="B1236" i="7"/>
  <c r="B1235" i="7"/>
  <c r="B1234" i="7"/>
  <c r="B1232" i="7"/>
  <c r="B1231" i="7"/>
  <c r="B1230" i="7"/>
  <c r="B1229" i="7"/>
  <c r="B1228" i="7"/>
  <c r="B1227" i="7"/>
  <c r="B1226" i="7"/>
  <c r="B1225" i="7"/>
  <c r="B1223" i="7"/>
  <c r="B1222" i="7"/>
  <c r="B1221" i="7"/>
  <c r="B1220" i="7"/>
  <c r="B1219" i="7"/>
  <c r="B1218" i="7"/>
  <c r="B1217" i="7"/>
  <c r="B1216" i="7"/>
  <c r="B1215" i="7"/>
  <c r="B1214" i="7"/>
  <c r="B1213" i="7"/>
  <c r="B1211" i="7"/>
  <c r="B1210" i="7"/>
  <c r="B1209" i="7"/>
  <c r="B1208" i="7"/>
  <c r="B1207" i="7"/>
  <c r="B1206" i="7"/>
  <c r="B1205" i="7"/>
  <c r="B1204" i="7"/>
  <c r="B1203" i="7"/>
  <c r="B1202" i="7"/>
  <c r="B1201" i="7"/>
  <c r="B1199" i="7"/>
  <c r="B1198" i="7"/>
  <c r="B1197" i="7"/>
  <c r="B1196" i="7"/>
  <c r="B1195" i="7"/>
  <c r="B1194" i="7"/>
  <c r="B1193" i="7"/>
  <c r="B1192" i="7"/>
  <c r="B1191" i="7"/>
  <c r="B1190" i="7"/>
  <c r="B1189" i="7"/>
  <c r="B1188" i="7"/>
  <c r="B1186" i="7"/>
  <c r="B1184" i="7"/>
  <c r="B1183" i="7"/>
  <c r="B1181" i="7"/>
  <c r="B1179" i="7"/>
  <c r="B1178" i="7"/>
  <c r="B1174" i="7"/>
  <c r="B1172" i="7"/>
  <c r="B1171" i="7"/>
  <c r="B1169" i="7"/>
  <c r="B1168" i="7"/>
  <c r="B1167" i="7"/>
  <c r="B1166" i="7"/>
  <c r="B1164" i="7"/>
  <c r="B1163" i="7"/>
  <c r="B1162" i="7"/>
  <c r="B1161" i="7"/>
  <c r="B1160" i="7"/>
  <c r="B1159" i="7"/>
  <c r="B1158" i="7"/>
  <c r="B1156" i="7"/>
  <c r="B1155" i="7"/>
  <c r="B1154" i="7"/>
  <c r="B1153" i="7"/>
  <c r="B1152" i="7"/>
  <c r="B1151" i="7"/>
  <c r="B1150" i="7"/>
  <c r="B1149" i="7"/>
  <c r="B1147" i="7"/>
  <c r="B1146" i="7"/>
  <c r="B1145" i="7"/>
  <c r="B1144" i="7"/>
  <c r="B1143" i="7"/>
  <c r="B1142" i="7"/>
  <c r="B1141" i="7"/>
  <c r="B1140" i="7"/>
  <c r="B1139" i="7"/>
  <c r="B1138" i="7"/>
  <c r="B1137" i="7"/>
  <c r="B1135" i="7"/>
  <c r="B1134" i="7"/>
  <c r="B1133" i="7"/>
  <c r="B1132" i="7"/>
  <c r="B1131" i="7"/>
  <c r="B1130" i="7"/>
  <c r="B1129" i="7"/>
  <c r="B1128" i="7"/>
  <c r="B1127" i="7"/>
  <c r="B1126" i="7"/>
  <c r="B1124" i="7"/>
  <c r="B1123" i="7"/>
  <c r="B1122" i="7"/>
  <c r="B1121" i="7"/>
  <c r="B1120" i="7"/>
  <c r="B1119" i="7"/>
  <c r="B1118" i="7"/>
  <c r="B1117" i="7"/>
  <c r="B1116" i="7"/>
  <c r="B1115" i="7"/>
  <c r="B1114" i="7"/>
  <c r="B1113" i="7"/>
  <c r="B1111" i="7"/>
  <c r="B1109" i="7"/>
  <c r="B1108" i="7"/>
  <c r="B1106" i="7"/>
  <c r="B1104" i="7"/>
  <c r="B1103" i="7"/>
  <c r="B1102" i="7"/>
  <c r="B1098" i="7"/>
  <c r="B1096" i="7"/>
  <c r="B1095" i="7"/>
  <c r="B1094" i="7"/>
  <c r="B1092" i="7"/>
  <c r="B1091" i="7"/>
  <c r="B1090" i="7"/>
  <c r="B1089" i="7"/>
  <c r="B1087" i="7"/>
  <c r="B1086" i="7"/>
  <c r="B1085" i="7"/>
  <c r="B1084" i="7"/>
  <c r="B1083" i="7"/>
  <c r="B1082" i="7"/>
  <c r="B1081" i="7"/>
  <c r="B1079" i="7"/>
  <c r="B1078" i="7"/>
  <c r="B1077" i="7"/>
  <c r="B1076" i="7"/>
  <c r="B1075" i="7"/>
  <c r="B1074" i="7"/>
  <c r="B1073" i="7"/>
  <c r="B1072" i="7"/>
  <c r="B1070" i="7"/>
  <c r="B1069" i="7"/>
  <c r="B1068" i="7"/>
  <c r="B1067" i="7"/>
  <c r="B1066" i="7"/>
  <c r="B1065" i="7"/>
  <c r="B1064" i="7"/>
  <c r="B1063" i="7"/>
  <c r="B1062" i="7"/>
  <c r="B1061" i="7"/>
  <c r="B1060" i="7"/>
  <c r="B1058" i="7"/>
  <c r="B1057" i="7"/>
  <c r="B1056" i="7"/>
  <c r="B1055" i="7"/>
  <c r="B1054" i="7"/>
  <c r="B1053" i="7"/>
  <c r="B1052" i="7"/>
  <c r="B1051" i="7"/>
  <c r="B1050" i="7"/>
  <c r="B1049" i="7"/>
  <c r="B1048" i="7"/>
  <c r="B1046" i="7"/>
  <c r="B1045" i="7"/>
  <c r="B1044" i="7"/>
  <c r="B1043" i="7"/>
  <c r="B1042" i="7"/>
  <c r="B1041" i="7"/>
  <c r="B1040" i="7"/>
  <c r="B1039" i="7"/>
  <c r="B1038" i="7"/>
  <c r="B1037" i="7"/>
  <c r="B1036" i="7"/>
  <c r="B1035" i="7"/>
  <c r="B1033" i="7"/>
  <c r="B1031" i="7"/>
  <c r="B1029" i="7"/>
  <c r="B1027" i="7"/>
  <c r="B1026" i="7"/>
  <c r="B1022" i="7"/>
  <c r="B1020" i="7"/>
  <c r="B1019" i="7"/>
  <c r="B1018" i="7"/>
  <c r="B1016" i="7"/>
  <c r="B1015" i="7"/>
  <c r="B1014" i="7"/>
  <c r="B1013" i="7"/>
  <c r="B1011" i="7"/>
  <c r="B1010" i="7"/>
  <c r="B1009" i="7"/>
  <c r="B1008" i="7"/>
  <c r="B1007" i="7"/>
  <c r="B1006" i="7"/>
  <c r="B1005" i="7"/>
  <c r="B1004" i="7"/>
  <c r="B1002" i="7"/>
  <c r="B1001" i="7"/>
  <c r="B1000" i="7"/>
  <c r="B999" i="7"/>
  <c r="B998" i="7"/>
  <c r="B997" i="7"/>
  <c r="B996" i="7"/>
  <c r="B995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0" i="7"/>
  <c r="B979" i="7"/>
  <c r="B978" i="7"/>
  <c r="B977" i="7"/>
  <c r="B976" i="7"/>
  <c r="B975" i="7"/>
  <c r="B974" i="7"/>
  <c r="B973" i="7"/>
  <c r="B972" i="7"/>
  <c r="B971" i="7"/>
  <c r="B970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5" i="7"/>
  <c r="B953" i="7"/>
  <c r="B952" i="7"/>
  <c r="B950" i="7"/>
  <c r="B948" i="7"/>
  <c r="B947" i="7"/>
  <c r="B943" i="7"/>
  <c r="B941" i="7"/>
  <c r="B940" i="7"/>
  <c r="B938" i="7"/>
  <c r="B937" i="7"/>
  <c r="B936" i="7"/>
  <c r="B935" i="7"/>
  <c r="B933" i="7"/>
  <c r="B932" i="7"/>
  <c r="B931" i="7"/>
  <c r="B930" i="7"/>
  <c r="B929" i="7"/>
  <c r="B928" i="7"/>
  <c r="B927" i="7"/>
  <c r="B926" i="7"/>
  <c r="B924" i="7"/>
  <c r="B923" i="7"/>
  <c r="B922" i="7"/>
  <c r="B921" i="7"/>
  <c r="B920" i="7"/>
  <c r="B919" i="7"/>
  <c r="B918" i="7"/>
  <c r="B917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2" i="7"/>
  <c r="B901" i="7"/>
  <c r="B900" i="7"/>
  <c r="B899" i="7"/>
  <c r="B898" i="7"/>
  <c r="B897" i="7"/>
  <c r="B896" i="7"/>
  <c r="B895" i="7"/>
  <c r="B894" i="7"/>
  <c r="B893" i="7"/>
  <c r="B892" i="7"/>
  <c r="B891" i="7"/>
  <c r="B889" i="7"/>
  <c r="B888" i="7"/>
  <c r="B887" i="7"/>
  <c r="B886" i="7"/>
  <c r="B885" i="7"/>
  <c r="B884" i="7"/>
  <c r="B883" i="7"/>
  <c r="B882" i="7"/>
  <c r="B881" i="7"/>
  <c r="B880" i="7"/>
  <c r="B879" i="7"/>
  <c r="B878" i="7"/>
  <c r="B876" i="7"/>
  <c r="B874" i="7"/>
  <c r="B873" i="7"/>
  <c r="B872" i="7"/>
  <c r="B871" i="7"/>
  <c r="B870" i="7"/>
  <c r="B868" i="7"/>
  <c r="B867" i="7"/>
  <c r="B866" i="7"/>
  <c r="B862" i="7"/>
  <c r="B860" i="7"/>
  <c r="B859" i="7"/>
  <c r="B858" i="7"/>
  <c r="B856" i="7"/>
  <c r="B855" i="7"/>
  <c r="B854" i="7"/>
  <c r="B853" i="7"/>
  <c r="B851" i="7"/>
  <c r="B850" i="7"/>
  <c r="B849" i="7"/>
  <c r="B848" i="7"/>
  <c r="B847" i="7"/>
  <c r="B846" i="7"/>
  <c r="B845" i="7"/>
  <c r="B843" i="7"/>
  <c r="B842" i="7"/>
  <c r="B841" i="7"/>
  <c r="B840" i="7"/>
  <c r="B839" i="7"/>
  <c r="B838" i="7"/>
  <c r="B837" i="7"/>
  <c r="B836" i="7"/>
  <c r="B834" i="7"/>
  <c r="B833" i="7"/>
  <c r="B832" i="7"/>
  <c r="B831" i="7"/>
  <c r="B830" i="7"/>
  <c r="B829" i="7"/>
  <c r="B828" i="7"/>
  <c r="B827" i="7"/>
  <c r="B826" i="7"/>
  <c r="B825" i="7"/>
  <c r="B824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5" i="7"/>
  <c r="B793" i="7"/>
  <c r="B792" i="7"/>
  <c r="B791" i="7"/>
  <c r="B789" i="7"/>
  <c r="B788" i="7"/>
  <c r="B784" i="7"/>
  <c r="B782" i="7"/>
  <c r="B781" i="7"/>
  <c r="B779" i="7"/>
  <c r="B778" i="7"/>
  <c r="B777" i="7"/>
  <c r="B776" i="7"/>
  <c r="B774" i="7"/>
  <c r="B773" i="7"/>
  <c r="B772" i="7"/>
  <c r="B771" i="7"/>
  <c r="B770" i="7"/>
  <c r="B769" i="7"/>
  <c r="B768" i="7"/>
  <c r="B766" i="7"/>
  <c r="B765" i="7"/>
  <c r="B764" i="7"/>
  <c r="B763" i="7"/>
  <c r="B762" i="7"/>
  <c r="B761" i="7"/>
  <c r="B760" i="7"/>
  <c r="B759" i="7"/>
  <c r="B757" i="7"/>
  <c r="B756" i="7"/>
  <c r="B755" i="7"/>
  <c r="B754" i="7"/>
  <c r="B753" i="7"/>
  <c r="B752" i="7"/>
  <c r="B751" i="7"/>
  <c r="B750" i="7"/>
  <c r="B749" i="7"/>
  <c r="B748" i="7"/>
  <c r="B747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18" i="7"/>
  <c r="B716" i="7"/>
  <c r="B715" i="7"/>
  <c r="B713" i="7"/>
  <c r="B712" i="7"/>
  <c r="B711" i="7"/>
  <c r="B709" i="7"/>
  <c r="B708" i="7"/>
  <c r="B707" i="7"/>
  <c r="B706" i="7"/>
  <c r="B705" i="7"/>
  <c r="B704" i="7"/>
  <c r="B703" i="7"/>
  <c r="B701" i="7"/>
  <c r="B700" i="7"/>
  <c r="B699" i="7"/>
  <c r="B698" i="7"/>
  <c r="B697" i="7"/>
  <c r="B696" i="7"/>
  <c r="B695" i="7"/>
  <c r="B694" i="7"/>
  <c r="B692" i="7"/>
  <c r="B691" i="7"/>
  <c r="B690" i="7"/>
  <c r="B689" i="7"/>
  <c r="B688" i="7"/>
  <c r="B687" i="7"/>
  <c r="B686" i="7"/>
  <c r="B685" i="7"/>
  <c r="B684" i="7"/>
  <c r="B683" i="7"/>
  <c r="B682" i="7"/>
  <c r="B680" i="7"/>
  <c r="B679" i="7"/>
  <c r="B678" i="7"/>
  <c r="B677" i="7"/>
  <c r="B676" i="7"/>
  <c r="B675" i="7"/>
  <c r="B674" i="7"/>
  <c r="B673" i="7"/>
  <c r="B672" i="7"/>
  <c r="B671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6" i="7"/>
  <c r="B654" i="7"/>
  <c r="B653" i="7"/>
  <c r="B652" i="7"/>
  <c r="B650" i="7"/>
  <c r="B649" i="7"/>
  <c r="B645" i="7"/>
  <c r="B643" i="7"/>
  <c r="B642" i="7"/>
  <c r="B640" i="7"/>
  <c r="B639" i="7"/>
  <c r="B638" i="7"/>
  <c r="B637" i="7"/>
  <c r="B635" i="7"/>
  <c r="B634" i="7"/>
  <c r="B633" i="7"/>
  <c r="B632" i="7"/>
  <c r="B631" i="7"/>
  <c r="B630" i="7"/>
  <c r="B629" i="7"/>
  <c r="B627" i="7"/>
  <c r="B626" i="7"/>
  <c r="B625" i="7"/>
  <c r="B624" i="7"/>
  <c r="B623" i="7"/>
  <c r="B622" i="7"/>
  <c r="B621" i="7"/>
  <c r="B620" i="7"/>
  <c r="B618" i="7"/>
  <c r="B617" i="7"/>
  <c r="B616" i="7"/>
  <c r="B615" i="7"/>
  <c r="B614" i="7"/>
  <c r="B613" i="7"/>
  <c r="B612" i="7"/>
  <c r="B611" i="7"/>
  <c r="B610" i="7"/>
  <c r="B609" i="7"/>
  <c r="B608" i="7"/>
  <c r="B606" i="7"/>
  <c r="B605" i="7"/>
  <c r="B604" i="7"/>
  <c r="B603" i="7"/>
  <c r="B602" i="7"/>
  <c r="B601" i="7"/>
  <c r="B600" i="7"/>
  <c r="B599" i="7"/>
  <c r="B598" i="7"/>
  <c r="B597" i="7"/>
  <c r="B596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1" i="7"/>
  <c r="B579" i="7"/>
  <c r="B578" i="7"/>
  <c r="B576" i="7"/>
  <c r="B574" i="7"/>
  <c r="B573" i="7"/>
  <c r="B572" i="7"/>
  <c r="B568" i="7"/>
  <c r="B566" i="7"/>
  <c r="B565" i="7"/>
  <c r="B563" i="7"/>
  <c r="B562" i="7"/>
  <c r="B561" i="7"/>
  <c r="B560" i="7"/>
  <c r="B558" i="7"/>
  <c r="B557" i="7"/>
  <c r="B556" i="7"/>
  <c r="B555" i="7"/>
  <c r="B554" i="7"/>
  <c r="B553" i="7"/>
  <c r="B552" i="7"/>
  <c r="B550" i="7"/>
  <c r="B549" i="7"/>
  <c r="B548" i="7"/>
  <c r="B547" i="7"/>
  <c r="B546" i="7"/>
  <c r="B545" i="7"/>
  <c r="B544" i="7"/>
  <c r="B543" i="7"/>
  <c r="B541" i="7"/>
  <c r="B540" i="7"/>
  <c r="B539" i="7"/>
  <c r="B538" i="7"/>
  <c r="B537" i="7"/>
  <c r="B536" i="7"/>
  <c r="B535" i="7"/>
  <c r="B534" i="7"/>
  <c r="B533" i="7"/>
  <c r="B532" i="7"/>
  <c r="B531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3" i="7"/>
  <c r="B501" i="7"/>
  <c r="B500" i="7"/>
  <c r="B499" i="7"/>
  <c r="B497" i="7"/>
  <c r="B496" i="7"/>
  <c r="B492" i="7"/>
  <c r="B490" i="7"/>
  <c r="B489" i="7"/>
  <c r="B487" i="7"/>
  <c r="B486" i="7"/>
  <c r="B485" i="7"/>
  <c r="B484" i="7"/>
  <c r="B482" i="7"/>
  <c r="B481" i="7"/>
  <c r="B480" i="7"/>
  <c r="B479" i="7"/>
  <c r="B478" i="7"/>
  <c r="B477" i="7"/>
  <c r="B476" i="7"/>
  <c r="B474" i="7"/>
  <c r="B473" i="7"/>
  <c r="B472" i="7"/>
  <c r="B471" i="7"/>
  <c r="B470" i="7"/>
  <c r="B469" i="7"/>
  <c r="B468" i="7"/>
  <c r="B467" i="7"/>
  <c r="B465" i="7"/>
  <c r="B464" i="7"/>
  <c r="B463" i="7"/>
  <c r="B462" i="7"/>
  <c r="B461" i="7"/>
  <c r="B460" i="7"/>
  <c r="B459" i="7"/>
  <c r="B458" i="7"/>
  <c r="B457" i="7"/>
  <c r="B456" i="7"/>
  <c r="B455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6" i="7"/>
  <c r="B424" i="7"/>
  <c r="B423" i="7"/>
  <c r="B422" i="7"/>
  <c r="B420" i="7"/>
  <c r="B419" i="7"/>
  <c r="B415" i="7"/>
  <c r="B413" i="7"/>
  <c r="B412" i="7"/>
  <c r="B410" i="7"/>
  <c r="B409" i="7"/>
  <c r="B408" i="7"/>
  <c r="B407" i="7"/>
  <c r="B405" i="7"/>
  <c r="B404" i="7"/>
  <c r="B403" i="7"/>
  <c r="B402" i="7"/>
  <c r="B401" i="7"/>
  <c r="B400" i="7"/>
  <c r="B399" i="7"/>
  <c r="B397" i="7"/>
  <c r="B396" i="7"/>
  <c r="B395" i="7"/>
  <c r="B394" i="7"/>
  <c r="B393" i="7"/>
  <c r="B392" i="7"/>
  <c r="B391" i="7"/>
  <c r="B390" i="7"/>
  <c r="B388" i="7"/>
  <c r="B387" i="7"/>
  <c r="B386" i="7"/>
  <c r="B385" i="7"/>
  <c r="B384" i="7"/>
  <c r="B383" i="7"/>
  <c r="B382" i="7"/>
  <c r="B381" i="7"/>
  <c r="B380" i="7"/>
  <c r="B379" i="7"/>
  <c r="B378" i="7"/>
  <c r="B376" i="7"/>
  <c r="B375" i="7"/>
  <c r="B374" i="7"/>
  <c r="B373" i="7"/>
  <c r="B372" i="7"/>
  <c r="B371" i="7"/>
  <c r="B370" i="7"/>
  <c r="B369" i="7"/>
  <c r="B368" i="7"/>
  <c r="B367" i="7"/>
  <c r="B366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1" i="7"/>
  <c r="B349" i="7"/>
  <c r="B348" i="7"/>
  <c r="B347" i="7"/>
  <c r="B345" i="7"/>
  <c r="B343" i="7"/>
  <c r="B342" i="7"/>
  <c r="B338" i="7"/>
  <c r="B336" i="7"/>
  <c r="B335" i="7"/>
  <c r="B333" i="7"/>
  <c r="B332" i="7"/>
  <c r="B331" i="7"/>
  <c r="B330" i="7"/>
  <c r="B328" i="7"/>
  <c r="B327" i="7"/>
  <c r="B326" i="7"/>
  <c r="B325" i="7"/>
  <c r="B324" i="7"/>
  <c r="B323" i="7"/>
  <c r="B322" i="7"/>
  <c r="B321" i="7"/>
  <c r="B319" i="7"/>
  <c r="B318" i="7"/>
  <c r="B317" i="7"/>
  <c r="B316" i="7"/>
  <c r="B315" i="7"/>
  <c r="B314" i="7"/>
  <c r="B313" i="7"/>
  <c r="B312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69" i="7"/>
  <c r="B267" i="7"/>
  <c r="B266" i="7"/>
  <c r="B265" i="7"/>
  <c r="B264" i="7"/>
  <c r="B262" i="7"/>
  <c r="B261" i="7"/>
  <c r="B260" i="7"/>
  <c r="B256" i="7"/>
  <c r="B254" i="7"/>
  <c r="B253" i="7"/>
  <c r="B252" i="7"/>
  <c r="B251" i="7"/>
  <c r="B249" i="7"/>
  <c r="B248" i="7"/>
  <c r="B247" i="7"/>
  <c r="B246" i="7"/>
  <c r="B244" i="7"/>
  <c r="B243" i="7"/>
  <c r="B242" i="7"/>
  <c r="B241" i="7"/>
  <c r="B240" i="7"/>
  <c r="B239" i="7"/>
  <c r="B238" i="7"/>
  <c r="B237" i="7"/>
  <c r="B235" i="7"/>
  <c r="B234" i="7"/>
  <c r="B233" i="7"/>
  <c r="B232" i="7"/>
  <c r="B231" i="7"/>
  <c r="B230" i="7"/>
  <c r="B229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4" i="7"/>
  <c r="B213" i="7"/>
  <c r="B212" i="7"/>
  <c r="B211" i="7"/>
  <c r="B210" i="7"/>
  <c r="B209" i="7"/>
  <c r="B208" i="7"/>
  <c r="B207" i="7"/>
  <c r="B206" i="7"/>
  <c r="B205" i="7"/>
  <c r="B204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88" i="7"/>
  <c r="B186" i="7"/>
  <c r="B185" i="7"/>
  <c r="B183" i="7"/>
  <c r="B182" i="7"/>
  <c r="B181" i="7"/>
  <c r="B179" i="7"/>
  <c r="B178" i="7"/>
  <c r="B177" i="7"/>
  <c r="B176" i="7"/>
  <c r="B175" i="7"/>
  <c r="B174" i="7"/>
  <c r="B173" i="7"/>
  <c r="B171" i="7"/>
  <c r="B170" i="7"/>
  <c r="B169" i="7"/>
  <c r="B168" i="7"/>
  <c r="B167" i="7"/>
  <c r="B166" i="7"/>
  <c r="B165" i="7"/>
  <c r="B164" i="7"/>
  <c r="B162" i="7"/>
  <c r="B161" i="7"/>
  <c r="B160" i="7"/>
  <c r="B159" i="7"/>
  <c r="B158" i="7"/>
  <c r="B157" i="7"/>
  <c r="B156" i="7"/>
  <c r="B155" i="7"/>
  <c r="B154" i="7"/>
  <c r="B153" i="7"/>
  <c r="B151" i="7"/>
  <c r="B150" i="7"/>
  <c r="B149" i="7"/>
  <c r="B148" i="7"/>
  <c r="B147" i="7"/>
  <c r="B146" i="7"/>
  <c r="B145" i="7"/>
  <c r="B144" i="7"/>
  <c r="B143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7" i="7"/>
  <c r="B125" i="7"/>
  <c r="B124" i="7"/>
  <c r="B122" i="7"/>
  <c r="B121" i="7"/>
  <c r="B120" i="7"/>
  <c r="B119" i="7"/>
  <c r="B117" i="7"/>
  <c r="B116" i="7"/>
  <c r="B115" i="7"/>
  <c r="B114" i="7"/>
  <c r="B113" i="7"/>
  <c r="B112" i="7"/>
  <c r="B111" i="7"/>
  <c r="B109" i="7"/>
  <c r="B108" i="7"/>
  <c r="B107" i="7"/>
  <c r="B106" i="7"/>
  <c r="B105" i="7"/>
  <c r="B104" i="7"/>
  <c r="B103" i="7"/>
  <c r="B102" i="7"/>
  <c r="B100" i="7"/>
  <c r="B99" i="7"/>
  <c r="B98" i="7"/>
  <c r="B97" i="7"/>
  <c r="B96" i="7"/>
  <c r="B95" i="7"/>
  <c r="B94" i="7"/>
  <c r="B93" i="7"/>
  <c r="B92" i="7"/>
  <c r="B91" i="7"/>
  <c r="B90" i="7"/>
  <c r="B89" i="7"/>
  <c r="B87" i="7"/>
  <c r="B86" i="7"/>
  <c r="B85" i="7"/>
  <c r="B84" i="7"/>
  <c r="B83" i="7"/>
  <c r="B82" i="7"/>
  <c r="B81" i="7"/>
  <c r="B80" i="7"/>
  <c r="B79" i="7"/>
  <c r="B78" i="7"/>
  <c r="B77" i="7"/>
  <c r="B75" i="7"/>
  <c r="B74" i="7"/>
  <c r="B73" i="7"/>
  <c r="B72" i="7"/>
  <c r="B71" i="7"/>
  <c r="B70" i="7"/>
  <c r="B69" i="7"/>
  <c r="B68" i="7"/>
  <c r="B67" i="7"/>
  <c r="B66" i="7"/>
  <c r="B65" i="7"/>
  <c r="B64" i="7"/>
  <c r="B61" i="7"/>
  <c r="B59" i="7"/>
  <c r="B58" i="7"/>
  <c r="B56" i="7"/>
  <c r="B55" i="7"/>
  <c r="B54" i="7"/>
  <c r="B53" i="7"/>
  <c r="B51" i="7"/>
  <c r="B50" i="7"/>
  <c r="B49" i="7"/>
  <c r="B48" i="7"/>
  <c r="B47" i="7"/>
  <c r="B46" i="7"/>
  <c r="B45" i="7"/>
  <c r="B43" i="7"/>
  <c r="B42" i="7"/>
  <c r="B41" i="7"/>
  <c r="B40" i="7"/>
  <c r="B39" i="7"/>
  <c r="B38" i="7"/>
  <c r="B37" i="7"/>
  <c r="B36" i="7"/>
  <c r="B34" i="7"/>
  <c r="B33" i="7"/>
  <c r="B32" i="7"/>
  <c r="B31" i="7"/>
  <c r="B30" i="7"/>
  <c r="B29" i="7"/>
  <c r="B28" i="7"/>
  <c r="B27" i="7"/>
  <c r="B26" i="7"/>
  <c r="B25" i="7"/>
  <c r="B23" i="7"/>
  <c r="B22" i="7"/>
  <c r="B21" i="7"/>
  <c r="B20" i="7"/>
  <c r="B19" i="7"/>
  <c r="B18" i="7"/>
  <c r="B17" i="7"/>
  <c r="B16" i="7"/>
  <c r="B15" i="7"/>
  <c r="B14" i="7"/>
  <c r="B13" i="7"/>
  <c r="B12" i="7"/>
  <c r="F102" i="6"/>
  <c r="D102" i="6"/>
  <c r="G100" i="6"/>
  <c r="G99" i="6"/>
  <c r="A99" i="6"/>
  <c r="G98" i="6"/>
  <c r="A98" i="6"/>
  <c r="G97" i="6"/>
  <c r="A97" i="6"/>
  <c r="G96" i="6"/>
  <c r="A96" i="6"/>
  <c r="F95" i="6"/>
  <c r="F104" i="6" s="1"/>
  <c r="D95" i="6"/>
  <c r="D104" i="6" s="1"/>
  <c r="A95" i="6"/>
  <c r="A94" i="6"/>
  <c r="G93" i="6"/>
  <c r="A93" i="6"/>
  <c r="G92" i="6"/>
  <c r="A92" i="6"/>
  <c r="G91" i="6"/>
  <c r="A91" i="6"/>
  <c r="A87" i="6"/>
  <c r="F86" i="6"/>
  <c r="D86" i="6"/>
  <c r="A85" i="6"/>
  <c r="G84" i="6"/>
  <c r="A84" i="6"/>
  <c r="G83" i="6"/>
  <c r="A83" i="6"/>
  <c r="G82" i="6"/>
  <c r="G86" i="6" s="1"/>
  <c r="A82" i="6"/>
  <c r="A81" i="6"/>
  <c r="F80" i="6"/>
  <c r="D80" i="6"/>
  <c r="A79" i="6"/>
  <c r="G78" i="6"/>
  <c r="A78" i="6"/>
  <c r="G76" i="6"/>
  <c r="A76" i="6"/>
  <c r="G75" i="6"/>
  <c r="G80" i="6" s="1"/>
  <c r="A75" i="6"/>
  <c r="A74" i="6"/>
  <c r="F73" i="6"/>
  <c r="D73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A62" i="6"/>
  <c r="F61" i="6"/>
  <c r="D61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A52" i="6"/>
  <c r="F51" i="6"/>
  <c r="D51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A37" i="6"/>
  <c r="F36" i="6"/>
  <c r="D36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C11" i="6"/>
  <c r="C10" i="6"/>
  <c r="C9" i="6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G61" i="6" l="1"/>
  <c r="C90" i="6"/>
  <c r="C17" i="6"/>
  <c r="G95" i="6"/>
  <c r="G104" i="6" s="1"/>
  <c r="G102" i="6"/>
  <c r="G51" i="6"/>
  <c r="G73" i="6"/>
  <c r="F88" i="6"/>
  <c r="D88" i="6"/>
  <c r="E20" i="6"/>
  <c r="D89" i="6"/>
  <c r="D106" i="6" s="1"/>
  <c r="F89" i="6"/>
  <c r="F106" i="6" s="1"/>
  <c r="G36" i="6"/>
  <c r="H98" i="6"/>
  <c r="E78" i="6"/>
  <c r="E96" i="6"/>
  <c r="E66" i="6"/>
  <c r="E33" i="6"/>
  <c r="E48" i="6"/>
  <c r="E24" i="6"/>
  <c r="E40" i="6"/>
  <c r="E55" i="6"/>
  <c r="E70" i="6"/>
  <c r="E29" i="6"/>
  <c r="E44" i="6"/>
  <c r="E59" i="6"/>
  <c r="G88" i="6" l="1"/>
  <c r="G89" i="6" s="1"/>
  <c r="G106" i="6" s="1"/>
  <c r="E98" i="6"/>
  <c r="H78" i="6"/>
  <c r="H48" i="6"/>
  <c r="H33" i="6"/>
  <c r="H20" i="6"/>
  <c r="H66" i="6"/>
  <c r="H70" i="6"/>
  <c r="H59" i="6"/>
  <c r="H96" i="6"/>
  <c r="H24" i="6"/>
  <c r="H55" i="6"/>
  <c r="H44" i="6"/>
  <c r="H40" i="6"/>
  <c r="H29" i="6"/>
  <c r="H27" i="6"/>
  <c r="E27" i="6"/>
  <c r="E41" i="6"/>
  <c r="H41" i="6"/>
  <c r="H92" i="6"/>
  <c r="E92" i="6"/>
  <c r="C80" i="6"/>
  <c r="H75" i="6"/>
  <c r="E75" i="6"/>
  <c r="C61" i="6"/>
  <c r="H53" i="6"/>
  <c r="E53" i="6"/>
  <c r="H31" i="6"/>
  <c r="E31" i="6"/>
  <c r="E97" i="6"/>
  <c r="H97" i="6"/>
  <c r="E67" i="6"/>
  <c r="H67" i="6"/>
  <c r="E45" i="6"/>
  <c r="H45" i="6"/>
  <c r="E26" i="6"/>
  <c r="H26" i="6"/>
  <c r="H99" i="6"/>
  <c r="E99" i="6"/>
  <c r="H84" i="6"/>
  <c r="E84" i="6"/>
  <c r="H69" i="6"/>
  <c r="E69" i="6"/>
  <c r="H58" i="6"/>
  <c r="E58" i="6"/>
  <c r="H47" i="6"/>
  <c r="E47" i="6"/>
  <c r="H39" i="6"/>
  <c r="E39" i="6"/>
  <c r="H28" i="6"/>
  <c r="E28" i="6"/>
  <c r="H19" i="6"/>
  <c r="E19" i="6"/>
  <c r="H46" i="6"/>
  <c r="E46" i="6"/>
  <c r="C73" i="6"/>
  <c r="E63" i="6"/>
  <c r="H63" i="6"/>
  <c r="H64" i="6"/>
  <c r="E64" i="6"/>
  <c r="H22" i="6"/>
  <c r="E22" i="6"/>
  <c r="E56" i="6"/>
  <c r="H56" i="6"/>
  <c r="E34" i="6"/>
  <c r="H34" i="6"/>
  <c r="C102" i="6"/>
  <c r="H93" i="6"/>
  <c r="E93" i="6"/>
  <c r="H76" i="6"/>
  <c r="E76" i="6"/>
  <c r="H65" i="6"/>
  <c r="E65" i="6"/>
  <c r="H54" i="6"/>
  <c r="E54" i="6"/>
  <c r="H43" i="6"/>
  <c r="E43" i="6"/>
  <c r="H32" i="6"/>
  <c r="E32" i="6"/>
  <c r="H23" i="6"/>
  <c r="E23" i="6"/>
  <c r="H68" i="6"/>
  <c r="E68" i="6"/>
  <c r="E91" i="6"/>
  <c r="H91" i="6"/>
  <c r="C95" i="6"/>
  <c r="E21" i="6"/>
  <c r="H21" i="6"/>
  <c r="H42" i="6"/>
  <c r="E42" i="6"/>
  <c r="E82" i="6"/>
  <c r="H82" i="6"/>
  <c r="C86" i="6"/>
  <c r="H83" i="6"/>
  <c r="E83" i="6"/>
  <c r="H57" i="6"/>
  <c r="E57" i="6"/>
  <c r="C51" i="6"/>
  <c r="H38" i="6"/>
  <c r="E38" i="6"/>
  <c r="C36" i="6"/>
  <c r="H18" i="6"/>
  <c r="E18" i="6"/>
  <c r="E71" i="6"/>
  <c r="H71" i="6"/>
  <c r="E49" i="6"/>
  <c r="H49" i="6"/>
  <c r="E30" i="6"/>
  <c r="H30" i="6"/>
  <c r="H100" i="6"/>
  <c r="E100" i="6"/>
  <c r="C104" i="6" l="1"/>
  <c r="E102" i="6"/>
  <c r="H86" i="6"/>
  <c r="H102" i="6"/>
  <c r="H95" i="6"/>
  <c r="H73" i="6"/>
  <c r="H61" i="6"/>
  <c r="E73" i="6"/>
  <c r="H51" i="6"/>
  <c r="H36" i="6"/>
  <c r="C88" i="6"/>
  <c r="C89" i="6" s="1"/>
  <c r="E61" i="6"/>
  <c r="H80" i="6"/>
  <c r="E51" i="6"/>
  <c r="E36" i="6"/>
  <c r="E86" i="6"/>
  <c r="E95" i="6"/>
  <c r="E80" i="6"/>
  <c r="C106" i="6" l="1"/>
  <c r="E104" i="6"/>
  <c r="H104" i="6"/>
  <c r="E88" i="6"/>
  <c r="E89" i="6" s="1"/>
  <c r="H88" i="6"/>
  <c r="H89" i="6" s="1"/>
  <c r="H106" i="6" l="1"/>
  <c r="E106" i="6"/>
</calcChain>
</file>

<file path=xl/comments1.xml><?xml version="1.0" encoding="utf-8"?>
<comments xmlns="http://schemas.openxmlformats.org/spreadsheetml/2006/main">
  <authors>
    <author>Support</author>
    <author>Claudette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School Funding Option, DFE No. and Cost Centre will populate automatically when School is chosen
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How much income &amp; expenditure is expected for each CFR.  Figures should include the Posting Summary which will be submitted with this return.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9"/>
            <color indexed="81"/>
            <rFont val="Tahoma"/>
            <family val="2"/>
          </rPr>
          <t xml:space="preserve">
-ve UNDERSPEND - GOOD
+ve OVERSPEND - BAD</t>
        </r>
      </text>
    </comment>
    <comment ref="B17" authorId="1" shapeId="0">
      <text>
        <r>
          <rPr>
            <sz val="9"/>
            <color indexed="81"/>
            <rFont val="Tahoma"/>
            <family val="2"/>
          </rPr>
          <t>Bal b/f includes schools and relevant children's centre.
+ve = SURPLUS
-ve ( ) = DEFICIT</t>
        </r>
      </text>
    </comment>
    <comment ref="H106" authorId="1" shapeId="0">
      <text>
        <r>
          <rPr>
            <sz val="9"/>
            <color indexed="81"/>
            <rFont val="Tahoma"/>
            <family val="2"/>
          </rPr>
          <t>-ve UNDERSPEND - GOOD
+ve OVERSPEND - BAD</t>
        </r>
      </text>
    </comment>
  </commentList>
</comments>
</file>

<file path=xl/comments2.xml><?xml version="1.0" encoding="utf-8"?>
<comments xmlns="http://schemas.openxmlformats.org/spreadsheetml/2006/main">
  <authors>
    <author>roy.baker</author>
    <author>nicole.gibson</author>
    <author>James, Claudette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equivilent to old M88 700 code on LAFIS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B13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under LA from 1st January 2011</t>
        </r>
      </text>
    </comment>
    <comment ref="B43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B84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2010</t>
        </r>
      </text>
    </comment>
    <comment ref="B85" authorId="2" shapeId="0">
      <text>
        <r>
          <rPr>
            <b/>
            <sz val="9"/>
            <color indexed="81"/>
            <rFont val="Tahoma"/>
            <family val="2"/>
          </rPr>
          <t>James, Claudette:</t>
        </r>
        <r>
          <rPr>
            <sz val="9"/>
            <color indexed="81"/>
            <rFont val="Tahoma"/>
            <family val="2"/>
          </rPr>
          <t xml:space="preserve">
maintained from 1st April 2016</t>
        </r>
      </text>
    </comment>
  </commentList>
</comments>
</file>

<file path=xl/comments3.xml><?xml version="1.0" encoding="utf-8"?>
<comments xmlns="http://schemas.openxmlformats.org/spreadsheetml/2006/main">
  <authors>
    <author>roy.baker</author>
    <author>nicole.gibson</author>
    <author>James, Claudette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equivilent to old M88 700 code on LAFIS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1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under LA from 1st January 2011</t>
        </r>
      </text>
    </comment>
    <comment ref="A47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88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2010</t>
        </r>
      </text>
    </comment>
    <comment ref="A89" authorId="2" shapeId="0">
      <text>
        <r>
          <rPr>
            <b/>
            <sz val="9"/>
            <color indexed="81"/>
            <rFont val="Tahoma"/>
            <family val="2"/>
          </rPr>
          <t>James, Claudette:</t>
        </r>
        <r>
          <rPr>
            <sz val="9"/>
            <color indexed="81"/>
            <rFont val="Tahoma"/>
            <family val="2"/>
          </rPr>
          <t xml:space="preserve">
maintained from 1st April 2016</t>
        </r>
      </text>
    </comment>
  </commentList>
</comments>
</file>

<file path=xl/sharedStrings.xml><?xml version="1.0" encoding="utf-8"?>
<sst xmlns="http://schemas.openxmlformats.org/spreadsheetml/2006/main" count="6386" uniqueCount="440">
  <si>
    <t xml:space="preserve"> </t>
  </si>
  <si>
    <t>(A)</t>
  </si>
  <si>
    <t>(B)</t>
  </si>
  <si>
    <t>(D)</t>
  </si>
  <si>
    <t xml:space="preserve">Original
Budget  </t>
  </si>
  <si>
    <t>Revenue Balance B/forward</t>
  </si>
  <si>
    <t>I01 - Funds Delegated by LA</t>
  </si>
  <si>
    <t>I03 - SEN Funding</t>
  </si>
  <si>
    <t>I05 - Pupil Premium Grant</t>
  </si>
  <si>
    <t>I06 - Other Government Grants</t>
  </si>
  <si>
    <t>I09 - Income from Catering</t>
  </si>
  <si>
    <t>I12 - Income - Contributions</t>
  </si>
  <si>
    <t>I13 - Donations/Private Funds</t>
  </si>
  <si>
    <t>I18 - Addit Grants for Schools</t>
  </si>
  <si>
    <t>CFR Revenue Income (Excl Bal)</t>
  </si>
  <si>
    <t>E01 - Teaching Staff</t>
  </si>
  <si>
    <t>E02 - Supply Teaching Staff</t>
  </si>
  <si>
    <t>E03 - Education Support Staff</t>
  </si>
  <si>
    <t>E04 - Premises Staff</t>
  </si>
  <si>
    <t>E07 - Other Staff</t>
  </si>
  <si>
    <t>E08 - Indirect Employee Exp</t>
  </si>
  <si>
    <t>E10 - Supply Teacher Insurance</t>
  </si>
  <si>
    <t>E11 - Staff Related Insurance</t>
  </si>
  <si>
    <t xml:space="preserve">CFR Employee Expenditure </t>
  </si>
  <si>
    <t>E12 - Bldg Maint/Improvement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</si>
  <si>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</si>
  <si>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</si>
  <si>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</si>
  <si>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</si>
  <si>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</si>
  <si>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 xml:space="preserve">CFR Premises Expenditure </t>
  </si>
  <si>
    <t>E19 - Learning Resources</t>
  </si>
  <si>
    <t>E20 - ICT Learning Resources</t>
  </si>
  <si>
    <t>E22 - Administrative Supplies</t>
  </si>
  <si>
    <t>E23 - Other Insurance Premiums</t>
  </si>
  <si>
    <t>E24 - Special Facilities</t>
  </si>
  <si>
    <t>E25 - Catering Supplies</t>
  </si>
  <si>
    <t xml:space="preserve">CFR Supplies &amp; Services </t>
  </si>
  <si>
    <t>E26 - Agency Supply Teachers</t>
  </si>
  <si>
    <t>E27 - Prof Services-Curriculum</t>
  </si>
  <si>
    <t>E28 - Prof Services-Other</t>
  </si>
  <si>
    <t xml:space="preserve">CFR Agency &amp; Contr Serv </t>
  </si>
  <si>
    <t>Contingency</t>
  </si>
  <si>
    <t xml:space="preserve">Revenue Projects Future Years </t>
  </si>
  <si>
    <t xml:space="preserve">CFR Holding </t>
  </si>
  <si>
    <t>CFR2 Revenue Expenditure: TOTAL</t>
  </si>
  <si>
    <t>Revenue Balance C/forward</t>
  </si>
  <si>
    <t>Capital Balance B/forward</t>
  </si>
  <si>
    <t>CI01 - Capital Income</t>
  </si>
  <si>
    <t>CI03 - Private Capital Income</t>
  </si>
  <si>
    <t xml:space="preserve">CI04 - Direct Revenue Financing </t>
  </si>
  <si>
    <t>CFR Capital Income (Excl Bal)</t>
  </si>
  <si>
    <t xml:space="preserve">CE01 - Land &amp; Buildings </t>
  </si>
  <si>
    <t>CE02 - Construction, Conversion &amp; Renovation</t>
  </si>
  <si>
    <t>CE03 - Vehicles Plant Equipment &amp; Machinery</t>
  </si>
  <si>
    <t>CE04 - Information &amp; Communication &amp; Technology</t>
  </si>
  <si>
    <t xml:space="preserve">CFR Capital Expenditure </t>
  </si>
  <si>
    <t>Capital Balance C/forward</t>
  </si>
  <si>
    <t>TOTAL</t>
  </si>
  <si>
    <t>Signed</t>
  </si>
  <si>
    <t>Date</t>
  </si>
  <si>
    <t>I02 - Funds for 6th Form Students</t>
  </si>
  <si>
    <t xml:space="preserve">I07 - Other Grants &amp; Payments </t>
  </si>
  <si>
    <t>I10 - Supply Teacher Insurance</t>
  </si>
  <si>
    <t>I11 - Other Insurance Claims</t>
  </si>
  <si>
    <t xml:space="preserve">E06 - Catering Staff </t>
  </si>
  <si>
    <t xml:space="preserve">E21 - Exam Fees </t>
  </si>
  <si>
    <t>E31 - Community Focussed School Staff</t>
  </si>
  <si>
    <t>Cash at Bank GL</t>
  </si>
  <si>
    <t>Akiva</t>
  </si>
  <si>
    <t>Beis Yaakov</t>
  </si>
  <si>
    <t>Beit Shvidler</t>
  </si>
  <si>
    <t>Blessed Dominic RC School</t>
  </si>
  <si>
    <t>Edgware Primary</t>
  </si>
  <si>
    <t>Friern Barnet School</t>
  </si>
  <si>
    <t>JCoSS</t>
  </si>
  <si>
    <t>Martin Primary</t>
  </si>
  <si>
    <t>Moss Hall Nursery</t>
  </si>
  <si>
    <t>St. Mary's &amp; St. Johns Primary</t>
  </si>
  <si>
    <t xml:space="preserve">Quarterly Return Period </t>
  </si>
  <si>
    <t xml:space="preserve">Choose a Period </t>
  </si>
  <si>
    <t>Quarter 1:  Month 1 - 3</t>
  </si>
  <si>
    <t>Quarter 2:  Month 4 - 6</t>
  </si>
  <si>
    <t>Quarter 3:  Month 7 - 9</t>
  </si>
  <si>
    <t>Quarter 4:  Month 10 - 12</t>
  </si>
  <si>
    <t>Standard School List as at April 2018</t>
  </si>
  <si>
    <t>Option</t>
  </si>
  <si>
    <t>Cost Centre</t>
  </si>
  <si>
    <t>DfE NO.</t>
  </si>
  <si>
    <t>Brookhill Nursery *</t>
  </si>
  <si>
    <t>A</t>
  </si>
  <si>
    <t>Hampden Way Nursery *</t>
  </si>
  <si>
    <t>St Margaret's Nursery *</t>
  </si>
  <si>
    <t>* BEYA</t>
  </si>
  <si>
    <t>C</t>
  </si>
  <si>
    <t>All Saints' CE (N20)</t>
  </si>
  <si>
    <t>All Saints' CE (NW2)</t>
  </si>
  <si>
    <t xml:space="preserve">Annunciation RC Infant </t>
  </si>
  <si>
    <t xml:space="preserve">Annunciation RC Junior </t>
  </si>
  <si>
    <t>Barnfield</t>
  </si>
  <si>
    <t>D</t>
  </si>
  <si>
    <t>Bell Lane</t>
  </si>
  <si>
    <t>Brookland Infant</t>
  </si>
  <si>
    <t>Brookland Junior</t>
  </si>
  <si>
    <t xml:space="preserve">Brunswick Park </t>
  </si>
  <si>
    <t xml:space="preserve">Chalgrove </t>
  </si>
  <si>
    <t xml:space="preserve">Childs Hill </t>
  </si>
  <si>
    <t xml:space="preserve">Christ Church </t>
  </si>
  <si>
    <t xml:space="preserve">Church Hill </t>
  </si>
  <si>
    <t xml:space="preserve">Colindale </t>
  </si>
  <si>
    <t>Coppetts Wood</t>
  </si>
  <si>
    <t>Courtland</t>
  </si>
  <si>
    <t>Cromer Road</t>
  </si>
  <si>
    <t>Danegrove</t>
  </si>
  <si>
    <t>B</t>
  </si>
  <si>
    <t>Deansbrook Infant</t>
  </si>
  <si>
    <t>Dollis Infant</t>
  </si>
  <si>
    <t xml:space="preserve">Dollis Junior </t>
  </si>
  <si>
    <t>Fairway</t>
  </si>
  <si>
    <t>Foulds</t>
  </si>
  <si>
    <t>Frith Manor</t>
  </si>
  <si>
    <t xml:space="preserve">Garden Suburb Infant </t>
  </si>
  <si>
    <t>Garden Suburb Junior</t>
  </si>
  <si>
    <t>Goldbeaters</t>
  </si>
  <si>
    <t xml:space="preserve">Hasmonean Primary </t>
  </si>
  <si>
    <t>Hollickwood</t>
  </si>
  <si>
    <t>Holly Park</t>
  </si>
  <si>
    <t xml:space="preserve">Holy Trinity </t>
  </si>
  <si>
    <t>Livingstone</t>
  </si>
  <si>
    <t>Manorside</t>
  </si>
  <si>
    <t>Mathilda Marks Kennedy</t>
  </si>
  <si>
    <t>Menorah Foundation</t>
  </si>
  <si>
    <t>Menorah Primary</t>
  </si>
  <si>
    <t>Monken Hadley</t>
  </si>
  <si>
    <t>Monkfrith</t>
  </si>
  <si>
    <t>Moss Hall Infant</t>
  </si>
  <si>
    <t>Moss Hall Junior</t>
  </si>
  <si>
    <t>Northside</t>
  </si>
  <si>
    <t>Orion</t>
  </si>
  <si>
    <t>Osidge</t>
  </si>
  <si>
    <t>Our Lady of Lourdes</t>
  </si>
  <si>
    <t xml:space="preserve">Pardes House </t>
  </si>
  <si>
    <t>Queenswell Infant</t>
  </si>
  <si>
    <t>Queenswell Junior</t>
  </si>
  <si>
    <t>Rosh Pinah</t>
  </si>
  <si>
    <t>Sacks Morasha</t>
  </si>
  <si>
    <t>Sacred Heart RC</t>
  </si>
  <si>
    <t>St. Agnes' RC</t>
  </si>
  <si>
    <t>St. Andrew's CE</t>
  </si>
  <si>
    <t>St. Catherine's RC</t>
  </si>
  <si>
    <t>St. John's CE (N11)</t>
  </si>
  <si>
    <t>St. John's CE (N20)</t>
  </si>
  <si>
    <t>St. Joseph's RC Primary</t>
  </si>
  <si>
    <t>St. Mary's CE (EN4)</t>
  </si>
  <si>
    <t>St. Mary's CE (N3)</t>
  </si>
  <si>
    <t>St. Paul's CE (N11)</t>
  </si>
  <si>
    <t>St. Paul's CE (NW7)</t>
  </si>
  <si>
    <t>St. Theresa's</t>
  </si>
  <si>
    <t>St. Vincent's</t>
  </si>
  <si>
    <t>Sunnyfields</t>
  </si>
  <si>
    <t>Trent CE</t>
  </si>
  <si>
    <t>Tudor</t>
  </si>
  <si>
    <t>Underhill School</t>
  </si>
  <si>
    <t>Wessex Gardens</t>
  </si>
  <si>
    <t>Whitings Hill</t>
  </si>
  <si>
    <t>Woodcroft</t>
  </si>
  <si>
    <t>Woodridge</t>
  </si>
  <si>
    <t>Finchley Catholic High</t>
  </si>
  <si>
    <t>Menorah High School for Girls</t>
  </si>
  <si>
    <t>St James' Catholic High</t>
  </si>
  <si>
    <t>St. Michael's Catholic Grammar</t>
  </si>
  <si>
    <t>Mapledown</t>
  </si>
  <si>
    <t xml:space="preserve">Northway </t>
  </si>
  <si>
    <t>Oakleigh</t>
  </si>
  <si>
    <t>Northgate</t>
  </si>
  <si>
    <t>Pavillion</t>
  </si>
  <si>
    <t>* Schools with a Childrens' Centre</t>
  </si>
  <si>
    <t>Total No. of Schools as at April 2018</t>
  </si>
  <si>
    <t>BEYA</t>
  </si>
  <si>
    <t>DFE No.</t>
  </si>
  <si>
    <t>COST CENTRE:</t>
  </si>
  <si>
    <t xml:space="preserve">FUNDING OPTION </t>
  </si>
  <si>
    <t>(C)</t>
  </si>
  <si>
    <t>SCHOOL BUDGET FORECAST REPORT</t>
  </si>
  <si>
    <t>E30 - Direct Revenue Financing</t>
  </si>
  <si>
    <t>Choose School</t>
  </si>
  <si>
    <t>Budget Remainder  (A-B)</t>
  </si>
  <si>
    <t>Total Inc &amp; Exp (Year End Position)      (B+D)</t>
  </si>
  <si>
    <t>Bal B/Fwd                     (Exp to Date)</t>
  </si>
  <si>
    <t xml:space="preserve">
CFR  Code</t>
  </si>
  <si>
    <t>(E)</t>
  </si>
  <si>
    <t>(F)</t>
  </si>
  <si>
    <t xml:space="preserve">Variance against Original Budget       (E-A) </t>
  </si>
  <si>
    <t>I15 - Extended School Pupil focussed funding</t>
  </si>
  <si>
    <t>I16 - Community focussed school funding</t>
  </si>
  <si>
    <t>I17 - Community focussed school facilities income</t>
  </si>
  <si>
    <t>E05 - Admin &amp; Clerical Staff</t>
  </si>
  <si>
    <t>E09 - Staff Training/Development</t>
  </si>
  <si>
    <t>E13 - Grounds Maint/Improvement</t>
  </si>
  <si>
    <t>E29 - Loan Interest</t>
  </si>
  <si>
    <t>E32 - Community focussed school costs</t>
  </si>
  <si>
    <t xml:space="preserve">I verify that the information given is a true and complete forecast. </t>
  </si>
  <si>
    <t>London Borough of Barnet Statement of Accounts</t>
  </si>
  <si>
    <t>Report Period: 06  &amp; Year: 1819</t>
  </si>
  <si>
    <t>Cost Centre: 10040 - All Saints' CE NW2</t>
  </si>
  <si>
    <t xml:space="preserve">
CFR_Code.</t>
  </si>
  <si>
    <t xml:space="preserve">
Budget</t>
  </si>
  <si>
    <t xml:space="preserve">
Bal._B/Fwd</t>
  </si>
  <si>
    <t>This
Period</t>
  </si>
  <si>
    <t xml:space="preserve">
Bal_C/Fwd</t>
  </si>
  <si>
    <t>%Spent/ Received</t>
  </si>
  <si>
    <t xml:space="preserve">
Bud_Avail</t>
  </si>
  <si>
    <t>I07 - Other Grants &amp; Payments</t>
  </si>
  <si>
    <t>I08 - Income -Facilities &amp; Svs</t>
  </si>
  <si>
    <t>E05 - Admin &amp; Clerical</t>
  </si>
  <si>
    <t>E09 - Staff Training/Develpmnt</t>
  </si>
  <si>
    <t>E13 - Grounds Maint/Improvemnt</t>
  </si>
  <si>
    <t>Cost Centre: 10042 - All Saints' CE N20</t>
  </si>
  <si>
    <t>Cost Centre: 10043 - Annunciation RC Infant</t>
  </si>
  <si>
    <t>Cost Centre: 10044 - Barnfield School</t>
  </si>
  <si>
    <t>I16 - Ext Sch Comm Focussed</t>
  </si>
  <si>
    <t>I17 - Ext Sch Comm Other</t>
  </si>
  <si>
    <t>E31 - Extended School Staff</t>
  </si>
  <si>
    <t>E32 - Extended Sch other costs</t>
  </si>
  <si>
    <t>Rev Proj - Future Yrs</t>
  </si>
  <si>
    <t>CI04 - Direct Rev Financing</t>
  </si>
  <si>
    <t>CE03 - Vehicles Plant Equipmnt</t>
  </si>
  <si>
    <t>CE04 - ICT Capital</t>
  </si>
  <si>
    <t>Cost Centre: 10045 - Bell Lane School</t>
  </si>
  <si>
    <t>Capital - Future Yrs</t>
  </si>
  <si>
    <t>CE02 - New Constr/Conversion</t>
  </si>
  <si>
    <t>Cost Centre: 10046 - Brookland Junior School</t>
  </si>
  <si>
    <t>Cost Centre: 10047 - Brookland Infant School</t>
  </si>
  <si>
    <t>Cost Centre: 10048 - Brunswick Park School</t>
  </si>
  <si>
    <t>Cost Centre: 10049 - Childs Hill School</t>
  </si>
  <si>
    <t>Cost Centre: 10050 - Christ Church CE School</t>
  </si>
  <si>
    <t>Cost Centre: 10051 - Church Hill School</t>
  </si>
  <si>
    <t>Cost Centre: 10054 - Colindale School</t>
  </si>
  <si>
    <t>Cost Centre: 10055 - Coppetts Wood School</t>
  </si>
  <si>
    <t>Cost Centre: 10056 - Courtland School</t>
  </si>
  <si>
    <t>Cost Centre: 10057 - Cromer Road School</t>
  </si>
  <si>
    <t>Cost Centre: 10059 - Deansbrook Infant School</t>
  </si>
  <si>
    <t>Cost Centre: 10060 - Dollis Junior School</t>
  </si>
  <si>
    <t>Cost Centre: 10061 - Dollis Infant School</t>
  </si>
  <si>
    <t>Cost Centre: 10063 - Edgware Primary</t>
  </si>
  <si>
    <t>Cost Centre: 10064 - Fairway School</t>
  </si>
  <si>
    <t>Cost Centre: 10065 - Foulds School</t>
  </si>
  <si>
    <t>Cost Centre: 10066 - Frith Manor School</t>
  </si>
  <si>
    <t>Cost Centre: 10067 - Garden Suburb Junior</t>
  </si>
  <si>
    <t>Cost Centre: 10068 - Garden Suburb Infant</t>
  </si>
  <si>
    <t>Cost Centre: 10069 - Goldbeaters School</t>
  </si>
  <si>
    <t>Cost Centre: 10071 - Hollickwood School</t>
  </si>
  <si>
    <t>Cost Centre: 10072 - Holly Park School</t>
  </si>
  <si>
    <t>Cost Centre: 10073 - Holy Trinity CE School</t>
  </si>
  <si>
    <t>Cost Centre: 10074 - Livingstone School</t>
  </si>
  <si>
    <t>Cost Centre: 10075 - Manorside School</t>
  </si>
  <si>
    <t>Cost Centre: 10078 - Monken Hadley CE School</t>
  </si>
  <si>
    <t>Cost Centre: 10079 - Monkfrith School</t>
  </si>
  <si>
    <t>Cost Centre: 10080 - Moss Hall Junior School</t>
  </si>
  <si>
    <t>Cost Centre: 10081 - Moss Hall Infant School</t>
  </si>
  <si>
    <t>Cost Centre: 10082 - Northside School</t>
  </si>
  <si>
    <t>Cost Centre: 10083 - Danegrove School</t>
  </si>
  <si>
    <t>E06 - Catering Staff</t>
  </si>
  <si>
    <t>Cost Centre: 10084 - Osidge School</t>
  </si>
  <si>
    <t>Cost Centre: 10085 - Our Lady Of Lourdes</t>
  </si>
  <si>
    <t>Cost Centre: 10086 - Queenswell Junior School</t>
  </si>
  <si>
    <t>Cost Centre: 10087 - St Agnes' RC School</t>
  </si>
  <si>
    <t>Cost Centre: 10088 - St Catherine's RC School</t>
  </si>
  <si>
    <t>Cost Centre: 10089 - St John's CE N11</t>
  </si>
  <si>
    <t>Cost Centre: 10092 - St Mary's CE N3</t>
  </si>
  <si>
    <t>Cost Centre: 10093 - St Mary's CE EN4</t>
  </si>
  <si>
    <t>Cost Centre: 10094 - St Paul's CE N11</t>
  </si>
  <si>
    <t>Cost Centre: 10095 - St Paul's CE NW7</t>
  </si>
  <si>
    <t>Cost Centre: 10096 - St Vincent's RC School</t>
  </si>
  <si>
    <t>Cost Centre: 10097 - Sunnyfields School</t>
  </si>
  <si>
    <t>Cost Centre: 10099 - St Andrew's CE School</t>
  </si>
  <si>
    <t>Cost Centre: 10100 - Trent CE School</t>
  </si>
  <si>
    <t>Cost Centre: 10101 - Tudor School</t>
  </si>
  <si>
    <t>Cost Centre: 10103 - Underhill School</t>
  </si>
  <si>
    <t>Cost Centre: 10105 - Whitings Hill School</t>
  </si>
  <si>
    <t>Cost Centre: 10107 - St Joseph's RC Primary</t>
  </si>
  <si>
    <t>Cost Centre: 10108 - St Theresa's RC School</t>
  </si>
  <si>
    <t>Cost Centre: 10109 - Woodridge School</t>
  </si>
  <si>
    <t>Cost Centre: 10110 - Sacred Heart RC School</t>
  </si>
  <si>
    <t>Cost Centre: 10112 - Rosh Pinah School</t>
  </si>
  <si>
    <t>Cost Centre: 10114 - Menorah Primary School</t>
  </si>
  <si>
    <t>Cost Centre: 10115 - Blessed Dominic RC</t>
  </si>
  <si>
    <t>Cost Centre: 10116 - St John's CE N20</t>
  </si>
  <si>
    <t>Cost Centre: 10117 - Annunciation RC Junior</t>
  </si>
  <si>
    <t>Cost Centre: 10118 - Chalgrove School</t>
  </si>
  <si>
    <t>Cost Centre: 10119 - Queenswell Infant School</t>
  </si>
  <si>
    <t>Cost Centre: 10121 - Hasmonean Primary School</t>
  </si>
  <si>
    <t>Cost Centre: 10123 - Woodcroft Primary</t>
  </si>
  <si>
    <t>Cost Centre: 10124 - Wessex Gardens School</t>
  </si>
  <si>
    <t>Cost Centre: 10125 - Mathilda Marks Kennedy</t>
  </si>
  <si>
    <t>Cost Centre: 10126 - Menorah Foundation</t>
  </si>
  <si>
    <t>Cost Centre: 10127 - Orion School</t>
  </si>
  <si>
    <t>Cost Centre: 10128 - Beis Yaakov School</t>
  </si>
  <si>
    <t>Cost Centre: 10129 - Pardes House School</t>
  </si>
  <si>
    <t>Cost Centre: 10132 - Moss Hall Nursery School</t>
  </si>
  <si>
    <t>Cost Centre: 10135 - Barnet Early Years Alliance</t>
  </si>
  <si>
    <t>Cost Centre: 10139 - Friern Barnet School</t>
  </si>
  <si>
    <t>E21 - Exam Fees</t>
  </si>
  <si>
    <t>Cost Centre: 10142 - St James' Catholic</t>
  </si>
  <si>
    <t>I02 - Funding for Sixth Form</t>
  </si>
  <si>
    <t>Cost Centre: 10145 - Finchley Catholic</t>
  </si>
  <si>
    <t>Cost Centre: 10148 - St Michael's Catholic</t>
  </si>
  <si>
    <t>Cost Centre: 10157 - Northway School</t>
  </si>
  <si>
    <t>Cost Centre: 10158 - Oakleigh School</t>
  </si>
  <si>
    <t>I15 - Ext Sch Pupil Focussed</t>
  </si>
  <si>
    <t>Cost Centre: 10159 - Mapledown School</t>
  </si>
  <si>
    <t>Cost Centre: 10185 - Northgate PRU</t>
  </si>
  <si>
    <t>Cost Centre: 10188 - Pavilion StudyCt PRU</t>
  </si>
  <si>
    <t>Cost Centre: 10698 - St Marys and St Johns Primary</t>
  </si>
  <si>
    <t>Cost Centre: 11093 - Martin Primary</t>
  </si>
  <si>
    <t>Cost Centre: 11094 - Akiva</t>
  </si>
  <si>
    <t>Cost Centre: 11174 - JCOSS</t>
  </si>
  <si>
    <t>Cost Centre: 11278 - Beit Schvidler</t>
  </si>
  <si>
    <t>Cost Centre: 11381 - Sacks Morasha</t>
  </si>
  <si>
    <t>Cost Centre: 11513 - Menorah High School</t>
  </si>
  <si>
    <t>Page 91 of 91</t>
  </si>
  <si>
    <t>Bal b/f</t>
  </si>
  <si>
    <t>Bal c/f</t>
  </si>
  <si>
    <t>Cap Bal b/f</t>
  </si>
  <si>
    <t>Cap Bal c/f</t>
  </si>
  <si>
    <t>Cap Fut Yrs</t>
  </si>
  <si>
    <t>Capital Resources Held for Future Years</t>
  </si>
  <si>
    <t>Name &amp; Title</t>
  </si>
  <si>
    <t>Forecast  Planned Income &amp; Expenditure   (to Year End) Including Commitments</t>
  </si>
  <si>
    <t xml:space="preserve">London Borough of Barnet </t>
  </si>
  <si>
    <t>Comments  (on all variances)</t>
  </si>
  <si>
    <t>Standard School List as at April 2019</t>
  </si>
  <si>
    <t>Dollis Primary</t>
  </si>
  <si>
    <t>Noam Primary</t>
  </si>
  <si>
    <t>*</t>
  </si>
  <si>
    <t>Total No. of Schools as at April 2019</t>
  </si>
  <si>
    <t>Final Individual School Outturn Balances 2018-19</t>
  </si>
  <si>
    <t>Revenue</t>
  </si>
  <si>
    <t>Capital</t>
  </si>
  <si>
    <t>Total Balance</t>
  </si>
  <si>
    <t>Revenue Balance as % of Total Income</t>
  </si>
  <si>
    <t>School</t>
  </si>
  <si>
    <t>As at 31.03.19</t>
  </si>
  <si>
    <t>As at 31.03.18</t>
  </si>
  <si>
    <t>Balance as % Final Budget Share 14-15</t>
  </si>
  <si>
    <t>Increase / (decrease)</t>
  </si>
  <si>
    <t>School income 2018-19*</t>
  </si>
  <si>
    <t>% Outturn against Income</t>
  </si>
  <si>
    <t>Brookhill</t>
  </si>
  <si>
    <t>Hampden Way</t>
  </si>
  <si>
    <t>St Margarets</t>
  </si>
  <si>
    <t>Sub Total - Nursery Sector</t>
  </si>
  <si>
    <t>All Saints' CE School (N20)</t>
  </si>
  <si>
    <t>All Saints' CE School (NW2)</t>
  </si>
  <si>
    <t>Annunciation RC Infant School</t>
  </si>
  <si>
    <t>Annunciation RC Junior School</t>
  </si>
  <si>
    <t>Barnfield School</t>
  </si>
  <si>
    <t>Beit Shvidler Jewish Primary</t>
  </si>
  <si>
    <t>Bell Lane School</t>
  </si>
  <si>
    <t>Brookland Infant School</t>
  </si>
  <si>
    <t>Brookland Junior School</t>
  </si>
  <si>
    <t>Brunswick Park School</t>
  </si>
  <si>
    <t>Chalgrove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</si>
  <si>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</si>
  <si>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</si>
  <si>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</si>
  <si>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</si>
  <si>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</si>
  <si>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</si>
  <si>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</si>
  <si>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Danegrove School</t>
  </si>
  <si>
    <t>Deansbrook Infant School</t>
  </si>
  <si>
    <t>Dollis Infant School</t>
  </si>
  <si>
    <t>Dollis Junior School</t>
  </si>
  <si>
    <t>Fairway School</t>
  </si>
  <si>
    <t>Foulds School</t>
  </si>
  <si>
    <t>Frith Manor School</t>
  </si>
  <si>
    <t>Garden Suburb Infant School</t>
  </si>
  <si>
    <t>Garden Suburb Junior School</t>
  </si>
  <si>
    <t>Goldbeaters School</t>
  </si>
  <si>
    <t>Hasmonean Primary School</t>
  </si>
  <si>
    <t>Hollickwood School</t>
  </si>
  <si>
    <t>Holly Park School</t>
  </si>
  <si>
    <t>Holy Trinity CE School</t>
  </si>
  <si>
    <t>Livingstone School</t>
  </si>
  <si>
    <t xml:space="preserve">Manorside School </t>
  </si>
  <si>
    <t>Mathilda Marks Kennedy School</t>
  </si>
  <si>
    <t>Menorah Foundation School</t>
  </si>
  <si>
    <t>Menorah Primary School</t>
  </si>
  <si>
    <t>Monken Hadley CE School</t>
  </si>
  <si>
    <t>Monkfrith School</t>
  </si>
  <si>
    <t>Moss Hall Infant School</t>
  </si>
  <si>
    <t>Moss Hall Junior School</t>
  </si>
  <si>
    <t>Noam Primary School</t>
  </si>
  <si>
    <t>Northside School</t>
  </si>
  <si>
    <t>Orion School</t>
  </si>
  <si>
    <t>Osidge School</t>
  </si>
  <si>
    <t>Our Lady of Lourdes RC School</t>
  </si>
  <si>
    <t>Pardes House School</t>
  </si>
  <si>
    <t>Queenswell Infant School</t>
  </si>
  <si>
    <t>Queenswell Junior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</si>
  <si>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</si>
  <si>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</si>
  <si>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</si>
  <si>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</si>
  <si>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</si>
  <si>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</si>
  <si>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</si>
  <si>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Mary's CE School (EN4)</t>
  </si>
  <si>
    <t>St. Mary's CE School (N3)</t>
  </si>
  <si>
    <t>St. Paul's CE School (N11)</t>
  </si>
  <si>
    <t>St. Paul's CE School (NW7)</t>
  </si>
  <si>
    <t>St. Theresa's RC School</t>
  </si>
  <si>
    <t>St. Vincent's RC School</t>
  </si>
  <si>
    <t>Sunnyfields School</t>
  </si>
  <si>
    <t>Trent CE School</t>
  </si>
  <si>
    <t>Tudor School</t>
  </si>
  <si>
    <t>Wessex Gardens School</t>
  </si>
  <si>
    <t>Whitings Hill School</t>
  </si>
  <si>
    <t>Woodcroft Primary</t>
  </si>
  <si>
    <t>Woodridge School</t>
  </si>
  <si>
    <t>Sub Total - Primary Sector</t>
  </si>
  <si>
    <t>Finchley Catholic High School</t>
  </si>
  <si>
    <t>Menorah High</t>
  </si>
  <si>
    <t>St James' Catholic High School</t>
  </si>
  <si>
    <t>St. Michael's Catholic Gram'r Sch.</t>
  </si>
  <si>
    <t>Sub Total - Secondary Sector</t>
  </si>
  <si>
    <t>Mapledown School</t>
  </si>
  <si>
    <t>Northway School</t>
  </si>
  <si>
    <t>Oakleigh School</t>
  </si>
  <si>
    <t>Sub Total - Special Sector</t>
  </si>
  <si>
    <t>Northgate School</t>
  </si>
  <si>
    <t>Pavilion Study Centre</t>
  </si>
  <si>
    <t>Sub Total - Pupil referral units</t>
  </si>
  <si>
    <t>Sub Total All Sectors</t>
  </si>
  <si>
    <t>*School Income is all CFR codes I01 to I18</t>
  </si>
  <si>
    <t>I08a - Income from Lettings</t>
  </si>
  <si>
    <t>I08b - Income fm other Facilities &amp; Servs</t>
  </si>
  <si>
    <t>E28a - Prof Services-Other (except PFI)</t>
  </si>
  <si>
    <t>E28b - Prof Services-Other (PFI)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</si>
</sst>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0;[Red]\(#,##0.00\)"/>
    <numFmt numFmtId="165" formatCode="#,##0;[Red]\(#,##0\)"/>
    <numFmt numFmtId="166" formatCode="#,##0_);\(#,##0\)"/>
    <numFmt numFmtId="167" formatCode="0;0\-"/>
    <numFmt numFmtId="168" formatCode="#,##0;[Black]\(#,##0\)"/>
    <numFmt numFmtId="169" formatCode="0.00%;[Red]\(0.00%\)"/>
    <numFmt numFmtId="170" formatCode="_-* #,##0_-;\-* #,##0_-;_-* &quot;-&quot;??_-;_-@_-"/>
    <numFmt numFmtId="171" formatCode="#,##0_ ;[Red]\(#,##0\)\ 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99999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b/>
      <strike/>
      <sz val="14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b/>
      <sz val="17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9">
    <xf numFmtId="0" fontId="0" fillId="0" borderId="0"/>
    <xf numFmtId="43" fontId="6" fillId="0" borderId="0" applyFont="0" applyFill="0" applyBorder="0" applyAlignment="0" applyProtection="0"/>
    <xf numFmtId="0" fontId="12" fillId="0" borderId="0">
      <alignment vertical="top"/>
    </xf>
    <xf numFmtId="0" fontId="14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>
      <alignment vertical="top"/>
    </xf>
    <xf numFmtId="0" fontId="6" fillId="0" borderId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center"/>
    </xf>
    <xf numFmtId="0" fontId="20" fillId="24" borderId="22" xfId="0" applyFont="1" applyFill="1" applyBorder="1" applyProtection="1">
      <protection locked="0"/>
    </xf>
    <xf numFmtId="0" fontId="19" fillId="24" borderId="22" xfId="0" applyFont="1" applyFill="1" applyBorder="1" applyProtection="1">
      <protection locked="0"/>
    </xf>
    <xf numFmtId="0" fontId="0" fillId="0" borderId="31" xfId="0" applyBorder="1"/>
    <xf numFmtId="0" fontId="23" fillId="0" borderId="0" xfId="0" applyFont="1"/>
    <xf numFmtId="0" fontId="0" fillId="25" borderId="0" xfId="0" applyFill="1"/>
    <xf numFmtId="0" fontId="0" fillId="26" borderId="0" xfId="0" applyFill="1"/>
    <xf numFmtId="0" fontId="24" fillId="27" borderId="31" xfId="0" applyFont="1" applyFill="1" applyBorder="1"/>
    <xf numFmtId="0" fontId="24" fillId="27" borderId="31" xfId="0" applyFont="1" applyFill="1" applyBorder="1" applyAlignment="1">
      <alignment horizontal="center"/>
    </xf>
    <xf numFmtId="0" fontId="10" fillId="27" borderId="31" xfId="0" applyFont="1" applyFill="1" applyBorder="1"/>
    <xf numFmtId="0" fontId="0" fillId="27" borderId="31" xfId="0" applyFill="1" applyBorder="1" applyAlignment="1">
      <alignment horizontal="center"/>
    </xf>
    <xf numFmtId="0" fontId="0" fillId="27" borderId="31" xfId="0" applyFill="1" applyBorder="1"/>
    <xf numFmtId="0" fontId="7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0" fillId="0" borderId="31" xfId="0" applyFont="1" applyFill="1" applyBorder="1"/>
    <xf numFmtId="0" fontId="25" fillId="0" borderId="31" xfId="0" applyFont="1" applyFill="1" applyBorder="1"/>
    <xf numFmtId="0" fontId="0" fillId="0" borderId="31" xfId="0" applyBorder="1" applyAlignment="1" applyProtection="1">
      <alignment horizontal="center"/>
    </xf>
    <xf numFmtId="0" fontId="26" fillId="0" borderId="31" xfId="0" applyFont="1" applyBorder="1" applyAlignment="1" applyProtection="1">
      <alignment horizontal="center"/>
    </xf>
    <xf numFmtId="0" fontId="26" fillId="0" borderId="31" xfId="0" applyFont="1" applyBorder="1"/>
    <xf numFmtId="0" fontId="23" fillId="0" borderId="31" xfId="0" applyFont="1" applyBorder="1"/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31" xfId="0" applyFont="1" applyFill="1" applyBorder="1"/>
    <xf numFmtId="0" fontId="23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3" fillId="0" borderId="0" xfId="0" applyFont="1" applyFill="1"/>
    <xf numFmtId="0" fontId="10" fillId="0" borderId="0" xfId="0" applyFont="1" applyFill="1"/>
    <xf numFmtId="0" fontId="2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Protection="1">
      <protection locked="0"/>
    </xf>
    <xf numFmtId="0" fontId="30" fillId="0" borderId="0" xfId="0" applyFont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7" fillId="28" borderId="32" xfId="0" applyFont="1" applyFill="1" applyBorder="1" applyProtection="1">
      <protection locked="0"/>
    </xf>
    <xf numFmtId="0" fontId="7" fillId="28" borderId="34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28" borderId="33" xfId="0" applyNumberFormat="1" applyFont="1" applyFill="1" applyBorder="1" applyAlignment="1" applyProtection="1">
      <alignment horizontal="left"/>
      <protection locked="0"/>
    </xf>
    <xf numFmtId="0" fontId="7" fillId="28" borderId="35" xfId="0" applyFont="1" applyFill="1" applyBorder="1" applyAlignment="1" applyProtection="1">
      <alignment horizontal="center"/>
      <protection locked="0"/>
    </xf>
    <xf numFmtId="22" fontId="9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28" borderId="32" xfId="0" applyFont="1" applyFill="1" applyBorder="1" applyAlignment="1" applyProtection="1">
      <alignment horizontal="left"/>
      <protection locked="0"/>
    </xf>
    <xf numFmtId="0" fontId="7" fillId="28" borderId="34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vertical="center"/>
      <protection locked="0"/>
    </xf>
    <xf numFmtId="0" fontId="13" fillId="28" borderId="26" xfId="2" applyFont="1" applyFill="1" applyBorder="1" applyAlignment="1" applyProtection="1">
      <alignment horizontal="left" vertical="top" wrapText="1" readingOrder="1"/>
      <protection locked="0"/>
    </xf>
    <xf numFmtId="0" fontId="14" fillId="0" borderId="7" xfId="3" applyNumberFormat="1" applyFill="1" applyBorder="1" applyProtection="1">
      <protection locked="0"/>
    </xf>
    <xf numFmtId="0" fontId="14" fillId="0" borderId="0" xfId="3" applyNumberFormat="1" applyFill="1" applyBorder="1" applyProtection="1">
      <protection locked="0"/>
    </xf>
    <xf numFmtId="0" fontId="14" fillId="0" borderId="0" xfId="3" applyFill="1" applyBorder="1" applyProtection="1">
      <protection locked="0"/>
    </xf>
    <xf numFmtId="164" fontId="14" fillId="0" borderId="0" xfId="3" applyNumberFormat="1" applyFill="1" applyBorder="1" applyProtection="1">
      <protection locked="0"/>
    </xf>
    <xf numFmtId="0" fontId="12" fillId="0" borderId="28" xfId="2" applyFont="1" applyBorder="1" applyAlignment="1" applyProtection="1">
      <alignment horizontal="left" vertical="top" wrapText="1"/>
      <protection locked="0"/>
    </xf>
    <xf numFmtId="0" fontId="14" fillId="0" borderId="15" xfId="3" applyNumberFormat="1" applyFill="1" applyBorder="1" applyProtection="1">
      <protection locked="0"/>
    </xf>
    <xf numFmtId="0" fontId="14" fillId="0" borderId="0" xfId="3" applyNumberFormat="1" applyFill="1" applyProtection="1">
      <protection locked="0"/>
    </xf>
    <xf numFmtId="0" fontId="14" fillId="0" borderId="0" xfId="3" applyFill="1" applyProtection="1">
      <protection locked="0"/>
    </xf>
    <xf numFmtId="164" fontId="14" fillId="0" borderId="0" xfId="3" applyNumberFormat="1" applyFill="1" applyProtection="1">
      <protection locked="0"/>
    </xf>
    <xf numFmtId="0" fontId="12" fillId="0" borderId="14" xfId="2" applyBorder="1" applyProtection="1">
      <alignment vertical="top"/>
      <protection locked="0"/>
    </xf>
    <xf numFmtId="0" fontId="14" fillId="0" borderId="17" xfId="3" applyNumberFormat="1" applyFill="1" applyBorder="1" applyProtection="1">
      <protection locked="0"/>
    </xf>
    <xf numFmtId="0" fontId="13" fillId="28" borderId="28" xfId="2" applyFont="1" applyFill="1" applyBorder="1" applyAlignment="1" applyProtection="1">
      <alignment horizontal="left" vertical="top" wrapText="1" readingOrder="1"/>
      <protection locked="0"/>
    </xf>
    <xf numFmtId="0" fontId="14" fillId="28" borderId="15" xfId="3" applyNumberFormat="1" applyFill="1" applyBorder="1" applyProtection="1">
      <protection locked="0"/>
    </xf>
    <xf numFmtId="0" fontId="14" fillId="28" borderId="17" xfId="3" applyNumberFormat="1" applyFill="1" applyBorder="1" applyProtection="1">
      <protection locked="0"/>
    </xf>
    <xf numFmtId="0" fontId="13" fillId="0" borderId="28" xfId="2" applyFont="1" applyFill="1" applyBorder="1" applyAlignment="1" applyProtection="1">
      <alignment horizontal="left" vertical="top" wrapText="1" readingOrder="1"/>
      <protection locked="0"/>
    </xf>
    <xf numFmtId="43" fontId="15" fillId="0" borderId="17" xfId="3" applyNumberFormat="1" applyFont="1" applyFill="1" applyBorder="1" applyProtection="1">
      <protection locked="0"/>
    </xf>
    <xf numFmtId="0" fontId="0" fillId="28" borderId="17" xfId="0" applyNumberFormat="1" applyFill="1" applyBorder="1" applyProtection="1">
      <protection locked="0"/>
    </xf>
    <xf numFmtId="0" fontId="0" fillId="0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7" xfId="0" applyNumberFormat="1" applyFill="1" applyBorder="1" applyProtection="1">
      <protection locked="0"/>
    </xf>
    <xf numFmtId="43" fontId="9" fillId="28" borderId="17" xfId="0" applyNumberFormat="1" applyFont="1" applyFill="1" applyBorder="1" applyProtection="1">
      <protection locked="0"/>
    </xf>
    <xf numFmtId="43" fontId="9" fillId="0" borderId="17" xfId="0" applyNumberFormat="1" applyFont="1" applyFill="1" applyBorder="1" applyProtection="1">
      <protection locked="0"/>
    </xf>
    <xf numFmtId="43" fontId="0" fillId="0" borderId="17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Protection="1">
      <protection locked="0"/>
    </xf>
    <xf numFmtId="0" fontId="12" fillId="0" borderId="14" xfId="2" applyFill="1" applyBorder="1" applyProtection="1">
      <alignment vertical="top"/>
      <protection locked="0"/>
    </xf>
    <xf numFmtId="0" fontId="13" fillId="28" borderId="29" xfId="2" applyFont="1" applyFill="1" applyBorder="1" applyAlignment="1" applyProtection="1">
      <alignment horizontal="left" vertical="top" wrapText="1" readingOrder="1"/>
      <protection locked="0"/>
    </xf>
    <xf numFmtId="43" fontId="9" fillId="28" borderId="7" xfId="0" applyNumberFormat="1" applyFont="1" applyFill="1" applyBorder="1" applyProtection="1">
      <protection locked="0"/>
    </xf>
    <xf numFmtId="0" fontId="13" fillId="22" borderId="28" xfId="2" applyFont="1" applyFill="1" applyBorder="1" applyAlignment="1" applyProtection="1">
      <alignment horizontal="left" vertical="top" wrapText="1" readingOrder="1"/>
      <protection locked="0"/>
    </xf>
    <xf numFmtId="0" fontId="13" fillId="28" borderId="8" xfId="2" applyFont="1" applyFill="1" applyBorder="1" applyAlignment="1" applyProtection="1">
      <alignment horizontal="left" vertical="top" wrapText="1" readingOrder="1"/>
      <protection locked="0"/>
    </xf>
    <xf numFmtId="0" fontId="0" fillId="28" borderId="30" xfId="0" applyNumberFormat="1" applyFill="1" applyBorder="1" applyProtection="1">
      <protection locked="0"/>
    </xf>
    <xf numFmtId="0" fontId="12" fillId="0" borderId="0" xfId="2" applyProtection="1">
      <alignment vertical="top"/>
      <protection locked="0"/>
    </xf>
    <xf numFmtId="0" fontId="16" fillId="0" borderId="0" xfId="2" applyFont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9" fillId="24" borderId="21" xfId="0" applyFont="1" applyFill="1" applyBorder="1" applyProtection="1">
      <protection locked="0"/>
    </xf>
    <xf numFmtId="0" fontId="19" fillId="24" borderId="0" xfId="0" applyFont="1" applyFill="1" applyBorder="1" applyProtection="1">
      <protection locked="0"/>
    </xf>
    <xf numFmtId="0" fontId="0" fillId="24" borderId="0" xfId="0" applyFill="1" applyBorder="1" applyProtection="1"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22" xfId="0" applyFill="1" applyBorder="1" applyAlignment="1" applyProtection="1">
      <alignment horizontal="left"/>
      <protection locked="0"/>
    </xf>
    <xf numFmtId="0" fontId="18" fillId="24" borderId="22" xfId="0" applyFont="1" applyFill="1" applyBorder="1" applyAlignment="1" applyProtection="1">
      <protection locked="0"/>
    </xf>
    <xf numFmtId="0" fontId="18" fillId="24" borderId="21" xfId="0" applyFont="1" applyFill="1" applyBorder="1" applyProtection="1">
      <protection locked="0"/>
    </xf>
    <xf numFmtId="43" fontId="9" fillId="0" borderId="0" xfId="0" applyNumberFormat="1" applyFont="1" applyFill="1" applyProtection="1">
      <protection locked="0"/>
    </xf>
    <xf numFmtId="37" fontId="14" fillId="0" borderId="0" xfId="3" applyNumberFormat="1" applyFill="1" applyProtection="1">
      <protection locked="0"/>
    </xf>
    <xf numFmtId="165" fontId="12" fillId="0" borderId="4" xfId="2" applyNumberFormat="1" applyBorder="1" applyAlignment="1" applyProtection="1">
      <alignment horizontal="center" vertical="top" wrapText="1" readingOrder="1"/>
      <protection locked="0"/>
    </xf>
    <xf numFmtId="165" fontId="12" fillId="0" borderId="4" xfId="2" applyNumberFormat="1" applyFill="1" applyBorder="1" applyAlignment="1" applyProtection="1">
      <alignment horizontal="center" vertical="top" wrapText="1" readingOrder="1"/>
      <protection locked="0"/>
    </xf>
    <xf numFmtId="165" fontId="12" fillId="0" borderId="6" xfId="2" applyNumberFormat="1" applyFill="1" applyBorder="1" applyProtection="1">
      <alignment vertical="top"/>
      <protection locked="0"/>
    </xf>
    <xf numFmtId="165" fontId="12" fillId="0" borderId="13" xfId="2" applyNumberFormat="1" applyFont="1" applyBorder="1" applyAlignment="1" applyProtection="1">
      <alignment horizontal="right" vertical="top"/>
      <protection locked="0"/>
    </xf>
    <xf numFmtId="165" fontId="12" fillId="0" borderId="13" xfId="2" applyNumberFormat="1" applyFont="1" applyBorder="1" applyAlignment="1" applyProtection="1">
      <alignment horizontal="right" vertical="top"/>
    </xf>
    <xf numFmtId="165" fontId="12" fillId="0" borderId="0" xfId="2" applyNumberFormat="1" applyFont="1" applyBorder="1" applyAlignment="1" applyProtection="1">
      <alignment horizontal="right" vertical="top"/>
    </xf>
    <xf numFmtId="165" fontId="12" fillId="0" borderId="0" xfId="2" applyNumberFormat="1" applyBorder="1" applyProtection="1">
      <alignment vertical="top"/>
      <protection locked="0"/>
    </xf>
    <xf numFmtId="165" fontId="12" fillId="0" borderId="0" xfId="2" applyNumberFormat="1" applyBorder="1" applyProtection="1">
      <alignment vertical="top"/>
    </xf>
    <xf numFmtId="165" fontId="13" fillId="28" borderId="13" xfId="2" applyNumberFormat="1" applyFont="1" applyFill="1" applyBorder="1" applyAlignment="1" applyProtection="1">
      <alignment horizontal="right" vertical="top"/>
      <protection locked="0"/>
    </xf>
    <xf numFmtId="165" fontId="13" fillId="28" borderId="13" xfId="2" applyNumberFormat="1" applyFont="1" applyFill="1" applyBorder="1" applyAlignment="1" applyProtection="1">
      <alignment horizontal="right" vertical="top"/>
    </xf>
    <xf numFmtId="165" fontId="13" fillId="28" borderId="16" xfId="2" applyNumberFormat="1" applyFont="1" applyFill="1" applyBorder="1" applyAlignment="1" applyProtection="1">
      <alignment horizontal="right" vertical="top"/>
    </xf>
    <xf numFmtId="165" fontId="13" fillId="0" borderId="13" xfId="2" applyNumberFormat="1" applyFont="1" applyFill="1" applyBorder="1" applyAlignment="1" applyProtection="1">
      <alignment horizontal="right" vertical="top"/>
      <protection locked="0"/>
    </xf>
    <xf numFmtId="165" fontId="13" fillId="0" borderId="13" xfId="2" applyNumberFormat="1" applyFont="1" applyFill="1" applyBorder="1" applyAlignment="1" applyProtection="1">
      <alignment horizontal="right" vertical="top"/>
    </xf>
    <xf numFmtId="165" fontId="13" fillId="0" borderId="0" xfId="2" applyNumberFormat="1" applyFont="1" applyFill="1" applyBorder="1" applyAlignment="1" applyProtection="1">
      <alignment horizontal="right" vertical="top"/>
    </xf>
    <xf numFmtId="165" fontId="12" fillId="0" borderId="0" xfId="2" applyNumberFormat="1" applyFill="1" applyBorder="1" applyProtection="1">
      <alignment vertical="top"/>
      <protection locked="0"/>
    </xf>
    <xf numFmtId="165" fontId="12" fillId="0" borderId="0" xfId="2" applyNumberFormat="1" applyFill="1" applyBorder="1" applyProtection="1">
      <alignment vertical="top"/>
    </xf>
    <xf numFmtId="165" fontId="13" fillId="28" borderId="12" xfId="2" applyNumberFormat="1" applyFont="1" applyFill="1" applyBorder="1" applyAlignment="1" applyProtection="1">
      <alignment horizontal="right" vertical="top"/>
      <protection locked="0"/>
    </xf>
    <xf numFmtId="165" fontId="13" fillId="28" borderId="12" xfId="2" applyNumberFormat="1" applyFont="1" applyFill="1" applyBorder="1" applyAlignment="1" applyProtection="1">
      <alignment horizontal="right" vertical="top"/>
    </xf>
    <xf numFmtId="165" fontId="12" fillId="0" borderId="13" xfId="2" applyNumberFormat="1" applyBorder="1" applyAlignment="1" applyProtection="1">
      <alignment horizontal="center" vertical="top" wrapText="1" readingOrder="1"/>
      <protection locked="0"/>
    </xf>
    <xf numFmtId="165" fontId="12" fillId="0" borderId="13" xfId="2" applyNumberFormat="1" applyBorder="1" applyAlignment="1" applyProtection="1">
      <alignment horizontal="center" vertical="top" wrapText="1" readingOrder="1"/>
    </xf>
    <xf numFmtId="165" fontId="9" fillId="23" borderId="13" xfId="2" applyNumberFormat="1" applyFont="1" applyFill="1" applyBorder="1" applyAlignment="1" applyProtection="1">
      <alignment horizontal="right" vertical="top"/>
      <protection locked="0"/>
    </xf>
    <xf numFmtId="165" fontId="13" fillId="28" borderId="9" xfId="2" applyNumberFormat="1" applyFont="1" applyFill="1" applyBorder="1" applyAlignment="1" applyProtection="1">
      <alignment horizontal="right" vertical="top"/>
      <protection locked="0"/>
    </xf>
    <xf numFmtId="0" fontId="8" fillId="29" borderId="38" xfId="0" applyFont="1" applyFill="1" applyBorder="1" applyProtection="1">
      <protection locked="0"/>
    </xf>
    <xf numFmtId="0" fontId="0" fillId="0" borderId="0" xfId="0" applyAlignment="1">
      <alignment vertical="top"/>
    </xf>
    <xf numFmtId="0" fontId="12" fillId="0" borderId="0" xfId="27">
      <alignment vertical="top"/>
    </xf>
    <xf numFmtId="0" fontId="12" fillId="0" borderId="0" xfId="27" applyAlignment="1">
      <alignment horizontal="center" vertical="top"/>
    </xf>
    <xf numFmtId="0" fontId="12" fillId="0" borderId="13" xfId="27" applyFont="1" applyBorder="1" applyAlignment="1">
      <alignment horizontal="left" vertical="top" wrapText="1"/>
    </xf>
    <xf numFmtId="166" fontId="12" fillId="0" borderId="13" xfId="27" applyNumberFormat="1" applyFont="1" applyBorder="1" applyAlignment="1">
      <alignment horizontal="right" vertical="top"/>
    </xf>
    <xf numFmtId="167" fontId="12" fillId="0" borderId="13" xfId="27" applyNumberFormat="1" applyFont="1" applyBorder="1" applyAlignment="1">
      <alignment horizontal="center" vertical="top"/>
    </xf>
    <xf numFmtId="166" fontId="12" fillId="0" borderId="0" xfId="27" applyNumberFormat="1" applyFont="1" applyAlignment="1">
      <alignment horizontal="right" vertical="top"/>
    </xf>
    <xf numFmtId="0" fontId="13" fillId="31" borderId="13" xfId="27" applyFont="1" applyFill="1" applyBorder="1" applyAlignment="1">
      <alignment horizontal="left" vertical="top" wrapText="1" readingOrder="1"/>
    </xf>
    <xf numFmtId="166" fontId="13" fillId="31" borderId="13" xfId="27" applyNumberFormat="1" applyFont="1" applyFill="1" applyBorder="1" applyAlignment="1">
      <alignment horizontal="right" vertical="top"/>
    </xf>
    <xf numFmtId="167" fontId="13" fillId="31" borderId="13" xfId="27" applyNumberFormat="1" applyFont="1" applyFill="1" applyBorder="1" applyAlignment="1">
      <alignment horizontal="center" vertical="top"/>
    </xf>
    <xf numFmtId="166" fontId="13" fillId="31" borderId="0" xfId="27" applyNumberFormat="1" applyFont="1" applyFill="1" applyAlignment="1">
      <alignment horizontal="right" vertical="top"/>
    </xf>
    <xf numFmtId="0" fontId="16" fillId="0" borderId="0" xfId="27" applyFont="1" applyAlignment="1">
      <alignment horizontal="right" vertical="top"/>
    </xf>
    <xf numFmtId="165" fontId="34" fillId="28" borderId="13" xfId="2" applyNumberFormat="1" applyFont="1" applyFill="1" applyBorder="1" applyAlignment="1" applyProtection="1">
      <alignment horizontal="right" vertical="top"/>
      <protection locked="0"/>
    </xf>
    <xf numFmtId="0" fontId="13" fillId="22" borderId="12" xfId="27" applyFont="1" applyFill="1" applyBorder="1" applyAlignment="1">
      <alignment horizontal="left" vertical="top" wrapText="1" readingOrder="1"/>
    </xf>
    <xf numFmtId="166" fontId="13" fillId="22" borderId="12" xfId="27" applyNumberFormat="1" applyFont="1" applyFill="1" applyBorder="1" applyAlignment="1">
      <alignment horizontal="right" vertical="top"/>
    </xf>
    <xf numFmtId="167" fontId="13" fillId="22" borderId="12" xfId="27" applyNumberFormat="1" applyFont="1" applyFill="1" applyBorder="1" applyAlignment="1">
      <alignment horizontal="center" vertical="top"/>
    </xf>
    <xf numFmtId="166" fontId="13" fillId="22" borderId="39" xfId="27" applyNumberFormat="1" applyFont="1" applyFill="1" applyBorder="1" applyAlignment="1">
      <alignment horizontal="right" vertical="top"/>
    </xf>
    <xf numFmtId="0" fontId="13" fillId="32" borderId="13" xfId="27" applyFont="1" applyFill="1" applyBorder="1" applyAlignment="1">
      <alignment horizontal="left" vertical="top" wrapText="1" readingOrder="1"/>
    </xf>
    <xf numFmtId="166" fontId="13" fillId="32" borderId="13" xfId="27" applyNumberFormat="1" applyFont="1" applyFill="1" applyBorder="1" applyAlignment="1">
      <alignment horizontal="right" vertical="top"/>
    </xf>
    <xf numFmtId="167" fontId="13" fillId="32" borderId="13" xfId="27" applyNumberFormat="1" applyFont="1" applyFill="1" applyBorder="1" applyAlignment="1">
      <alignment horizontal="center" vertical="top"/>
    </xf>
    <xf numFmtId="166" fontId="13" fillId="32" borderId="16" xfId="27" applyNumberFormat="1" applyFont="1" applyFill="1" applyBorder="1" applyAlignment="1">
      <alignment horizontal="right" vertical="top"/>
    </xf>
    <xf numFmtId="0" fontId="13" fillId="33" borderId="12" xfId="27" applyFont="1" applyFill="1" applyBorder="1" applyAlignment="1">
      <alignment horizontal="left" vertical="top" wrapText="1" readingOrder="1"/>
    </xf>
    <xf numFmtId="166" fontId="13" fillId="33" borderId="12" xfId="27" applyNumberFormat="1" applyFont="1" applyFill="1" applyBorder="1" applyAlignment="1">
      <alignment horizontal="right" vertical="top"/>
    </xf>
    <xf numFmtId="0" fontId="12" fillId="33" borderId="13" xfId="27" applyFill="1" applyBorder="1" applyAlignment="1">
      <alignment horizontal="center" vertical="top" wrapText="1" readingOrder="1"/>
    </xf>
    <xf numFmtId="0" fontId="12" fillId="33" borderId="0" xfId="27" applyFill="1">
      <alignment vertical="top"/>
    </xf>
    <xf numFmtId="167" fontId="13" fillId="33" borderId="13" xfId="27" applyNumberFormat="1" applyFont="1" applyFill="1" applyBorder="1" applyAlignment="1">
      <alignment horizontal="center" vertical="top"/>
    </xf>
    <xf numFmtId="166" fontId="13" fillId="33" borderId="0" xfId="27" applyNumberFormat="1" applyFont="1" applyFill="1" applyAlignment="1">
      <alignment horizontal="right" vertical="top"/>
    </xf>
    <xf numFmtId="0" fontId="9" fillId="34" borderId="12" xfId="27" applyFont="1" applyFill="1" applyBorder="1" applyAlignment="1">
      <alignment horizontal="left" vertical="top" wrapText="1" readingOrder="1"/>
    </xf>
    <xf numFmtId="166" fontId="9" fillId="34" borderId="12" xfId="27" applyNumberFormat="1" applyFont="1" applyFill="1" applyBorder="1" applyAlignment="1">
      <alignment horizontal="right" vertical="top"/>
    </xf>
    <xf numFmtId="0" fontId="6" fillId="34" borderId="13" xfId="27" applyFont="1" applyFill="1" applyBorder="1" applyAlignment="1">
      <alignment horizontal="center" vertical="top" wrapText="1" readingOrder="1"/>
    </xf>
    <xf numFmtId="0" fontId="6" fillId="34" borderId="0" xfId="27" applyFont="1" applyFill="1">
      <alignment vertical="top"/>
    </xf>
    <xf numFmtId="0" fontId="9" fillId="34" borderId="13" xfId="27" applyFont="1" applyFill="1" applyBorder="1" applyAlignment="1">
      <alignment horizontal="left" vertical="top" wrapText="1" readingOrder="1"/>
    </xf>
    <xf numFmtId="166" fontId="9" fillId="34" borderId="13" xfId="27" applyNumberFormat="1" applyFont="1" applyFill="1" applyBorder="1" applyAlignment="1">
      <alignment horizontal="right" vertical="top"/>
    </xf>
    <xf numFmtId="167" fontId="9" fillId="34" borderId="13" xfId="27" applyNumberFormat="1" applyFont="1" applyFill="1" applyBorder="1" applyAlignment="1">
      <alignment horizontal="center" vertical="top"/>
    </xf>
    <xf numFmtId="166" fontId="9" fillId="34" borderId="0" xfId="27" applyNumberFormat="1" applyFont="1" applyFill="1" applyAlignment="1">
      <alignment horizontal="right" vertical="top"/>
    </xf>
    <xf numFmtId="0" fontId="9" fillId="33" borderId="13" xfId="27" applyFont="1" applyFill="1" applyBorder="1" applyAlignment="1">
      <alignment horizontal="left" vertical="top" wrapText="1" readingOrder="1"/>
    </xf>
    <xf numFmtId="166" fontId="9" fillId="33" borderId="13" xfId="27" applyNumberFormat="1" applyFont="1" applyFill="1" applyBorder="1" applyAlignment="1">
      <alignment horizontal="right" vertical="top"/>
    </xf>
    <xf numFmtId="165" fontId="34" fillId="28" borderId="13" xfId="2" applyNumberFormat="1" applyFont="1" applyFill="1" applyBorder="1" applyAlignment="1" applyProtection="1">
      <alignment horizontal="right" vertical="top"/>
    </xf>
    <xf numFmtId="165" fontId="9" fillId="23" borderId="13" xfId="2" applyNumberFormat="1" applyFont="1" applyFill="1" applyBorder="1" applyAlignment="1" applyProtection="1">
      <alignment horizontal="right" vertical="top"/>
    </xf>
    <xf numFmtId="165" fontId="13" fillId="28" borderId="9" xfId="2" applyNumberFormat="1" applyFont="1" applyFill="1" applyBorder="1" applyAlignment="1" applyProtection="1">
      <alignment horizontal="right" vertical="top"/>
    </xf>
    <xf numFmtId="165" fontId="12" fillId="0" borderId="4" xfId="2" applyNumberFormat="1" applyFill="1" applyBorder="1" applyAlignment="1" applyProtection="1">
      <alignment horizontal="center" vertical="top" wrapText="1" readingOrder="1"/>
    </xf>
    <xf numFmtId="165" fontId="0" fillId="0" borderId="13" xfId="0" applyNumberFormat="1" applyBorder="1" applyAlignment="1">
      <alignment horizontal="center" vertical="top" wrapText="1" readingOrder="1"/>
    </xf>
    <xf numFmtId="165" fontId="0" fillId="0" borderId="0" xfId="0" applyNumberFormat="1" applyAlignment="1">
      <alignment vertical="top"/>
    </xf>
    <xf numFmtId="0" fontId="12" fillId="0" borderId="13" xfId="0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/>
    </xf>
    <xf numFmtId="165" fontId="12" fillId="0" borderId="13" xfId="0" applyNumberFormat="1" applyFont="1" applyBorder="1" applyAlignment="1">
      <alignment horizontal="center" vertical="top"/>
    </xf>
    <xf numFmtId="165" fontId="12" fillId="0" borderId="0" xfId="0" applyNumberFormat="1" applyFont="1" applyAlignment="1">
      <alignment horizontal="right" vertical="top"/>
    </xf>
    <xf numFmtId="0" fontId="13" fillId="31" borderId="13" xfId="0" applyFont="1" applyFill="1" applyBorder="1" applyAlignment="1">
      <alignment horizontal="left" vertical="top" wrapText="1" readingOrder="1"/>
    </xf>
    <xf numFmtId="165" fontId="13" fillId="31" borderId="13" xfId="0" applyNumberFormat="1" applyFont="1" applyFill="1" applyBorder="1" applyAlignment="1">
      <alignment horizontal="right" vertical="top"/>
    </xf>
    <xf numFmtId="165" fontId="13" fillId="31" borderId="13" xfId="0" applyNumberFormat="1" applyFont="1" applyFill="1" applyBorder="1" applyAlignment="1">
      <alignment horizontal="center" vertical="top"/>
    </xf>
    <xf numFmtId="165" fontId="13" fillId="31" borderId="0" xfId="0" applyNumberFormat="1" applyFont="1" applyFill="1" applyAlignment="1">
      <alignment horizontal="right" vertical="top"/>
    </xf>
    <xf numFmtId="0" fontId="13" fillId="33" borderId="12" xfId="0" applyFont="1" applyFill="1" applyBorder="1" applyAlignment="1">
      <alignment horizontal="left" vertical="top" wrapText="1" readingOrder="1"/>
    </xf>
    <xf numFmtId="165" fontId="9" fillId="33" borderId="12" xfId="0" applyNumberFormat="1" applyFont="1" applyFill="1" applyBorder="1" applyAlignment="1">
      <alignment horizontal="right" vertical="top"/>
    </xf>
    <xf numFmtId="165" fontId="0" fillId="33" borderId="13" xfId="0" applyNumberFormat="1" applyFill="1" applyBorder="1" applyAlignment="1">
      <alignment horizontal="center" vertical="top" wrapText="1" readingOrder="1"/>
    </xf>
    <xf numFmtId="165" fontId="0" fillId="33" borderId="0" xfId="0" applyNumberFormat="1" applyFill="1" applyAlignment="1">
      <alignment vertical="top"/>
    </xf>
    <xf numFmtId="0" fontId="13" fillId="32" borderId="13" xfId="0" applyFont="1" applyFill="1" applyBorder="1" applyAlignment="1">
      <alignment horizontal="left" vertical="top" wrapText="1" readingOrder="1"/>
    </xf>
    <xf numFmtId="165" fontId="13" fillId="32" borderId="13" xfId="0" applyNumberFormat="1" applyFont="1" applyFill="1" applyBorder="1" applyAlignment="1">
      <alignment horizontal="right" vertical="top"/>
    </xf>
    <xf numFmtId="165" fontId="13" fillId="32" borderId="13" xfId="0" applyNumberFormat="1" applyFont="1" applyFill="1" applyBorder="1" applyAlignment="1">
      <alignment horizontal="center" vertical="top"/>
    </xf>
    <xf numFmtId="165" fontId="13" fillId="32" borderId="16" xfId="0" applyNumberFormat="1" applyFont="1" applyFill="1" applyBorder="1" applyAlignment="1">
      <alignment horizontal="right" vertical="top"/>
    </xf>
    <xf numFmtId="0" fontId="13" fillId="22" borderId="12" xfId="0" applyFont="1" applyFill="1" applyBorder="1" applyAlignment="1">
      <alignment horizontal="left" vertical="top" wrapText="1" readingOrder="1"/>
    </xf>
    <xf numFmtId="165" fontId="13" fillId="22" borderId="12" xfId="0" applyNumberFormat="1" applyFont="1" applyFill="1" applyBorder="1" applyAlignment="1">
      <alignment horizontal="right" vertical="top"/>
    </xf>
    <xf numFmtId="165" fontId="13" fillId="22" borderId="12" xfId="0" applyNumberFormat="1" applyFont="1" applyFill="1" applyBorder="1" applyAlignment="1">
      <alignment horizontal="center" vertical="top"/>
    </xf>
    <xf numFmtId="165" fontId="13" fillId="22" borderId="39" xfId="0" applyNumberFormat="1" applyFont="1" applyFill="1" applyBorder="1" applyAlignment="1">
      <alignment horizontal="right" vertical="top"/>
    </xf>
    <xf numFmtId="0" fontId="13" fillId="33" borderId="13" xfId="0" applyFont="1" applyFill="1" applyBorder="1" applyAlignment="1">
      <alignment horizontal="left" vertical="top" wrapText="1" readingOrder="1"/>
    </xf>
    <xf numFmtId="165" fontId="35" fillId="33" borderId="13" xfId="0" applyNumberFormat="1" applyFont="1" applyFill="1" applyBorder="1" applyAlignment="1">
      <alignment horizontal="right" vertical="top"/>
    </xf>
    <xf numFmtId="165" fontId="13" fillId="33" borderId="13" xfId="0" applyNumberFormat="1" applyFont="1" applyFill="1" applyBorder="1" applyAlignment="1">
      <alignment horizontal="right" vertical="top"/>
    </xf>
    <xf numFmtId="165" fontId="13" fillId="33" borderId="13" xfId="0" applyNumberFormat="1" applyFont="1" applyFill="1" applyBorder="1" applyAlignment="1">
      <alignment horizontal="center" vertical="top"/>
    </xf>
    <xf numFmtId="165" fontId="13" fillId="33" borderId="0" xfId="0" applyNumberFormat="1" applyFont="1" applyFill="1" applyAlignment="1">
      <alignment horizontal="right" vertical="top"/>
    </xf>
    <xf numFmtId="0" fontId="13" fillId="34" borderId="13" xfId="0" applyFont="1" applyFill="1" applyBorder="1" applyAlignment="1">
      <alignment horizontal="left" vertical="top" wrapText="1" readingOrder="1"/>
    </xf>
    <xf numFmtId="165" fontId="35" fillId="34" borderId="13" xfId="0" applyNumberFormat="1" applyFont="1" applyFill="1" applyBorder="1" applyAlignment="1">
      <alignment horizontal="right" vertical="top"/>
    </xf>
    <xf numFmtId="165" fontId="13" fillId="34" borderId="13" xfId="0" applyNumberFormat="1" applyFont="1" applyFill="1" applyBorder="1" applyAlignment="1">
      <alignment horizontal="right" vertical="top"/>
    </xf>
    <xf numFmtId="165" fontId="13" fillId="34" borderId="13" xfId="0" applyNumberFormat="1" applyFont="1" applyFill="1" applyBorder="1" applyAlignment="1">
      <alignment horizontal="center" vertical="top"/>
    </xf>
    <xf numFmtId="165" fontId="13" fillId="34" borderId="0" xfId="0" applyNumberFormat="1" applyFont="1" applyFill="1" applyAlignment="1">
      <alignment horizontal="right" vertical="top"/>
    </xf>
    <xf numFmtId="0" fontId="13" fillId="34" borderId="12" xfId="0" applyFont="1" applyFill="1" applyBorder="1" applyAlignment="1">
      <alignment horizontal="left" vertical="top" wrapText="1" readingOrder="1"/>
    </xf>
    <xf numFmtId="165" fontId="13" fillId="34" borderId="12" xfId="0" applyNumberFormat="1" applyFont="1" applyFill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166" fontId="13" fillId="32" borderId="0" xfId="27" applyNumberFormat="1" applyFont="1" applyFill="1" applyBorder="1" applyAlignment="1">
      <alignment horizontal="right" vertical="top"/>
    </xf>
    <xf numFmtId="37" fontId="37" fillId="35" borderId="13" xfId="54" applyNumberFormat="1" applyFont="1" applyFill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0" fontId="36" fillId="0" borderId="0" xfId="54">
      <alignment vertical="top"/>
    </xf>
    <xf numFmtId="37" fontId="36" fillId="0" borderId="13" xfId="54" applyNumberFormat="1" applyFont="1" applyBorder="1" applyAlignment="1">
      <alignment horizontal="right" vertical="top"/>
    </xf>
    <xf numFmtId="37" fontId="37" fillId="35" borderId="13" xfId="54" applyNumberFormat="1" applyFont="1" applyFill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37" fontId="37" fillId="35" borderId="13" xfId="54" applyNumberFormat="1" applyFont="1" applyFill="1" applyBorder="1" applyAlignment="1">
      <alignment horizontal="right" vertical="top"/>
    </xf>
    <xf numFmtId="37" fontId="37" fillId="36" borderId="12" xfId="54" applyNumberFormat="1" applyFont="1" applyFill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37" fontId="36" fillId="0" borderId="13" xfId="54" applyNumberFormat="1" applyFont="1" applyBorder="1" applyAlignment="1">
      <alignment horizontal="right" vertical="top"/>
    </xf>
    <xf numFmtId="168" fontId="13" fillId="28" borderId="27" xfId="2" applyNumberFormat="1" applyFont="1" applyFill="1" applyBorder="1" applyAlignment="1" applyProtection="1">
      <alignment horizontal="right" vertical="top"/>
    </xf>
    <xf numFmtId="0" fontId="14" fillId="0" borderId="15" xfId="3" applyNumberFormat="1" applyFill="1" applyBorder="1" applyProtection="1"/>
    <xf numFmtId="0" fontId="14" fillId="0" borderId="15" xfId="3" applyNumberForma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18" fillId="24" borderId="23" xfId="0" applyFont="1" applyFill="1" applyBorder="1" applyAlignment="1" applyProtection="1">
      <alignment horizontal="left"/>
      <protection locked="0"/>
    </xf>
    <xf numFmtId="0" fontId="18" fillId="24" borderId="24" xfId="0" applyFont="1" applyFill="1" applyBorder="1" applyAlignment="1" applyProtection="1">
      <alignment horizontal="left"/>
      <protection locked="0"/>
    </xf>
    <xf numFmtId="0" fontId="18" fillId="24" borderId="25" xfId="0" applyFont="1" applyFill="1" applyBorder="1" applyAlignment="1" applyProtection="1">
      <alignment horizontal="left"/>
      <protection locked="0"/>
    </xf>
    <xf numFmtId="0" fontId="9" fillId="28" borderId="36" xfId="0" applyFont="1" applyFill="1" applyBorder="1" applyAlignment="1" applyProtection="1">
      <alignment horizontal="center" vertical="center" wrapText="1" readingOrder="1"/>
      <protection locked="0"/>
    </xf>
    <xf numFmtId="0" fontId="9" fillId="28" borderId="37" xfId="0" applyFont="1" applyFill="1" applyBorder="1" applyAlignment="1" applyProtection="1">
      <alignment horizontal="center" vertical="center" wrapText="1" readingOrder="1"/>
      <protection locked="0"/>
    </xf>
    <xf numFmtId="0" fontId="9" fillId="28" borderId="7" xfId="0" applyFont="1" applyFill="1" applyBorder="1" applyAlignment="1" applyProtection="1">
      <alignment horizontal="center" vertical="center" wrapText="1" readingOrder="1"/>
      <protection locked="0"/>
    </xf>
    <xf numFmtId="0" fontId="9" fillId="28" borderId="11" xfId="0" applyFont="1" applyFill="1" applyBorder="1" applyAlignment="1" applyProtection="1">
      <alignment horizontal="center" vertical="center" wrapText="1" readingOrder="1"/>
      <protection locked="0"/>
    </xf>
    <xf numFmtId="0" fontId="18" fillId="24" borderId="18" xfId="0" applyFont="1" applyFill="1" applyBorder="1" applyAlignment="1" applyProtection="1">
      <alignment horizontal="left" wrapText="1"/>
      <protection locked="0"/>
    </xf>
    <xf numFmtId="0" fontId="18" fillId="24" borderId="19" xfId="0" applyFont="1" applyFill="1" applyBorder="1" applyAlignment="1" applyProtection="1">
      <alignment horizontal="left" wrapText="1"/>
      <protection locked="0"/>
    </xf>
    <xf numFmtId="0" fontId="18" fillId="24" borderId="20" xfId="0" applyFont="1" applyFill="1" applyBorder="1" applyAlignment="1" applyProtection="1">
      <alignment horizontal="left" wrapText="1"/>
      <protection locked="0"/>
    </xf>
    <xf numFmtId="0" fontId="18" fillId="24" borderId="21" xfId="0" applyFont="1" applyFill="1" applyBorder="1" applyAlignment="1" applyProtection="1">
      <alignment horizontal="left"/>
      <protection locked="0"/>
    </xf>
    <xf numFmtId="0" fontId="18" fillId="24" borderId="0" xfId="0" applyFont="1" applyFill="1" applyBorder="1" applyAlignment="1" applyProtection="1">
      <alignment horizontal="left"/>
      <protection locked="0"/>
    </xf>
    <xf numFmtId="0" fontId="18" fillId="24" borderId="22" xfId="0" applyFont="1" applyFill="1" applyBorder="1" applyAlignment="1" applyProtection="1">
      <alignment horizontal="left"/>
      <protection locked="0"/>
    </xf>
    <xf numFmtId="0" fontId="9" fillId="28" borderId="3" xfId="0" applyFont="1" applyFill="1" applyBorder="1" applyAlignment="1" applyProtection="1">
      <alignment horizontal="center" vertical="center" wrapText="1" readingOrder="1"/>
      <protection locked="0"/>
    </xf>
    <xf numFmtId="0" fontId="9" fillId="28" borderId="8" xfId="0" applyFont="1" applyFill="1" applyBorder="1" applyAlignment="1" applyProtection="1">
      <alignment horizontal="center" vertical="center" wrapText="1" readingOrder="1"/>
      <protection locked="0"/>
    </xf>
    <xf numFmtId="0" fontId="9" fillId="28" borderId="4" xfId="0" applyFont="1" applyFill="1" applyBorder="1" applyAlignment="1" applyProtection="1">
      <alignment horizontal="center" vertical="center" wrapText="1" readingOrder="1"/>
      <protection locked="0"/>
    </xf>
    <xf numFmtId="0" fontId="11" fillId="28" borderId="9" xfId="0" applyFont="1" applyFill="1" applyBorder="1" applyAlignment="1" applyProtection="1">
      <alignment horizontal="center" vertical="center" wrapText="1" readingOrder="1"/>
      <protection locked="0"/>
    </xf>
    <xf numFmtId="0" fontId="9" fillId="28" borderId="5" xfId="0" applyFont="1" applyFill="1" applyBorder="1" applyAlignment="1" applyProtection="1">
      <alignment horizontal="center" vertical="center" wrapText="1" readingOrder="1"/>
      <protection locked="0"/>
    </xf>
    <xf numFmtId="0" fontId="11" fillId="28" borderId="10" xfId="0" applyFont="1" applyFill="1" applyBorder="1" applyAlignment="1" applyProtection="1">
      <alignment horizontal="center" vertical="center" wrapText="1" readingOrder="1"/>
      <protection locked="0"/>
    </xf>
    <xf numFmtId="0" fontId="9" fillId="28" borderId="5" xfId="0" applyFont="1" applyFill="1" applyBorder="1" applyAlignment="1" applyProtection="1">
      <alignment horizontal="center" vertical="top" wrapText="1" readingOrder="1"/>
      <protection locked="0"/>
    </xf>
    <xf numFmtId="0" fontId="9" fillId="28" borderId="10" xfId="0" applyFont="1" applyFill="1" applyBorder="1" applyAlignment="1" applyProtection="1">
      <alignment horizontal="center" vertical="top" wrapText="1" readingOrder="1"/>
      <protection locked="0"/>
    </xf>
    <xf numFmtId="0" fontId="33" fillId="32" borderId="0" xfId="27" applyFont="1" applyFill="1" applyAlignment="1">
      <alignment horizontal="center" vertical="top" wrapText="1" readingOrder="1"/>
    </xf>
    <xf numFmtId="0" fontId="33" fillId="30" borderId="0" xfId="27" applyFont="1" applyFill="1" applyAlignment="1">
      <alignment horizontal="center" vertical="top" wrapText="1" readingOrder="1"/>
    </xf>
    <xf numFmtId="0" fontId="33" fillId="32" borderId="13" xfId="27" applyFont="1" applyFill="1" applyBorder="1" applyAlignment="1">
      <alignment horizontal="center" vertical="top" wrapText="1" readingOrder="1"/>
    </xf>
    <xf numFmtId="0" fontId="33" fillId="30" borderId="13" xfId="27" applyFont="1" applyFill="1" applyBorder="1" applyAlignment="1">
      <alignment horizontal="center" vertical="top" wrapText="1" readingOrder="1"/>
    </xf>
    <xf numFmtId="0" fontId="31" fillId="0" borderId="0" xfId="27" applyFont="1" applyAlignment="1">
      <alignment horizontal="left" vertical="top" wrapText="1" readingOrder="1"/>
    </xf>
    <xf numFmtId="0" fontId="32" fillId="0" borderId="0" xfId="27" applyFont="1" applyAlignment="1">
      <alignment horizontal="left" vertical="top" wrapText="1" readingOrder="1"/>
    </xf>
    <xf numFmtId="0" fontId="33" fillId="28" borderId="13" xfId="27" applyFont="1" applyFill="1" applyBorder="1" applyAlignment="1">
      <alignment horizontal="left" vertical="top" wrapText="1" readingOrder="1"/>
    </xf>
    <xf numFmtId="0" fontId="33" fillId="30" borderId="13" xfId="27" applyFont="1" applyFill="1" applyBorder="1" applyAlignment="1">
      <alignment horizontal="left" vertical="top" wrapText="1" readingOrder="1"/>
    </xf>
    <xf numFmtId="0" fontId="33" fillId="28" borderId="13" xfId="27" applyFont="1" applyFill="1" applyBorder="1" applyAlignment="1">
      <alignment horizontal="center" vertical="top" wrapText="1" readingOrder="1"/>
    </xf>
    <xf numFmtId="0" fontId="33" fillId="28" borderId="13" xfId="27" applyFont="1" applyFill="1" applyBorder="1" applyAlignment="1">
      <alignment horizontal="right" vertical="top" wrapText="1" readingOrder="1"/>
    </xf>
    <xf numFmtId="0" fontId="33" fillId="30" borderId="13" xfId="27" applyFont="1" applyFill="1" applyBorder="1" applyAlignment="1">
      <alignment horizontal="right" vertical="top" wrapText="1" readingOrder="1"/>
    </xf>
    <xf numFmtId="0" fontId="33" fillId="28" borderId="0" xfId="27" applyFont="1" applyFill="1" applyAlignment="1">
      <alignment horizontal="center" vertical="top" wrapText="1" readingOrder="1"/>
    </xf>
    <xf numFmtId="0" fontId="6" fillId="0" borderId="0" xfId="55" applyFont="1"/>
    <xf numFmtId="3" fontId="38" fillId="0" borderId="0" xfId="55" applyNumberFormat="1" applyFont="1" applyAlignment="1">
      <alignment horizontal="center" vertical="center"/>
    </xf>
    <xf numFmtId="169" fontId="6" fillId="0" borderId="0" xfId="55" applyNumberFormat="1" applyFont="1"/>
    <xf numFmtId="0" fontId="7" fillId="0" borderId="40" xfId="55" applyFont="1" applyBorder="1" applyAlignment="1">
      <alignment horizontal="center" vertical="center"/>
    </xf>
    <xf numFmtId="0" fontId="7" fillId="0" borderId="41" xfId="55" applyFont="1" applyBorder="1" applyAlignment="1">
      <alignment horizontal="center" vertical="center"/>
    </xf>
    <xf numFmtId="0" fontId="7" fillId="0" borderId="42" xfId="55" applyFont="1" applyBorder="1" applyAlignment="1">
      <alignment horizontal="center" vertical="center"/>
    </xf>
    <xf numFmtId="170" fontId="7" fillId="0" borderId="40" xfId="25" applyNumberFormat="1" applyFont="1" applyBorder="1" applyAlignment="1">
      <alignment horizontal="center" wrapText="1"/>
    </xf>
    <xf numFmtId="170" fontId="7" fillId="0" borderId="42" xfId="25" applyNumberFormat="1" applyFont="1" applyBorder="1" applyAlignment="1">
      <alignment horizontal="center" wrapText="1"/>
    </xf>
    <xf numFmtId="3" fontId="7" fillId="0" borderId="7" xfId="55" applyNumberFormat="1" applyFont="1" applyBorder="1" applyAlignment="1">
      <alignment horizontal="center" vertical="center" wrapText="1"/>
    </xf>
    <xf numFmtId="3" fontId="9" fillId="37" borderId="7" xfId="55" applyNumberFormat="1" applyFont="1" applyFill="1" applyBorder="1" applyAlignment="1">
      <alignment horizontal="center" vertical="center" wrapText="1"/>
    </xf>
    <xf numFmtId="3" fontId="9" fillId="22" borderId="7" xfId="55" applyNumberFormat="1" applyFont="1" applyFill="1" applyBorder="1" applyAlignment="1">
      <alignment horizontal="center" vertical="center" wrapText="1"/>
    </xf>
    <xf numFmtId="3" fontId="39" fillId="0" borderId="7" xfId="55" applyNumberFormat="1" applyFont="1" applyFill="1" applyBorder="1" applyAlignment="1">
      <alignment horizontal="center" vertical="center" wrapText="1"/>
    </xf>
    <xf numFmtId="3" fontId="9" fillId="0" borderId="7" xfId="55" applyNumberFormat="1" applyFont="1" applyBorder="1" applyAlignment="1">
      <alignment horizontal="center" vertical="center" wrapText="1"/>
    </xf>
    <xf numFmtId="0" fontId="9" fillId="0" borderId="31" xfId="55" applyFont="1" applyBorder="1" applyAlignment="1">
      <alignment horizontal="center" vertical="center"/>
    </xf>
    <xf numFmtId="0" fontId="9" fillId="0" borderId="7" xfId="55" applyFont="1" applyBorder="1" applyAlignment="1">
      <alignment horizontal="center" vertical="center"/>
    </xf>
    <xf numFmtId="170" fontId="9" fillId="0" borderId="43" xfId="25" applyNumberFormat="1" applyFont="1" applyBorder="1" applyAlignment="1">
      <alignment horizontal="center" vertical="center" wrapText="1"/>
    </xf>
    <xf numFmtId="169" fontId="9" fillId="0" borderId="43" xfId="56" applyNumberFormat="1" applyFont="1" applyBorder="1" applyAlignment="1">
      <alignment horizontal="center" vertical="center" wrapText="1"/>
    </xf>
    <xf numFmtId="0" fontId="6" fillId="0" borderId="0" xfId="55" applyFont="1" applyAlignment="1">
      <alignment horizontal="center"/>
    </xf>
    <xf numFmtId="0" fontId="6" fillId="0" borderId="0" xfId="55" applyFont="1" applyFill="1" applyBorder="1"/>
    <xf numFmtId="0" fontId="6" fillId="0" borderId="44" xfId="55" applyFont="1" applyBorder="1"/>
    <xf numFmtId="165" fontId="6" fillId="0" borderId="45" xfId="55" applyNumberFormat="1" applyFont="1" applyBorder="1"/>
    <xf numFmtId="37" fontId="6" fillId="0" borderId="45" xfId="55" applyNumberFormat="1" applyFont="1" applyBorder="1"/>
    <xf numFmtId="171" fontId="6" fillId="0" borderId="46" xfId="57" applyNumberFormat="1" applyFont="1" applyFill="1" applyBorder="1"/>
    <xf numFmtId="171" fontId="6" fillId="0" borderId="47" xfId="58" applyNumberFormat="1" applyFont="1" applyFill="1" applyBorder="1"/>
    <xf numFmtId="171" fontId="6" fillId="0" borderId="48" xfId="55" applyNumberFormat="1" applyFont="1" applyFill="1" applyBorder="1"/>
    <xf numFmtId="171" fontId="6" fillId="0" borderId="46" xfId="58" applyNumberFormat="1" applyFont="1" applyFill="1" applyBorder="1"/>
    <xf numFmtId="171" fontId="6" fillId="0" borderId="46" xfId="55" applyNumberFormat="1" applyFont="1" applyFill="1" applyBorder="1"/>
    <xf numFmtId="171" fontId="6" fillId="0" borderId="49" xfId="58" applyNumberFormat="1" applyFont="1" applyFill="1" applyBorder="1"/>
    <xf numFmtId="170" fontId="6" fillId="0" borderId="50" xfId="25" applyNumberFormat="1" applyFont="1" applyBorder="1"/>
    <xf numFmtId="169" fontId="6" fillId="0" borderId="47" xfId="56" applyNumberFormat="1" applyFont="1" applyBorder="1"/>
    <xf numFmtId="0" fontId="6" fillId="0" borderId="51" xfId="55" applyFont="1" applyBorder="1"/>
    <xf numFmtId="37" fontId="6" fillId="0" borderId="42" xfId="55" applyNumberFormat="1" applyFont="1" applyBorder="1"/>
    <xf numFmtId="171" fontId="6" fillId="0" borderId="31" xfId="57" applyNumberFormat="1" applyFont="1" applyFill="1" applyBorder="1"/>
    <xf numFmtId="171" fontId="6" fillId="0" borderId="41" xfId="55" applyNumberFormat="1" applyFont="1" applyFill="1" applyBorder="1"/>
    <xf numFmtId="171" fontId="6" fillId="0" borderId="31" xfId="55" applyNumberFormat="1" applyFont="1" applyFill="1" applyBorder="1"/>
    <xf numFmtId="0" fontId="6" fillId="0" borderId="52" xfId="55" applyFont="1" applyBorder="1"/>
    <xf numFmtId="37" fontId="6" fillId="0" borderId="53" xfId="55" applyNumberFormat="1" applyFont="1" applyBorder="1"/>
    <xf numFmtId="171" fontId="6" fillId="0" borderId="43" xfId="57" applyNumberFormat="1" applyFont="1" applyFill="1" applyBorder="1"/>
    <xf numFmtId="171" fontId="6" fillId="0" borderId="43" xfId="55" applyNumberFormat="1" applyFont="1" applyFill="1" applyBorder="1"/>
    <xf numFmtId="0" fontId="6" fillId="0" borderId="54" xfId="55" applyFont="1" applyBorder="1"/>
    <xf numFmtId="165" fontId="6" fillId="0" borderId="55" xfId="55" applyNumberFormat="1" applyFont="1" applyBorder="1"/>
    <xf numFmtId="0" fontId="6" fillId="0" borderId="55" xfId="55" applyFont="1" applyBorder="1"/>
    <xf numFmtId="171" fontId="6" fillId="0" borderId="54" xfId="57" applyNumberFormat="1" applyFont="1" applyBorder="1"/>
    <xf numFmtId="171" fontId="6" fillId="0" borderId="54" xfId="58" applyNumberFormat="1" applyFont="1" applyFill="1" applyBorder="1"/>
    <xf numFmtId="171" fontId="6" fillId="0" borderId="0" xfId="55" applyNumberFormat="1" applyFont="1" applyFill="1" applyBorder="1"/>
    <xf numFmtId="171" fontId="6" fillId="0" borderId="24" xfId="58" applyNumberFormat="1" applyFont="1" applyFill="1" applyBorder="1"/>
    <xf numFmtId="171" fontId="6" fillId="0" borderId="0" xfId="58" applyNumberFormat="1" applyFont="1" applyFill="1" applyBorder="1"/>
    <xf numFmtId="171" fontId="6" fillId="0" borderId="56" xfId="55" applyNumberFormat="1" applyFont="1" applyFill="1" applyBorder="1"/>
    <xf numFmtId="0" fontId="9" fillId="0" borderId="38" xfId="55" applyFont="1" applyBorder="1"/>
    <xf numFmtId="165" fontId="9" fillId="0" borderId="57" xfId="55" applyNumberFormat="1" applyFont="1" applyBorder="1"/>
    <xf numFmtId="171" fontId="9" fillId="0" borderId="58" xfId="55" applyNumberFormat="1" applyFont="1" applyFill="1" applyBorder="1"/>
    <xf numFmtId="171" fontId="9" fillId="0" borderId="57" xfId="55" applyNumberFormat="1" applyFont="1" applyBorder="1"/>
    <xf numFmtId="169" fontId="9" fillId="0" borderId="47" xfId="56" applyNumberFormat="1" applyFont="1" applyBorder="1"/>
    <xf numFmtId="171" fontId="6" fillId="0" borderId="0" xfId="57" applyNumberFormat="1" applyFont="1"/>
    <xf numFmtId="171" fontId="6" fillId="0" borderId="0" xfId="55" applyNumberFormat="1" applyFont="1" applyFill="1"/>
    <xf numFmtId="171" fontId="39" fillId="0" borderId="19" xfId="55" applyNumberFormat="1" applyFont="1" applyFill="1" applyBorder="1" applyAlignment="1">
      <alignment horizontal="right" vertical="center"/>
    </xf>
    <xf numFmtId="0" fontId="6" fillId="0" borderId="17" xfId="55" applyFont="1" applyFill="1" applyBorder="1"/>
    <xf numFmtId="0" fontId="6" fillId="0" borderId="45" xfId="55" applyFont="1" applyBorder="1"/>
    <xf numFmtId="0" fontId="6" fillId="0" borderId="0" xfId="55" applyFont="1" applyFill="1" applyAlignment="1">
      <alignment horizontal="center"/>
    </xf>
    <xf numFmtId="0" fontId="6" fillId="0" borderId="42" xfId="55" applyFont="1" applyBorder="1"/>
    <xf numFmtId="0" fontId="6" fillId="0" borderId="0" xfId="55" applyFont="1" applyFill="1"/>
    <xf numFmtId="0" fontId="6" fillId="0" borderId="51" xfId="55" applyFont="1" applyFill="1" applyBorder="1"/>
    <xf numFmtId="0" fontId="6" fillId="0" borderId="59" xfId="55" applyFont="1" applyFill="1" applyBorder="1"/>
    <xf numFmtId="0" fontId="6" fillId="0" borderId="60" xfId="55" applyFont="1" applyFill="1" applyBorder="1"/>
    <xf numFmtId="0" fontId="6" fillId="0" borderId="60" xfId="55" applyFont="1" applyBorder="1"/>
    <xf numFmtId="171" fontId="6" fillId="0" borderId="61" xfId="55" applyNumberFormat="1" applyFont="1" applyFill="1" applyBorder="1"/>
    <xf numFmtId="0" fontId="6" fillId="0" borderId="0" xfId="55" applyFont="1" applyBorder="1"/>
    <xf numFmtId="171" fontId="6" fillId="0" borderId="0" xfId="57" applyNumberFormat="1" applyFont="1" applyBorder="1"/>
    <xf numFmtId="171" fontId="6" fillId="0" borderId="15" xfId="58" applyNumberFormat="1" applyFont="1" applyFill="1" applyBorder="1"/>
    <xf numFmtId="171" fontId="6" fillId="0" borderId="62" xfId="58" applyNumberFormat="1" applyFont="1" applyFill="1" applyBorder="1"/>
    <xf numFmtId="0" fontId="9" fillId="0" borderId="63" xfId="55" applyFont="1" applyBorder="1"/>
    <xf numFmtId="171" fontId="9" fillId="0" borderId="64" xfId="55" applyNumberFormat="1" applyFont="1" applyBorder="1"/>
    <xf numFmtId="0" fontId="9" fillId="0" borderId="0" xfId="55" applyFont="1" applyBorder="1"/>
    <xf numFmtId="171" fontId="9" fillId="0" borderId="65" xfId="57" applyNumberFormat="1" applyFont="1" applyFill="1" applyBorder="1"/>
    <xf numFmtId="171" fontId="9" fillId="0" borderId="66" xfId="55" applyNumberFormat="1" applyFont="1" applyFill="1" applyBorder="1"/>
    <xf numFmtId="171" fontId="9" fillId="0" borderId="15" xfId="55" applyNumberFormat="1" applyFont="1" applyFill="1" applyBorder="1"/>
    <xf numFmtId="171" fontId="9" fillId="0" borderId="67" xfId="55" applyNumberFormat="1" applyFont="1" applyFill="1" applyBorder="1"/>
    <xf numFmtId="0" fontId="6" fillId="0" borderId="52" xfId="55" applyFont="1" applyFill="1" applyBorder="1"/>
    <xf numFmtId="171" fontId="6" fillId="0" borderId="54" xfId="55" applyNumberFormat="1" applyFont="1" applyFill="1" applyBorder="1"/>
    <xf numFmtId="0" fontId="6" fillId="0" borderId="68" xfId="55" applyFont="1" applyBorder="1"/>
    <xf numFmtId="171" fontId="6" fillId="0" borderId="68" xfId="57" applyNumberFormat="1" applyFont="1" applyBorder="1"/>
    <xf numFmtId="171" fontId="6" fillId="0" borderId="68" xfId="55" applyNumberFormat="1" applyFont="1" applyFill="1" applyBorder="1"/>
    <xf numFmtId="171" fontId="6" fillId="0" borderId="68" xfId="58" applyNumberFormat="1" applyFont="1" applyFill="1" applyBorder="1"/>
    <xf numFmtId="0" fontId="6" fillId="0" borderId="44" xfId="55" applyFont="1" applyFill="1" applyBorder="1"/>
    <xf numFmtId="0" fontId="6" fillId="0" borderId="69" xfId="55" applyFont="1" applyFill="1" applyBorder="1"/>
    <xf numFmtId="3" fontId="6" fillId="0" borderId="0" xfId="55" applyNumberFormat="1" applyFont="1"/>
    <xf numFmtId="3" fontId="9" fillId="0" borderId="0" xfId="55" applyNumberFormat="1" applyFont="1" applyBorder="1"/>
    <xf numFmtId="0" fontId="9" fillId="0" borderId="0" xfId="55" applyFont="1" applyFill="1" applyBorder="1"/>
    <xf numFmtId="169" fontId="6" fillId="0" borderId="0" xfId="55" applyNumberFormat="1" applyFont="1" applyFill="1" applyBorder="1"/>
    <xf numFmtId="9" fontId="6" fillId="0" borderId="0" xfId="57" applyFont="1"/>
    <xf numFmtId="3" fontId="9" fillId="0" borderId="0" xfId="55" applyNumberFormat="1" applyFont="1"/>
    <xf numFmtId="0" fontId="9" fillId="0" borderId="0" xfId="55" applyFont="1"/>
    <xf numFmtId="9" fontId="6" fillId="0" borderId="0" xfId="57" applyFont="1" applyBorder="1"/>
    <xf numFmtId="165" fontId="9" fillId="0" borderId="0" xfId="55" applyNumberFormat="1" applyFont="1" applyBorder="1"/>
    <xf numFmtId="0" fontId="14" fillId="0" borderId="0" xfId="3" applyBorder="1"/>
    <xf numFmtId="164" fontId="14" fillId="0" borderId="0" xfId="3" applyNumberFormat="1" applyBorder="1"/>
    <xf numFmtId="169" fontId="6" fillId="0" borderId="0" xfId="55" applyNumberFormat="1" applyFont="1" applyFill="1"/>
    <xf numFmtId="3" fontId="6" fillId="0" borderId="0" xfId="55" applyNumberFormat="1" applyFont="1" applyFill="1" applyBorder="1"/>
    <xf numFmtId="165" fontId="9" fillId="0" borderId="0" xfId="55" applyNumberFormat="1" applyFont="1" applyFill="1" applyBorder="1"/>
    <xf numFmtId="9" fontId="9" fillId="0" borderId="0" xfId="55" applyNumberFormat="1" applyFont="1" applyFill="1" applyBorder="1"/>
    <xf numFmtId="165" fontId="6" fillId="0" borderId="0" xfId="55" applyNumberFormat="1" applyFont="1" applyFill="1" applyBorder="1"/>
    <xf numFmtId="3" fontId="6" fillId="0" borderId="0" xfId="55" applyNumberFormat="1" applyFont="1" applyBorder="1"/>
    <xf numFmtId="3" fontId="6" fillId="0" borderId="0" xfId="55" applyNumberFormat="1" applyFont="1" applyFill="1"/>
    <xf numFmtId="3" fontId="6" fillId="0" borderId="0" xfId="55" applyNumberFormat="1" applyFont="1" applyFill="1" applyAlignment="1">
      <alignment horizontal="right"/>
    </xf>
    <xf numFmtId="0" fontId="7" fillId="38" borderId="38" xfId="0" applyFont="1" applyFill="1" applyBorder="1" applyAlignment="1" applyProtection="1">
      <protection locked="0"/>
    </xf>
  </cellXfs>
  <cellStyles count="5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Comma" xfId="1" builtinId="3"/>
    <cellStyle name="Comma 2" xfId="22"/>
    <cellStyle name="Comma 2 2" xfId="23"/>
    <cellStyle name="Comma 3" xfId="24"/>
    <cellStyle name="Comma 4" xfId="25"/>
    <cellStyle name="Comma 6" xfId="58"/>
    <cellStyle name="Neutral 2" xfId="26"/>
    <cellStyle name="Normal" xfId="0" builtinId="0"/>
    <cellStyle name="Normal 10" xfId="27"/>
    <cellStyle name="Normal 10 2" xfId="28"/>
    <cellStyle name="Normal 11" xfId="29"/>
    <cellStyle name="Normal 12" xfId="30"/>
    <cellStyle name="Normal 12 2" xfId="31"/>
    <cellStyle name="Normal 13" xfId="32"/>
    <cellStyle name="Normal 13 2" xfId="33"/>
    <cellStyle name="Normal 14" xfId="34"/>
    <cellStyle name="Normal 15" xfId="3"/>
    <cellStyle name="Normal 16" xfId="2"/>
    <cellStyle name="Normal 17" xfId="54"/>
    <cellStyle name="Normal 2" xfId="35"/>
    <cellStyle name="Normal 2 2" xfId="55"/>
    <cellStyle name="Normal 3" xfId="36"/>
    <cellStyle name="Normal 3 2" xfId="37"/>
    <cellStyle name="Normal 3 2 2" xfId="38"/>
    <cellStyle name="Normal 3 3" xfId="39"/>
    <cellStyle name="Normal 3 4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8" xfId="48"/>
    <cellStyle name="Normal 9" xfId="49"/>
    <cellStyle name="Normal 9 2" xfId="50"/>
    <cellStyle name="Note 2" xfId="51"/>
    <cellStyle name="Note 2 2" xfId="52"/>
    <cellStyle name="Percent 2" xfId="56"/>
    <cellStyle name="Percent 4" xfId="57"/>
    <cellStyle name="Title 2" xfId="53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auto="1"/>
      </font>
    </dxf>
  </dxfs>
  <tableStyles count="0" defaultTableStyle="TableStyleMedium2" defaultPivotStyle="PivotStyleLight16"/>
  <colors>
    <mruColors>
      <color rgb="FFD6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5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externalLink" Target="externalLinks/externalLink5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61" Type="http://schemas.openxmlformats.org/officeDocument/2006/relationships/externalLink" Target="externalLinks/externalLink5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33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33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57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9</xdr:col>
      <xdr:colOff>0</xdr:colOff>
      <xdr:row>69</xdr:row>
      <xdr:rowOff>28575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4964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9</xdr:col>
      <xdr:colOff>0</xdr:colOff>
      <xdr:row>135</xdr:row>
      <xdr:rowOff>28575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88785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9</xdr:col>
      <xdr:colOff>0</xdr:colOff>
      <xdr:row>196</xdr:row>
      <xdr:rowOff>28575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74034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273</xdr:row>
      <xdr:rowOff>0</xdr:rowOff>
    </xdr:from>
    <xdr:to>
      <xdr:col>9</xdr:col>
      <xdr:colOff>0</xdr:colOff>
      <xdr:row>276</xdr:row>
      <xdr:rowOff>28575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5667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9</xdr:col>
      <xdr:colOff>0</xdr:colOff>
      <xdr:row>358</xdr:row>
      <xdr:rowOff>28575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00729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9</xdr:col>
      <xdr:colOff>0</xdr:colOff>
      <xdr:row>433</xdr:row>
      <xdr:rowOff>28575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03789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507</xdr:row>
      <xdr:rowOff>0</xdr:rowOff>
    </xdr:from>
    <xdr:to>
      <xdr:col>9</xdr:col>
      <xdr:colOff>0</xdr:colOff>
      <xdr:row>510</xdr:row>
      <xdr:rowOff>28575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10279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585</xdr:row>
      <xdr:rowOff>0</xdr:rowOff>
    </xdr:from>
    <xdr:to>
      <xdr:col>9</xdr:col>
      <xdr:colOff>0</xdr:colOff>
      <xdr:row>588</xdr:row>
      <xdr:rowOff>28575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18483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9</xdr:col>
      <xdr:colOff>0</xdr:colOff>
      <xdr:row>663</xdr:row>
      <xdr:rowOff>28575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921543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9</xdr:col>
      <xdr:colOff>0</xdr:colOff>
      <xdr:row>726</xdr:row>
      <xdr:rowOff>28575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010221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9</xdr:col>
      <xdr:colOff>0</xdr:colOff>
      <xdr:row>802</xdr:row>
      <xdr:rowOff>28575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114996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880</xdr:row>
      <xdr:rowOff>0</xdr:rowOff>
    </xdr:from>
    <xdr:to>
      <xdr:col>9</xdr:col>
      <xdr:colOff>0</xdr:colOff>
      <xdr:row>883</xdr:row>
      <xdr:rowOff>28575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228344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9</xdr:col>
      <xdr:colOff>0</xdr:colOff>
      <xdr:row>962</xdr:row>
      <xdr:rowOff>28575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338262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9</xdr:col>
      <xdr:colOff>0</xdr:colOff>
      <xdr:row>1040</xdr:row>
      <xdr:rowOff>28575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446466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9</xdr:col>
      <xdr:colOff>0</xdr:colOff>
      <xdr:row>1118</xdr:row>
      <xdr:rowOff>28575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554670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1190</xdr:row>
      <xdr:rowOff>0</xdr:rowOff>
    </xdr:from>
    <xdr:to>
      <xdr:col>9</xdr:col>
      <xdr:colOff>0</xdr:colOff>
      <xdr:row>1193</xdr:row>
      <xdr:rowOff>28575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657731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1266</xdr:row>
      <xdr:rowOff>0</xdr:rowOff>
    </xdr:from>
    <xdr:to>
      <xdr:col>9</xdr:col>
      <xdr:colOff>0</xdr:colOff>
      <xdr:row>1269</xdr:row>
      <xdr:rowOff>28575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762506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9</xdr:col>
      <xdr:colOff>0</xdr:colOff>
      <xdr:row>1344</xdr:row>
      <xdr:rowOff>28575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865566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9</xdr:col>
      <xdr:colOff>0</xdr:colOff>
      <xdr:row>1422</xdr:row>
      <xdr:rowOff>28575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973770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9</xdr:col>
      <xdr:colOff>0</xdr:colOff>
      <xdr:row>1502</xdr:row>
      <xdr:rowOff>28575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085403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9</xdr:col>
      <xdr:colOff>0</xdr:colOff>
      <xdr:row>1580</xdr:row>
      <xdr:rowOff>28575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193607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9</xdr:col>
      <xdr:colOff>0</xdr:colOff>
      <xdr:row>1654</xdr:row>
      <xdr:rowOff>28575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294953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1724</xdr:row>
      <xdr:rowOff>0</xdr:rowOff>
    </xdr:from>
    <xdr:to>
      <xdr:col>9</xdr:col>
      <xdr:colOff>0</xdr:colOff>
      <xdr:row>1727</xdr:row>
      <xdr:rowOff>28575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394585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9</xdr:col>
      <xdr:colOff>0</xdr:colOff>
      <xdr:row>1801</xdr:row>
      <xdr:rowOff>28575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495931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9</xdr:col>
      <xdr:colOff>0</xdr:colOff>
      <xdr:row>1876</xdr:row>
      <xdr:rowOff>28575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598991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1950</xdr:row>
      <xdr:rowOff>0</xdr:rowOff>
    </xdr:from>
    <xdr:to>
      <xdr:col>9</xdr:col>
      <xdr:colOff>0</xdr:colOff>
      <xdr:row>1953</xdr:row>
      <xdr:rowOff>28575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705481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2023</xdr:row>
      <xdr:rowOff>0</xdr:rowOff>
    </xdr:from>
    <xdr:to>
      <xdr:col>9</xdr:col>
      <xdr:colOff>0</xdr:colOff>
      <xdr:row>2026</xdr:row>
      <xdr:rowOff>28575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805112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2094</xdr:row>
      <xdr:rowOff>0</xdr:rowOff>
    </xdr:from>
    <xdr:to>
      <xdr:col>9</xdr:col>
      <xdr:colOff>0</xdr:colOff>
      <xdr:row>2097</xdr:row>
      <xdr:rowOff>28575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904648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2171</xdr:row>
      <xdr:rowOff>0</xdr:rowOff>
    </xdr:from>
    <xdr:to>
      <xdr:col>9</xdr:col>
      <xdr:colOff>0</xdr:colOff>
      <xdr:row>2174</xdr:row>
      <xdr:rowOff>28575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011138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2246</xdr:row>
      <xdr:rowOff>0</xdr:rowOff>
    </xdr:from>
    <xdr:to>
      <xdr:col>9</xdr:col>
      <xdr:colOff>0</xdr:colOff>
      <xdr:row>2249</xdr:row>
      <xdr:rowOff>28575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114198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2316</xdr:row>
      <xdr:rowOff>0</xdr:rowOff>
    </xdr:from>
    <xdr:to>
      <xdr:col>9</xdr:col>
      <xdr:colOff>0</xdr:colOff>
      <xdr:row>2319</xdr:row>
      <xdr:rowOff>28575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212020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2391</xdr:row>
      <xdr:rowOff>0</xdr:rowOff>
    </xdr:from>
    <xdr:to>
      <xdr:col>9</xdr:col>
      <xdr:colOff>0</xdr:colOff>
      <xdr:row>2394</xdr:row>
      <xdr:rowOff>28575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315081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2466</xdr:row>
      <xdr:rowOff>0</xdr:rowOff>
    </xdr:from>
    <xdr:to>
      <xdr:col>9</xdr:col>
      <xdr:colOff>0</xdr:colOff>
      <xdr:row>2469</xdr:row>
      <xdr:rowOff>28575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418141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2541</xdr:row>
      <xdr:rowOff>0</xdr:rowOff>
    </xdr:from>
    <xdr:to>
      <xdr:col>9</xdr:col>
      <xdr:colOff>0</xdr:colOff>
      <xdr:row>2544</xdr:row>
      <xdr:rowOff>28575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521202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2614</xdr:row>
      <xdr:rowOff>0</xdr:rowOff>
    </xdr:from>
    <xdr:to>
      <xdr:col>9</xdr:col>
      <xdr:colOff>0</xdr:colOff>
      <xdr:row>2617</xdr:row>
      <xdr:rowOff>28575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620833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9</xdr:col>
      <xdr:colOff>0</xdr:colOff>
      <xdr:row>2694</xdr:row>
      <xdr:rowOff>28575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727323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2766</xdr:row>
      <xdr:rowOff>0</xdr:rowOff>
    </xdr:from>
    <xdr:to>
      <xdr:col>9</xdr:col>
      <xdr:colOff>0</xdr:colOff>
      <xdr:row>2769</xdr:row>
      <xdr:rowOff>28575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30383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2834</xdr:row>
      <xdr:rowOff>0</xdr:rowOff>
    </xdr:from>
    <xdr:to>
      <xdr:col>9</xdr:col>
      <xdr:colOff>0</xdr:colOff>
      <xdr:row>2837</xdr:row>
      <xdr:rowOff>28575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924776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2911</xdr:row>
      <xdr:rowOff>0</xdr:rowOff>
    </xdr:from>
    <xdr:to>
      <xdr:col>9</xdr:col>
      <xdr:colOff>0</xdr:colOff>
      <xdr:row>2914</xdr:row>
      <xdr:rowOff>28575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031265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2983</xdr:row>
      <xdr:rowOff>0</xdr:rowOff>
    </xdr:from>
    <xdr:to>
      <xdr:col>9</xdr:col>
      <xdr:colOff>0</xdr:colOff>
      <xdr:row>2986</xdr:row>
      <xdr:rowOff>28575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132516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3047</xdr:row>
      <xdr:rowOff>0</xdr:rowOff>
    </xdr:from>
    <xdr:to>
      <xdr:col>9</xdr:col>
      <xdr:colOff>0</xdr:colOff>
      <xdr:row>3050</xdr:row>
      <xdr:rowOff>28575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222908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3110</xdr:row>
      <xdr:rowOff>0</xdr:rowOff>
    </xdr:from>
    <xdr:to>
      <xdr:col>9</xdr:col>
      <xdr:colOff>0</xdr:colOff>
      <xdr:row>3113</xdr:row>
      <xdr:rowOff>28575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311586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3175</xdr:row>
      <xdr:rowOff>0</xdr:rowOff>
    </xdr:from>
    <xdr:to>
      <xdr:col>9</xdr:col>
      <xdr:colOff>0</xdr:colOff>
      <xdr:row>3178</xdr:row>
      <xdr:rowOff>28575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403693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3239</xdr:row>
      <xdr:rowOff>0</xdr:rowOff>
    </xdr:from>
    <xdr:to>
      <xdr:col>9</xdr:col>
      <xdr:colOff>0</xdr:colOff>
      <xdr:row>3242</xdr:row>
      <xdr:rowOff>28575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494085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3304</xdr:row>
      <xdr:rowOff>0</xdr:rowOff>
    </xdr:from>
    <xdr:to>
      <xdr:col>9</xdr:col>
      <xdr:colOff>0</xdr:colOff>
      <xdr:row>3307</xdr:row>
      <xdr:rowOff>28575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586192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3369</xdr:row>
      <xdr:rowOff>0</xdr:rowOff>
    </xdr:from>
    <xdr:to>
      <xdr:col>9</xdr:col>
      <xdr:colOff>0</xdr:colOff>
      <xdr:row>3372</xdr:row>
      <xdr:rowOff>28575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678299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3436</xdr:row>
      <xdr:rowOff>0</xdr:rowOff>
    </xdr:from>
    <xdr:to>
      <xdr:col>9</xdr:col>
      <xdr:colOff>0</xdr:colOff>
      <xdr:row>3439</xdr:row>
      <xdr:rowOff>28575</xdr:rowOff>
    </xdr:to>
    <xdr:pic>
      <xdr:nvPicPr>
        <xdr:cNvPr id="49" name="Picture 107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772691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3513</xdr:row>
      <xdr:rowOff>0</xdr:rowOff>
    </xdr:from>
    <xdr:to>
      <xdr:col>9</xdr:col>
      <xdr:colOff>0</xdr:colOff>
      <xdr:row>3516</xdr:row>
      <xdr:rowOff>28575</xdr:rowOff>
    </xdr:to>
    <xdr:pic>
      <xdr:nvPicPr>
        <xdr:cNvPr id="50" name="Picture 1073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879181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3578</xdr:row>
      <xdr:rowOff>0</xdr:rowOff>
    </xdr:from>
    <xdr:to>
      <xdr:col>9</xdr:col>
      <xdr:colOff>0</xdr:colOff>
      <xdr:row>3581</xdr:row>
      <xdr:rowOff>28575</xdr:rowOff>
    </xdr:to>
    <xdr:pic>
      <xdr:nvPicPr>
        <xdr:cNvPr id="51" name="Picture 1074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971288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3643</xdr:row>
      <xdr:rowOff>0</xdr:rowOff>
    </xdr:from>
    <xdr:to>
      <xdr:col>9</xdr:col>
      <xdr:colOff>0</xdr:colOff>
      <xdr:row>3646</xdr:row>
      <xdr:rowOff>28575</xdr:rowOff>
    </xdr:to>
    <xdr:pic>
      <xdr:nvPicPr>
        <xdr:cNvPr id="52" name="Picture 107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063394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3718</xdr:row>
      <xdr:rowOff>0</xdr:rowOff>
    </xdr:from>
    <xdr:to>
      <xdr:col>9</xdr:col>
      <xdr:colOff>0</xdr:colOff>
      <xdr:row>3721</xdr:row>
      <xdr:rowOff>28575</xdr:rowOff>
    </xdr:to>
    <xdr:pic>
      <xdr:nvPicPr>
        <xdr:cNvPr id="53" name="Picture 107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166455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3798</xdr:row>
      <xdr:rowOff>0</xdr:rowOff>
    </xdr:from>
    <xdr:to>
      <xdr:col>9</xdr:col>
      <xdr:colOff>0</xdr:colOff>
      <xdr:row>3801</xdr:row>
      <xdr:rowOff>28575</xdr:rowOff>
    </xdr:to>
    <xdr:pic>
      <xdr:nvPicPr>
        <xdr:cNvPr id="54" name="Picture 1077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278088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3874</xdr:row>
      <xdr:rowOff>0</xdr:rowOff>
    </xdr:from>
    <xdr:to>
      <xdr:col>9</xdr:col>
      <xdr:colOff>0</xdr:colOff>
      <xdr:row>3877</xdr:row>
      <xdr:rowOff>28575</xdr:rowOff>
    </xdr:to>
    <xdr:pic>
      <xdr:nvPicPr>
        <xdr:cNvPr id="55" name="Picture 1078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382863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3938</xdr:row>
      <xdr:rowOff>0</xdr:rowOff>
    </xdr:from>
    <xdr:to>
      <xdr:col>9</xdr:col>
      <xdr:colOff>0</xdr:colOff>
      <xdr:row>3941</xdr:row>
      <xdr:rowOff>28575</xdr:rowOff>
    </xdr:to>
    <xdr:pic>
      <xdr:nvPicPr>
        <xdr:cNvPr id="56" name="Picture 1079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473255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4001</xdr:row>
      <xdr:rowOff>0</xdr:rowOff>
    </xdr:from>
    <xdr:to>
      <xdr:col>9</xdr:col>
      <xdr:colOff>0</xdr:colOff>
      <xdr:row>4004</xdr:row>
      <xdr:rowOff>28575</xdr:rowOff>
    </xdr:to>
    <xdr:pic>
      <xdr:nvPicPr>
        <xdr:cNvPr id="57" name="Picture 1080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561933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4078</xdr:row>
      <xdr:rowOff>0</xdr:rowOff>
    </xdr:from>
    <xdr:to>
      <xdr:col>9</xdr:col>
      <xdr:colOff>0</xdr:colOff>
      <xdr:row>4081</xdr:row>
      <xdr:rowOff>28575</xdr:rowOff>
    </xdr:to>
    <xdr:pic>
      <xdr:nvPicPr>
        <xdr:cNvPr id="58" name="Picture 108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668422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4144</xdr:row>
      <xdr:rowOff>0</xdr:rowOff>
    </xdr:from>
    <xdr:to>
      <xdr:col>9</xdr:col>
      <xdr:colOff>0</xdr:colOff>
      <xdr:row>4147</xdr:row>
      <xdr:rowOff>28575</xdr:rowOff>
    </xdr:to>
    <xdr:pic>
      <xdr:nvPicPr>
        <xdr:cNvPr id="59" name="Picture 108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762244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4209</xdr:row>
      <xdr:rowOff>0</xdr:rowOff>
    </xdr:from>
    <xdr:to>
      <xdr:col>9</xdr:col>
      <xdr:colOff>0</xdr:colOff>
      <xdr:row>4212</xdr:row>
      <xdr:rowOff>28575</xdr:rowOff>
    </xdr:to>
    <xdr:pic>
      <xdr:nvPicPr>
        <xdr:cNvPr id="60" name="Picture 108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854350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4278</xdr:row>
      <xdr:rowOff>0</xdr:rowOff>
    </xdr:from>
    <xdr:to>
      <xdr:col>9</xdr:col>
      <xdr:colOff>0</xdr:colOff>
      <xdr:row>4281</xdr:row>
      <xdr:rowOff>28575</xdr:rowOff>
    </xdr:to>
    <xdr:pic>
      <xdr:nvPicPr>
        <xdr:cNvPr id="61" name="Picture 1084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950458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4349</xdr:row>
      <xdr:rowOff>0</xdr:rowOff>
    </xdr:from>
    <xdr:to>
      <xdr:col>9</xdr:col>
      <xdr:colOff>0</xdr:colOff>
      <xdr:row>4352</xdr:row>
      <xdr:rowOff>28575</xdr:rowOff>
    </xdr:to>
    <xdr:pic>
      <xdr:nvPicPr>
        <xdr:cNvPr id="62" name="Picture 1085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049994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4414</xdr:row>
      <xdr:rowOff>0</xdr:rowOff>
    </xdr:from>
    <xdr:to>
      <xdr:col>9</xdr:col>
      <xdr:colOff>0</xdr:colOff>
      <xdr:row>4417</xdr:row>
      <xdr:rowOff>28575</xdr:rowOff>
    </xdr:to>
    <xdr:pic>
      <xdr:nvPicPr>
        <xdr:cNvPr id="63" name="Picture 108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142101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4482</xdr:row>
      <xdr:rowOff>0</xdr:rowOff>
    </xdr:from>
    <xdr:to>
      <xdr:col>9</xdr:col>
      <xdr:colOff>0</xdr:colOff>
      <xdr:row>4485</xdr:row>
      <xdr:rowOff>28575</xdr:rowOff>
    </xdr:to>
    <xdr:pic>
      <xdr:nvPicPr>
        <xdr:cNvPr id="64" name="Picture 108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239351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4558</xdr:row>
      <xdr:rowOff>0</xdr:rowOff>
    </xdr:from>
    <xdr:to>
      <xdr:col>9</xdr:col>
      <xdr:colOff>0</xdr:colOff>
      <xdr:row>4561</xdr:row>
      <xdr:rowOff>28575</xdr:rowOff>
    </xdr:to>
    <xdr:pic>
      <xdr:nvPicPr>
        <xdr:cNvPr id="65" name="Picture 108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344126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4634</xdr:row>
      <xdr:rowOff>0</xdr:rowOff>
    </xdr:from>
    <xdr:to>
      <xdr:col>9</xdr:col>
      <xdr:colOff>0</xdr:colOff>
      <xdr:row>4637</xdr:row>
      <xdr:rowOff>28575</xdr:rowOff>
    </xdr:to>
    <xdr:pic>
      <xdr:nvPicPr>
        <xdr:cNvPr id="66" name="Picture 108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448901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4709</xdr:row>
      <xdr:rowOff>0</xdr:rowOff>
    </xdr:from>
    <xdr:to>
      <xdr:col>9</xdr:col>
      <xdr:colOff>0</xdr:colOff>
      <xdr:row>4712</xdr:row>
      <xdr:rowOff>28575</xdr:rowOff>
    </xdr:to>
    <xdr:pic>
      <xdr:nvPicPr>
        <xdr:cNvPr id="67" name="Picture 109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517005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4786</xdr:row>
      <xdr:rowOff>0</xdr:rowOff>
    </xdr:from>
    <xdr:to>
      <xdr:col>9</xdr:col>
      <xdr:colOff>0</xdr:colOff>
      <xdr:row>4789</xdr:row>
      <xdr:rowOff>28575</xdr:rowOff>
    </xdr:to>
    <xdr:pic>
      <xdr:nvPicPr>
        <xdr:cNvPr id="68" name="Picture 109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623494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4867</xdr:row>
      <xdr:rowOff>0</xdr:rowOff>
    </xdr:from>
    <xdr:to>
      <xdr:col>9</xdr:col>
      <xdr:colOff>0</xdr:colOff>
      <xdr:row>4870</xdr:row>
      <xdr:rowOff>28575</xdr:rowOff>
    </xdr:to>
    <xdr:pic>
      <xdr:nvPicPr>
        <xdr:cNvPr id="69" name="Picture 109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736842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4935</xdr:row>
      <xdr:rowOff>0</xdr:rowOff>
    </xdr:from>
    <xdr:to>
      <xdr:col>9</xdr:col>
      <xdr:colOff>0</xdr:colOff>
      <xdr:row>4938</xdr:row>
      <xdr:rowOff>28575</xdr:rowOff>
    </xdr:to>
    <xdr:pic>
      <xdr:nvPicPr>
        <xdr:cNvPr id="70" name="Picture 109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834092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4998</xdr:row>
      <xdr:rowOff>0</xdr:rowOff>
    </xdr:from>
    <xdr:to>
      <xdr:col>9</xdr:col>
      <xdr:colOff>0</xdr:colOff>
      <xdr:row>5001</xdr:row>
      <xdr:rowOff>28575</xdr:rowOff>
    </xdr:to>
    <xdr:pic>
      <xdr:nvPicPr>
        <xdr:cNvPr id="71" name="Picture 109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922770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5078</xdr:row>
      <xdr:rowOff>0</xdr:rowOff>
    </xdr:from>
    <xdr:to>
      <xdr:col>9</xdr:col>
      <xdr:colOff>0</xdr:colOff>
      <xdr:row>5081</xdr:row>
      <xdr:rowOff>28575</xdr:rowOff>
    </xdr:to>
    <xdr:pic>
      <xdr:nvPicPr>
        <xdr:cNvPr id="72" name="Picture 109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034403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5142</xdr:row>
      <xdr:rowOff>0</xdr:rowOff>
    </xdr:from>
    <xdr:to>
      <xdr:col>9</xdr:col>
      <xdr:colOff>0</xdr:colOff>
      <xdr:row>5145</xdr:row>
      <xdr:rowOff>28575</xdr:rowOff>
    </xdr:to>
    <xdr:pic>
      <xdr:nvPicPr>
        <xdr:cNvPr id="73" name="Picture 1096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124795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5203</xdr:row>
      <xdr:rowOff>0</xdr:rowOff>
    </xdr:from>
    <xdr:to>
      <xdr:col>9</xdr:col>
      <xdr:colOff>0</xdr:colOff>
      <xdr:row>5206</xdr:row>
      <xdr:rowOff>28575</xdr:rowOff>
    </xdr:to>
    <xdr:pic>
      <xdr:nvPicPr>
        <xdr:cNvPr id="74" name="Picture 1097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211758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5274</xdr:row>
      <xdr:rowOff>0</xdr:rowOff>
    </xdr:from>
    <xdr:to>
      <xdr:col>9</xdr:col>
      <xdr:colOff>0</xdr:colOff>
      <xdr:row>5277</xdr:row>
      <xdr:rowOff>28575</xdr:rowOff>
    </xdr:to>
    <xdr:pic>
      <xdr:nvPicPr>
        <xdr:cNvPr id="75" name="Picture 1098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307961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5348</xdr:row>
      <xdr:rowOff>0</xdr:rowOff>
    </xdr:from>
    <xdr:to>
      <xdr:col>9</xdr:col>
      <xdr:colOff>0</xdr:colOff>
      <xdr:row>5351</xdr:row>
      <xdr:rowOff>28575</xdr:rowOff>
    </xdr:to>
    <xdr:pic>
      <xdr:nvPicPr>
        <xdr:cNvPr id="76" name="Picture 1099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409307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5422</xdr:row>
      <xdr:rowOff>0</xdr:rowOff>
    </xdr:from>
    <xdr:to>
      <xdr:col>9</xdr:col>
      <xdr:colOff>0</xdr:colOff>
      <xdr:row>5425</xdr:row>
      <xdr:rowOff>28575</xdr:rowOff>
    </xdr:to>
    <xdr:pic>
      <xdr:nvPicPr>
        <xdr:cNvPr id="77" name="Picture 110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510653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5485</xdr:row>
      <xdr:rowOff>0</xdr:rowOff>
    </xdr:from>
    <xdr:to>
      <xdr:col>9</xdr:col>
      <xdr:colOff>0</xdr:colOff>
      <xdr:row>5488</xdr:row>
      <xdr:rowOff>28575</xdr:rowOff>
    </xdr:to>
    <xdr:pic>
      <xdr:nvPicPr>
        <xdr:cNvPr id="78" name="Picture 110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599330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5560</xdr:row>
      <xdr:rowOff>0</xdr:rowOff>
    </xdr:from>
    <xdr:to>
      <xdr:col>9</xdr:col>
      <xdr:colOff>0</xdr:colOff>
      <xdr:row>5563</xdr:row>
      <xdr:rowOff>28575</xdr:rowOff>
    </xdr:to>
    <xdr:pic>
      <xdr:nvPicPr>
        <xdr:cNvPr id="79" name="Picture 110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705725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5630</xdr:row>
      <xdr:rowOff>0</xdr:rowOff>
    </xdr:from>
    <xdr:to>
      <xdr:col>9</xdr:col>
      <xdr:colOff>0</xdr:colOff>
      <xdr:row>5633</xdr:row>
      <xdr:rowOff>28575</xdr:rowOff>
    </xdr:to>
    <xdr:pic>
      <xdr:nvPicPr>
        <xdr:cNvPr id="80" name="Picture 110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792688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5701</xdr:row>
      <xdr:rowOff>0</xdr:rowOff>
    </xdr:from>
    <xdr:to>
      <xdr:col>9</xdr:col>
      <xdr:colOff>0</xdr:colOff>
      <xdr:row>5704</xdr:row>
      <xdr:rowOff>28575</xdr:rowOff>
    </xdr:to>
    <xdr:pic>
      <xdr:nvPicPr>
        <xdr:cNvPr id="81" name="Picture 1104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888890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5777</xdr:row>
      <xdr:rowOff>0</xdr:rowOff>
    </xdr:from>
    <xdr:to>
      <xdr:col>9</xdr:col>
      <xdr:colOff>0</xdr:colOff>
      <xdr:row>5780</xdr:row>
      <xdr:rowOff>28575</xdr:rowOff>
    </xdr:to>
    <xdr:pic>
      <xdr:nvPicPr>
        <xdr:cNvPr id="82" name="Picture 1105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993665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5850</xdr:row>
      <xdr:rowOff>0</xdr:rowOff>
    </xdr:from>
    <xdr:to>
      <xdr:col>9</xdr:col>
      <xdr:colOff>0</xdr:colOff>
      <xdr:row>5853</xdr:row>
      <xdr:rowOff>28575</xdr:rowOff>
    </xdr:to>
    <xdr:pic>
      <xdr:nvPicPr>
        <xdr:cNvPr id="83" name="Picture 1106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093297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5916</xdr:row>
      <xdr:rowOff>0</xdr:rowOff>
    </xdr:from>
    <xdr:to>
      <xdr:col>9</xdr:col>
      <xdr:colOff>0</xdr:colOff>
      <xdr:row>5919</xdr:row>
      <xdr:rowOff>28575</xdr:rowOff>
    </xdr:to>
    <xdr:pic>
      <xdr:nvPicPr>
        <xdr:cNvPr id="84" name="Picture 1107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1809272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5989</xdr:row>
      <xdr:rowOff>0</xdr:rowOff>
    </xdr:from>
    <xdr:to>
      <xdr:col>9</xdr:col>
      <xdr:colOff>0</xdr:colOff>
      <xdr:row>5992</xdr:row>
      <xdr:rowOff>28575</xdr:rowOff>
    </xdr:to>
    <xdr:pic>
      <xdr:nvPicPr>
        <xdr:cNvPr id="85" name="Picture 1108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280558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6062</xdr:row>
      <xdr:rowOff>0</xdr:rowOff>
    </xdr:from>
    <xdr:to>
      <xdr:col>9</xdr:col>
      <xdr:colOff>0</xdr:colOff>
      <xdr:row>6065</xdr:row>
      <xdr:rowOff>28575</xdr:rowOff>
    </xdr:to>
    <xdr:pic>
      <xdr:nvPicPr>
        <xdr:cNvPr id="86" name="Picture 1109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383524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6140</xdr:row>
      <xdr:rowOff>0</xdr:rowOff>
    </xdr:from>
    <xdr:to>
      <xdr:col>9</xdr:col>
      <xdr:colOff>0</xdr:colOff>
      <xdr:row>6143</xdr:row>
      <xdr:rowOff>28575</xdr:rowOff>
    </xdr:to>
    <xdr:pic>
      <xdr:nvPicPr>
        <xdr:cNvPr id="87" name="Picture 1110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491728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6217</xdr:row>
      <xdr:rowOff>0</xdr:rowOff>
    </xdr:from>
    <xdr:to>
      <xdr:col>9</xdr:col>
      <xdr:colOff>0</xdr:colOff>
      <xdr:row>6220</xdr:row>
      <xdr:rowOff>28575</xdr:rowOff>
    </xdr:to>
    <xdr:pic>
      <xdr:nvPicPr>
        <xdr:cNvPr id="88" name="Picture 111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5982175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6281</xdr:row>
      <xdr:rowOff>0</xdr:rowOff>
    </xdr:from>
    <xdr:to>
      <xdr:col>9</xdr:col>
      <xdr:colOff>0</xdr:colOff>
      <xdr:row>6284</xdr:row>
      <xdr:rowOff>28575</xdr:rowOff>
    </xdr:to>
    <xdr:pic>
      <xdr:nvPicPr>
        <xdr:cNvPr id="89" name="Picture 1112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688609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6345</xdr:row>
      <xdr:rowOff>0</xdr:rowOff>
    </xdr:from>
    <xdr:to>
      <xdr:col>9</xdr:col>
      <xdr:colOff>0</xdr:colOff>
      <xdr:row>6348</xdr:row>
      <xdr:rowOff>28575</xdr:rowOff>
    </xdr:to>
    <xdr:pic>
      <xdr:nvPicPr>
        <xdr:cNvPr id="90" name="Picture 1113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77900200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6413</xdr:row>
      <xdr:rowOff>0</xdr:rowOff>
    </xdr:from>
    <xdr:to>
      <xdr:col>9</xdr:col>
      <xdr:colOff>0</xdr:colOff>
      <xdr:row>6416</xdr:row>
      <xdr:rowOff>28575</xdr:rowOff>
    </xdr:to>
    <xdr:pic>
      <xdr:nvPicPr>
        <xdr:cNvPr id="91" name="Picture 1114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87339475"/>
          <a:ext cx="16764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hools%20accountancy\CASH%20BOOK%20RECONCILIATIONS\SAP%20Reports%20for%20E-Transfer\2012-2013\Report%20test%2017-4-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6A-2014-15\APT%202014-15\Jan2014%20APT\201415_APT_302_Bar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hool%20Funding\Cycle%207%20-%202015-16\APT%202015-16\WIP%20201516_10_APT_302_Barnet_v2%20@%2001.09.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8%20-%202016-17%20RESTORED\APT\2016.17%20January%20APT\201617_P2_APT_302_Barnet%20Working%20versio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R\2002\SWGE\SWGE2002_final_03-12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R\2002\SWGE\SWGE_DAR_27_02_02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cle2B-2009-10\EOY\Standards%20Funds\SF0910%20EOY%20@%2015%20M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Outturn;%20Closure%20of%20Accounts/Outturn%2018-19/School%20Balances/TRANS%20DATA%20FROM%20SCH%20FUNDIN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EE-LON-072\USERS\SSAs-EFS\2003-04\Final%20SSAs\Final%20model\model_HTv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cle%208%20-%202016-17%20RESTORED\APT\2016.17%20January%20APT\201617_P2_APT_302_Barnet%20Working%20vers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R\2002\Transformation%20Model\Transformation_Model_16_08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General%20Info/School%20List/Standard%20School%20List%20-%20as%20at%20April%2016%20with%20Funding%20Opt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5A-2013-14\EFA%20returns\Gold%20Jan%202013%20EFA%20return\Working%20documents\Copy%20of%20LA_302_Jan13_Additional_Data_FINALv4%20+%20Notional%20S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5A-2013-14\Modelling\Formula%20Funding%20Review\Modelling%20for%2013-14\Scenario%204%20-%20FSM.LUMP.EAL.MOB%20CAPPED%2024.9.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N\SENAM\Zahid%20Aftab\Chris%20Aston\All%20ARP's%20&amp;%20Special%20schools%20Oct%202013\term2-spring%202014\School%20returns\SEN13_Barnet%20Blan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HAREDACCY\Budget%20and%20Forward%20Plan%202011-12\Budget%20Book\Service%20Forward%20Plans%202011-12b(formatt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LADiv\Capital\Condition\RB%20Level%20Allocations%20Model\20150112%20Maintenance%20Options%20Model%20v3.6%20(revised%20budget)%20CSOP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urplus2000\Surplus%20Analysis%20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6A-2014-15\DSG%20&amp;%20Schools%20Budget\Schools%20Budget%202014-15%20@%2013%20Mar%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7%20-%202015-16\EOY%20adjustments\EOYReport97%20V8.0%20@%2019Jan16%2017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hool%20Funding\Cycle%206A-2014-15\BudgetMonitoring\SEN\SEN%20Placements%201415%20Mth%2005%20LJB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ol.beckman\Local%20Settings\Temp\wz38ef\OReport%201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scilla.williams\Desktop\Quarterly%20Return%20-%20Draft%20V1.0%2016.3.18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ette.james\Downloads\2018-19_feb_adjustments_v6.1_final_for_web_xlsx%20(13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B\STRB98\TABLES\TABLE21\TABLE21\VACANC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s%20Services\Fair%20Funding\Children%20in%20Need\Children%20in%20Need%200910\Funding%20Sheets\Children%20in%20Need%20funding%20@%2013%20Oc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-12%20CLOSING\Budget%20Holder\2009-2010%20WORK\GPL\Monthly%20Invoices\October%202009\Contract%20Invoice%20013%20-%201%20Oct%20-%2031%20Oct%202009%20WITH%20RP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-12%20CLOSING\Budget%20Holder\2009-2010%20WORK\GPL\Monthly%20Invoices\November%20'09\Contract%20Invoice%20November'09%20~11.01.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-12%20CLOSING\Budget%20Holder\2009-2010%20WORK\GPL\Monthly%20Invoices\July%202009\Final~%201%20Jul%20-%2031%20Jul%202009~11.09.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7%20-%202015-16\APT%202015-16\Jan%202015%20APT\201516_01_APT_302_Barnet_20.1.1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6A-2014-15\DecemberAdjustments\Gold\DReport%20@23%20Dec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N\SENAM\Budget%20Monitoring\Financial%20Year%202012-13\Monthly%20Monitoring%20Figures%202012-13\Month%206\1.%20Placements\SEN%20Placements%20&amp;%20Provisions%20Budget%202012-13%20(Mth6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5A-2013-14\High%20Needs\302_HNPPlaceDataChecking%20-%20submis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Outturn;%20Closure%20of%20Accounts/Outturn%2018-19/School%20Balances/2018-19%20School%20balances%20with%20%25%20of%20Income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cle1AFinal\BS060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5A-2013-14\Baseline%20data\302_Baselines_Oct12%20(Revised)%20(2)@5Dec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m.garrood\Local%20Settings\Temp\wz2242\OReport%2010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7%20-%202015-16\APT%202015-16\WIP%20201516_10_APT_302_Barnet_v2%20@%2001.09.1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8%20-%202016-17%20RESTORED\DSG%20and%20Schools%20Budget%202016-17\Version%205%20workings\Budget%20Preparation%20V5%202016-17@14Jan16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5A-2013-14\DSG%20and%20Schools%20Budget\Dedicated%20Schools%20Grant%202013-14%20reconciliation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zana.khan\AppData\Local\Temp\Temp1_DecReport97%20V7.0%20@%2021Dec15%201500%20(20).zip\DecReport97%20V7.0%20@%2021Dec15%2015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7%20-%202015-16\EOY%20adjustments\Gold\Copy%20of%20EOYReport15-16%20V8.2%20@%2022Mar%20for%20web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6A-2014-15\BudgetMonitoring\SEN\SEN%20Placements%201415%20Mth%2005%20LJB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%20Funding\Cycle%205A-2013-14\SummerAdjustments\Exclusions-%20Copy%20of%20For%20Carols%20Sept%2013%20Ad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CASH%20BOOK%20RECONCILIATIONS/Integra%20Reports/2017-18/Reports/Integra%20Reports%20for%20website%20Period%2013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cle2B-2009-10\Original\Standards%20Funds\SSG%202008-11%20-%20SSG%20LA%20calculator%20@%203%20Ma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2\home6$\Environmental%20Accountancy\Environment%202007-08\Closing%2007-08\Income%20Reconciliations\Parking%20Income%2007-08(finalv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52%20budget%202003-04\2003%20Comparative%20Tables\Reserve%20Power\ReservePowersLEASpreadsheets\January%20Model\ResPowerLEASheetsv0.12_180103_withWholeTabl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williamson1\AppData\Local\Microsoft\Windows\Temporary%20Internet%20Files\Content.Outlook\COR5P5K2\Capital%20Allocations%20DFC%202014-15%20Macro%20v1.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s%20Services\Fair%20Funding\Cycle3A-2011-12\Provisionals\PTfunding%201112@17Feb10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s%20accountancy\Excluded%20Pupils\2010-11\Excluded%20Pupil%20Detail%202010%20-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ire.Gray\AppData\Local\Microsoft\Windows\Temporary%20Internet%20Files\Content.Outlook\J321KF5H\Copy%20of%20Journal%20Entry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rsan03\lid\Recurrent%20Funding\Recurrent%202004-05\Passporting\Passporting%20Calulation%20Spreadsheet\Passporting0405_baselineFINAL2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arnet.local\sharedareas\Schools%20accountancy\CASH%20BOOK%20RECONCILIATIONS\2008-09\Cash%20Book%20Rec\Cash%20Book%20Reconciliations%202008-09%20DCF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s%20accountancy\CASH%20BOOK%20RECONCILIATIONS\SAP%20Reports%20for%20E-Transfer\2012-2013\Report%20test%2017-4-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E\pupil%20number%20tool_v0.1_140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Per1 (2)"/>
      <sheetName val="TrPer1"/>
      <sheetName val="PivotActual1"/>
      <sheetName val="PivPlan2"/>
      <sheetName val="Rep1"/>
      <sheetName val="Rep2"/>
      <sheetName val="Rep3"/>
      <sheetName val="Rep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  <sheetName val="15-16 submitted baselines"/>
      <sheetName val="15-16 submitted HN places"/>
      <sheetName val="15-16 final baselines"/>
      <sheetName val="NNDR @ 10.8.15"/>
      <sheetName val="SplitSite @ 10.8.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N6" t="str">
            <v>School closed prior to 1 April 2014</v>
          </cell>
        </row>
        <row r="7">
          <cell r="BN7" t="str">
            <v>New School opening prior to 1 April 2014</v>
          </cell>
        </row>
        <row r="8">
          <cell r="BN8" t="str">
            <v>New School opening after 1 April 2014</v>
          </cell>
        </row>
        <row r="9">
          <cell r="BN9" t="str">
            <v>Amalgamation of schools by 1 April 2014</v>
          </cell>
        </row>
        <row r="10">
          <cell r="BN10" t="str">
            <v>Change in pupil numbers/factors</v>
          </cell>
        </row>
        <row r="11">
          <cell r="BN11" t="str">
            <v>Conversion to academy status prior to 1 January 2014</v>
          </cell>
        </row>
        <row r="12">
          <cell r="BN12" t="str">
            <v>Basic Needs Academy</v>
          </cell>
        </row>
        <row r="13">
          <cell r="BN13" t="str">
            <v>Post-16 institution with Sixth Form Funding From DSG</v>
          </cell>
        </row>
        <row r="14">
          <cell r="BN14" t="str">
            <v>Other</v>
          </cell>
        </row>
      </sheetData>
      <sheetData sheetId="5" refreshError="1">
        <row r="5">
          <cell r="AA5">
            <v>0</v>
          </cell>
        </row>
      </sheetData>
      <sheetData sheetId="6">
        <row r="6">
          <cell r="D6">
            <v>3022002</v>
          </cell>
        </row>
      </sheetData>
      <sheetData sheetId="7" refreshError="1"/>
      <sheetData sheetId="8" refreshError="1"/>
      <sheetData sheetId="9" refreshError="1">
        <row r="9">
          <cell r="E9" t="str">
            <v>No</v>
          </cell>
        </row>
        <row r="11">
          <cell r="E11">
            <v>3338.75</v>
          </cell>
          <cell r="L11">
            <v>4.4999999999999998E-2</v>
          </cell>
        </row>
        <row r="12">
          <cell r="E12">
            <v>4785.8599999999997</v>
          </cell>
          <cell r="L12">
            <v>4.4999999999999998E-2</v>
          </cell>
        </row>
        <row r="13">
          <cell r="E13">
            <v>4785.8599999999997</v>
          </cell>
          <cell r="L13">
            <v>4.4999999999999998E-2</v>
          </cell>
        </row>
        <row r="15">
          <cell r="D15" t="str">
            <v>FSM6 % Primary</v>
          </cell>
          <cell r="E15">
            <v>1383.56</v>
          </cell>
          <cell r="L15">
            <v>0.2</v>
          </cell>
        </row>
        <row r="16">
          <cell r="D16" t="str">
            <v>FSM6 % Secondary</v>
          </cell>
          <cell r="F16">
            <v>1375.32</v>
          </cell>
          <cell r="M16">
            <v>0.2</v>
          </cell>
        </row>
        <row r="17">
          <cell r="E17">
            <v>0</v>
          </cell>
          <cell r="F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L19">
            <v>0</v>
          </cell>
          <cell r="M19">
            <v>0</v>
          </cell>
        </row>
        <row r="20">
          <cell r="E20">
            <v>215</v>
          </cell>
          <cell r="F20">
            <v>247</v>
          </cell>
          <cell r="L20">
            <v>0.2</v>
          </cell>
          <cell r="M20">
            <v>0.2</v>
          </cell>
        </row>
        <row r="21">
          <cell r="E21">
            <v>717</v>
          </cell>
          <cell r="F21">
            <v>819</v>
          </cell>
          <cell r="L21">
            <v>0.2</v>
          </cell>
          <cell r="M21">
            <v>0.2</v>
          </cell>
        </row>
        <row r="22">
          <cell r="E22">
            <v>4205</v>
          </cell>
          <cell r="F22">
            <v>2917</v>
          </cell>
          <cell r="L22">
            <v>0.2</v>
          </cell>
          <cell r="M22">
            <v>0.2</v>
          </cell>
        </row>
        <row r="24">
          <cell r="E24">
            <v>0</v>
          </cell>
          <cell r="L24">
            <v>0</v>
          </cell>
        </row>
        <row r="25">
          <cell r="D25" t="str">
            <v>EAL 2 Primary</v>
          </cell>
          <cell r="E25">
            <v>530</v>
          </cell>
          <cell r="L25">
            <v>1</v>
          </cell>
        </row>
        <row r="26">
          <cell r="D26" t="str">
            <v>EAL 2 Secondary</v>
          </cell>
          <cell r="F26">
            <v>1378</v>
          </cell>
          <cell r="M26">
            <v>1</v>
          </cell>
        </row>
        <row r="27">
          <cell r="E27">
            <v>422.9</v>
          </cell>
          <cell r="F27">
            <v>618.53</v>
          </cell>
          <cell r="L27">
            <v>1</v>
          </cell>
          <cell r="M27">
            <v>1</v>
          </cell>
        </row>
        <row r="29">
          <cell r="L29">
            <v>0</v>
          </cell>
        </row>
        <row r="30">
          <cell r="D30" t="str">
            <v>N/A</v>
          </cell>
        </row>
        <row r="31">
          <cell r="F31">
            <v>0</v>
          </cell>
          <cell r="M31">
            <v>0</v>
          </cell>
        </row>
        <row r="37">
          <cell r="F37">
            <v>122000</v>
          </cell>
          <cell r="H37">
            <v>122000</v>
          </cell>
          <cell r="L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L38">
            <v>0</v>
          </cell>
          <cell r="M38">
            <v>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60">
          <cell r="J60" t="str">
            <v>Yes</v>
          </cell>
        </row>
        <row r="61">
          <cell r="D61">
            <v>0.01</v>
          </cell>
          <cell r="G61">
            <v>1</v>
          </cell>
        </row>
      </sheetData>
      <sheetData sheetId="10" refreshError="1">
        <row r="8">
          <cell r="V8">
            <v>6.32</v>
          </cell>
        </row>
        <row r="9">
          <cell r="W9">
            <v>2.0299999999999998</v>
          </cell>
        </row>
        <row r="10">
          <cell r="V10">
            <v>9.5500000000000007</v>
          </cell>
        </row>
        <row r="11">
          <cell r="W11">
            <v>16.34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1" refreshError="1">
        <row r="5">
          <cell r="AC5">
            <v>13196333.333333332</v>
          </cell>
          <cell r="AD5">
            <v>0</v>
          </cell>
          <cell r="AE5">
            <v>0</v>
          </cell>
          <cell r="AF5">
            <v>428676.75666666665</v>
          </cell>
          <cell r="AG5">
            <v>1071797.2232943838</v>
          </cell>
          <cell r="AH5">
            <v>0</v>
          </cell>
          <cell r="AI5">
            <v>0</v>
          </cell>
          <cell r="AJ5">
            <v>103700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16685182.240850687</v>
          </cell>
          <cell r="AU5">
            <v>121852713.94136651</v>
          </cell>
          <cell r="AV5">
            <v>87988459.309157908</v>
          </cell>
          <cell r="BB5">
            <v>368594.53195451829</v>
          </cell>
        </row>
        <row r="6">
          <cell r="C6">
            <v>3022002</v>
          </cell>
        </row>
        <row r="7">
          <cell r="C7">
            <v>3022003</v>
          </cell>
        </row>
        <row r="8">
          <cell r="C8">
            <v>3022007</v>
          </cell>
        </row>
        <row r="9">
          <cell r="C9">
            <v>3022008</v>
          </cell>
        </row>
        <row r="10">
          <cell r="C10">
            <v>3022009</v>
          </cell>
        </row>
        <row r="11">
          <cell r="C11">
            <v>3022010</v>
          </cell>
        </row>
        <row r="12">
          <cell r="C12">
            <v>3022011</v>
          </cell>
        </row>
        <row r="13">
          <cell r="C13">
            <v>3022014</v>
          </cell>
        </row>
        <row r="14">
          <cell r="C14">
            <v>3022015</v>
          </cell>
        </row>
        <row r="15">
          <cell r="C15">
            <v>3022016</v>
          </cell>
        </row>
        <row r="16">
          <cell r="C16">
            <v>3022017</v>
          </cell>
        </row>
        <row r="17">
          <cell r="C17">
            <v>3022019</v>
          </cell>
        </row>
        <row r="18">
          <cell r="C18">
            <v>3022021</v>
          </cell>
        </row>
        <row r="19">
          <cell r="C19">
            <v>3022022</v>
          </cell>
        </row>
        <row r="20">
          <cell r="C20">
            <v>3022023</v>
          </cell>
        </row>
        <row r="21">
          <cell r="C21">
            <v>3022024</v>
          </cell>
        </row>
        <row r="22">
          <cell r="C22">
            <v>3022025</v>
          </cell>
        </row>
        <row r="23">
          <cell r="C23">
            <v>3022026</v>
          </cell>
        </row>
        <row r="24">
          <cell r="C24">
            <v>3022027</v>
          </cell>
        </row>
        <row r="25">
          <cell r="C25">
            <v>3022028</v>
          </cell>
        </row>
        <row r="26">
          <cell r="C26">
            <v>3022029</v>
          </cell>
        </row>
        <row r="27">
          <cell r="C27">
            <v>3022031</v>
          </cell>
        </row>
        <row r="28">
          <cell r="C28">
            <v>3022032</v>
          </cell>
        </row>
        <row r="29">
          <cell r="C29">
            <v>3022036</v>
          </cell>
        </row>
        <row r="30">
          <cell r="C30">
            <v>3022037</v>
          </cell>
        </row>
        <row r="31">
          <cell r="C31">
            <v>3022041</v>
          </cell>
        </row>
        <row r="32">
          <cell r="C32">
            <v>3022042</v>
          </cell>
        </row>
        <row r="33">
          <cell r="C33">
            <v>3022043</v>
          </cell>
        </row>
        <row r="34">
          <cell r="C34">
            <v>3022044</v>
          </cell>
        </row>
        <row r="35">
          <cell r="C35">
            <v>3022045</v>
          </cell>
        </row>
        <row r="36">
          <cell r="C36">
            <v>3022052</v>
          </cell>
        </row>
        <row r="37">
          <cell r="C37">
            <v>3022054</v>
          </cell>
        </row>
        <row r="38">
          <cell r="C38">
            <v>3022055</v>
          </cell>
        </row>
        <row r="39">
          <cell r="C39">
            <v>3022056</v>
          </cell>
        </row>
        <row r="40">
          <cell r="C40">
            <v>3022057</v>
          </cell>
        </row>
        <row r="41">
          <cell r="C41">
            <v>3022060</v>
          </cell>
        </row>
        <row r="42">
          <cell r="C42">
            <v>3022067</v>
          </cell>
        </row>
        <row r="43">
          <cell r="C43">
            <v>3022070</v>
          </cell>
        </row>
        <row r="44">
          <cell r="C44">
            <v>3022071</v>
          </cell>
        </row>
        <row r="45">
          <cell r="C45">
            <v>3022072</v>
          </cell>
        </row>
        <row r="46">
          <cell r="C46">
            <v>3022073</v>
          </cell>
        </row>
        <row r="47">
          <cell r="C47">
            <v>3022076</v>
          </cell>
        </row>
        <row r="48">
          <cell r="C48">
            <v>3022077</v>
          </cell>
        </row>
        <row r="49">
          <cell r="C49">
            <v>3022078</v>
          </cell>
        </row>
        <row r="50">
          <cell r="C50">
            <v>3022079</v>
          </cell>
        </row>
        <row r="51">
          <cell r="C51">
            <v>3023300</v>
          </cell>
        </row>
        <row r="52">
          <cell r="C52">
            <v>3023302</v>
          </cell>
        </row>
        <row r="53">
          <cell r="C53">
            <v>3023304</v>
          </cell>
        </row>
        <row r="54">
          <cell r="C54">
            <v>3023305</v>
          </cell>
        </row>
        <row r="55">
          <cell r="C55">
            <v>3023307</v>
          </cell>
        </row>
        <row r="56">
          <cell r="C56">
            <v>3023309</v>
          </cell>
        </row>
        <row r="57">
          <cell r="C57">
            <v>3023311</v>
          </cell>
        </row>
        <row r="58">
          <cell r="C58">
            <v>3023312</v>
          </cell>
        </row>
        <row r="59">
          <cell r="C59">
            <v>3023313</v>
          </cell>
        </row>
        <row r="60">
          <cell r="C60">
            <v>3023314</v>
          </cell>
        </row>
        <row r="61">
          <cell r="C61">
            <v>3023315</v>
          </cell>
        </row>
        <row r="62">
          <cell r="C62">
            <v>3023316</v>
          </cell>
        </row>
        <row r="63">
          <cell r="C63">
            <v>3023317</v>
          </cell>
        </row>
        <row r="64">
          <cell r="C64">
            <v>3023500</v>
          </cell>
        </row>
        <row r="65">
          <cell r="C65">
            <v>3023501</v>
          </cell>
        </row>
        <row r="66">
          <cell r="C66">
            <v>3023502</v>
          </cell>
        </row>
        <row r="67">
          <cell r="C67">
            <v>3023504</v>
          </cell>
        </row>
        <row r="68">
          <cell r="C68">
            <v>3023506</v>
          </cell>
        </row>
        <row r="69">
          <cell r="C69">
            <v>3023507</v>
          </cell>
        </row>
        <row r="70">
          <cell r="C70">
            <v>3023510</v>
          </cell>
        </row>
        <row r="71">
          <cell r="C71">
            <v>3023511</v>
          </cell>
        </row>
        <row r="72">
          <cell r="C72">
            <v>3023512</v>
          </cell>
        </row>
        <row r="73">
          <cell r="C73">
            <v>3023513</v>
          </cell>
        </row>
        <row r="74">
          <cell r="C74">
            <v>3023514</v>
          </cell>
        </row>
        <row r="75">
          <cell r="C75">
            <v>3023516</v>
          </cell>
        </row>
        <row r="76">
          <cell r="C76">
            <v>3023518</v>
          </cell>
        </row>
        <row r="77">
          <cell r="C77">
            <v>3023520</v>
          </cell>
        </row>
        <row r="78">
          <cell r="C78">
            <v>3023521</v>
          </cell>
        </row>
        <row r="79">
          <cell r="C79">
            <v>3023522</v>
          </cell>
        </row>
        <row r="80">
          <cell r="C80">
            <v>3023523</v>
          </cell>
        </row>
        <row r="81">
          <cell r="C81">
            <v>3023524</v>
          </cell>
        </row>
        <row r="82">
          <cell r="C82">
            <v>3025200</v>
          </cell>
        </row>
        <row r="83">
          <cell r="C83">
            <v>3025201</v>
          </cell>
        </row>
        <row r="84">
          <cell r="C84">
            <v>3025948</v>
          </cell>
        </row>
        <row r="85">
          <cell r="C85">
            <v>3025949</v>
          </cell>
        </row>
        <row r="86">
          <cell r="C86">
            <v>3024003</v>
          </cell>
        </row>
        <row r="87">
          <cell r="C87">
            <v>3025403</v>
          </cell>
        </row>
        <row r="88">
          <cell r="C88">
            <v>3025404</v>
          </cell>
        </row>
        <row r="89">
          <cell r="C89">
            <v>3025405</v>
          </cell>
        </row>
        <row r="90">
          <cell r="C90">
            <v>3025407</v>
          </cell>
        </row>
        <row r="91">
          <cell r="C91">
            <v>3025408</v>
          </cell>
        </row>
        <row r="92">
          <cell r="C92">
            <v>3025427</v>
          </cell>
        </row>
        <row r="93">
          <cell r="C93">
            <v>3022018</v>
          </cell>
        </row>
        <row r="94">
          <cell r="C94">
            <v>3022030</v>
          </cell>
        </row>
        <row r="95">
          <cell r="C95">
            <v>3022038</v>
          </cell>
        </row>
        <row r="96">
          <cell r="C96">
            <v>3022047</v>
          </cell>
        </row>
        <row r="97">
          <cell r="C97">
            <v>3023515</v>
          </cell>
        </row>
        <row r="98">
          <cell r="C98">
            <v>3023519</v>
          </cell>
        </row>
        <row r="99">
          <cell r="C99">
            <v>3024009</v>
          </cell>
        </row>
        <row r="100">
          <cell r="C100">
            <v>3024012</v>
          </cell>
        </row>
        <row r="101">
          <cell r="C101">
            <v>3024208</v>
          </cell>
        </row>
        <row r="102">
          <cell r="C102">
            <v>3024210</v>
          </cell>
        </row>
        <row r="103">
          <cell r="C103">
            <v>3024211</v>
          </cell>
        </row>
        <row r="104">
          <cell r="C104">
            <v>3024212</v>
          </cell>
        </row>
        <row r="105">
          <cell r="C105">
            <v>3024215</v>
          </cell>
        </row>
        <row r="106">
          <cell r="C106">
            <v>3024752</v>
          </cell>
        </row>
        <row r="107">
          <cell r="C107">
            <v>3025400</v>
          </cell>
        </row>
        <row r="108">
          <cell r="C108">
            <v>3025401</v>
          </cell>
        </row>
        <row r="109">
          <cell r="C109">
            <v>3025402</v>
          </cell>
        </row>
        <row r="110">
          <cell r="C110">
            <v>3025406</v>
          </cell>
        </row>
        <row r="111">
          <cell r="C111">
            <v>3025409</v>
          </cell>
        </row>
        <row r="112">
          <cell r="C112">
            <v>3029998</v>
          </cell>
        </row>
        <row r="113">
          <cell r="C113">
            <v>3029999</v>
          </cell>
        </row>
        <row r="114">
          <cell r="C114">
            <v>3023509</v>
          </cell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/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  <row r="248">
          <cell r="C248"/>
        </row>
        <row r="249">
          <cell r="C249"/>
        </row>
        <row r="250">
          <cell r="C250"/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B5">
            <v>0</v>
          </cell>
        </row>
      </sheetData>
      <sheetData sheetId="7"/>
      <sheetData sheetId="8"/>
      <sheetData sheetId="9"/>
      <sheetData sheetId="10">
        <row r="38">
          <cell r="H38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>
        <row r="1">
          <cell r="A1" t="str">
            <v>October 2015 School Census data</v>
          </cell>
        </row>
      </sheetData>
      <sheetData sheetId="3"/>
      <sheetData sheetId="4"/>
      <sheetData sheetId="5">
        <row r="40">
          <cell r="Z40">
            <v>0</v>
          </cell>
        </row>
      </sheetData>
      <sheetData sheetId="6">
        <row r="5">
          <cell r="S5">
            <v>98</v>
          </cell>
          <cell r="AB5">
            <v>0</v>
          </cell>
        </row>
      </sheetData>
      <sheetData sheetId="7">
        <row r="5">
          <cell r="C5" t="str">
            <v>Total</v>
          </cell>
        </row>
      </sheetData>
      <sheetData sheetId="8"/>
      <sheetData sheetId="9"/>
      <sheetData sheetId="10"/>
      <sheetData sheetId="11"/>
      <sheetData sheetId="12">
        <row r="5">
          <cell r="B5" t="str">
            <v>Total</v>
          </cell>
        </row>
      </sheetData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Data Sources"/>
      <sheetName val="New Under Five Assumptions"/>
      <sheetName val="Assumptions"/>
      <sheetName val="Inputs to Inputs!"/>
      <sheetName val="Inputs for SWGE Forecasting"/>
      <sheetName val="Calculation of Repricing Factor"/>
      <sheetName val="Statemented Adjustment Factor "/>
      <sheetName val="PRC Model (Discretionary Comp)"/>
      <sheetName val="PRC Model (Mandatory Comp)"/>
      <sheetName val="Nursery Forecasting"/>
      <sheetName val="Primary Forecasting"/>
      <sheetName val="Secondary Forecasting"/>
      <sheetName val="Special Forecasting"/>
      <sheetName val="FE for Adult Education Forecast"/>
      <sheetName val="Other Forecasting"/>
      <sheetName val="Transport Forecasting"/>
      <sheetName val="Final Summary of all Forecasts"/>
      <sheetName val="Under Fives PVI Split"/>
      <sheetName val="Adding on Extra Grant 00-01"/>
      <sheetName val="Adding on Extra Grant 01-02"/>
      <sheetName val="SSG 2001-02"/>
      <sheetName val="TALL4"/>
      <sheetName val="TALL4 + Extra Grants Monies"/>
      <sheetName val="TALL5 + extra grant monies"/>
      <sheetName val="Tallies Summary"/>
      <sheetName val="Summary of tallies summary"/>
      <sheetName val="Database info"/>
      <sheetName val="Grants 2001-02"/>
      <sheetName val="Project 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 t="str">
            <v>1998-99</v>
          </cell>
          <cell r="C3" t="str">
            <v>1999-00</v>
          </cell>
          <cell r="D3" t="str">
            <v>2000-01</v>
          </cell>
          <cell r="E3" t="str">
            <v>2001-02</v>
          </cell>
          <cell r="F3" t="str">
            <v>2002-03</v>
          </cell>
          <cell r="G3" t="str">
            <v>2003-04</v>
          </cell>
          <cell r="H3" t="str">
            <v>2004-05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</row>
        <row r="139">
          <cell r="B139">
            <v>196.73915016476209</v>
          </cell>
          <cell r="C139">
            <v>198.91041828191936</v>
          </cell>
          <cell r="D139">
            <v>196.34162543485155</v>
          </cell>
          <cell r="E139">
            <v>200.53888396946479</v>
          </cell>
          <cell r="F139">
            <v>0</v>
          </cell>
          <cell r="G139">
            <v>0</v>
          </cell>
          <cell r="H139">
            <v>0</v>
          </cell>
        </row>
        <row r="144">
          <cell r="B144">
            <v>176.47783333333331</v>
          </cell>
          <cell r="C144">
            <v>175.59816666666666</v>
          </cell>
          <cell r="D144">
            <v>176.12516666666667</v>
          </cell>
          <cell r="E144">
            <v>182.84312520733187</v>
          </cell>
          <cell r="F144">
            <v>187.58534376191687</v>
          </cell>
          <cell r="G144">
            <v>188.49955934202816</v>
          </cell>
          <cell r="H144">
            <v>192.09838747650676</v>
          </cell>
        </row>
        <row r="145">
          <cell r="B145">
            <v>338.64333333333332</v>
          </cell>
          <cell r="C145">
            <v>337.47733333333332</v>
          </cell>
          <cell r="D145">
            <v>337.21066666666661</v>
          </cell>
          <cell r="E145">
            <v>338.74183524869261</v>
          </cell>
          <cell r="F145">
            <v>337.65375845555712</v>
          </cell>
          <cell r="G145">
            <v>333.20393248306664</v>
          </cell>
          <cell r="H145">
            <v>324.64034630614998</v>
          </cell>
        </row>
        <row r="146">
          <cell r="B146">
            <v>195.75183333333331</v>
          </cell>
          <cell r="C146">
            <v>193.28516666666667</v>
          </cell>
          <cell r="D146">
            <v>188.93583333333331</v>
          </cell>
          <cell r="E146">
            <v>191.79893975068418</v>
          </cell>
          <cell r="F146">
            <v>188.18907728269326</v>
          </cell>
          <cell r="G146">
            <v>185.66170830507383</v>
          </cell>
          <cell r="H146">
            <v>182.24230940105787</v>
          </cell>
        </row>
        <row r="147">
          <cell r="B147">
            <v>3589.6316666666667</v>
          </cell>
          <cell r="C147">
            <v>3579.2423333333331</v>
          </cell>
          <cell r="D147">
            <v>3559.9576666666667</v>
          </cell>
          <cell r="E147">
            <v>3514.2731665065708</v>
          </cell>
          <cell r="F147">
            <v>3463.6839864801459</v>
          </cell>
          <cell r="G147">
            <v>3409.9944006875144</v>
          </cell>
          <cell r="H147">
            <v>3363.4002547634286</v>
          </cell>
        </row>
        <row r="148">
          <cell r="B148">
            <v>4300.5046666666667</v>
          </cell>
          <cell r="C148">
            <v>4285.6030000000001</v>
          </cell>
          <cell r="D148">
            <v>4262.2293333333337</v>
          </cell>
          <cell r="E148">
            <v>4227.6570667132792</v>
          </cell>
          <cell r="F148">
            <v>4177.112165980313</v>
          </cell>
          <cell r="G148">
            <v>4117.3596008176828</v>
          </cell>
          <cell r="H148">
            <v>4062.3812979471431</v>
          </cell>
        </row>
        <row r="152">
          <cell r="B152">
            <v>1.1399999999999999</v>
          </cell>
          <cell r="C152">
            <v>0.85</v>
          </cell>
        </row>
        <row r="153">
          <cell r="B153">
            <v>15.68</v>
          </cell>
          <cell r="C153">
            <v>8.6</v>
          </cell>
        </row>
        <row r="154">
          <cell r="B154">
            <v>2.1800000000000002</v>
          </cell>
          <cell r="C154">
            <v>8.6</v>
          </cell>
        </row>
        <row r="155">
          <cell r="B155">
            <v>6.93</v>
          </cell>
          <cell r="C155">
            <v>8.6</v>
          </cell>
        </row>
        <row r="156">
          <cell r="B156">
            <v>1.4</v>
          </cell>
          <cell r="C156">
            <v>1</v>
          </cell>
        </row>
        <row r="157">
          <cell r="B157">
            <v>1.53</v>
          </cell>
          <cell r="C157">
            <v>1</v>
          </cell>
        </row>
        <row r="160">
          <cell r="C160" t="str">
            <v>-</v>
          </cell>
          <cell r="D160">
            <v>13.63</v>
          </cell>
          <cell r="E160">
            <v>14.452999999999999</v>
          </cell>
          <cell r="F160">
            <v>14.452999999999999</v>
          </cell>
          <cell r="G160">
            <v>14.452999999999999</v>
          </cell>
          <cell r="H160">
            <v>14.452999999999999</v>
          </cell>
        </row>
        <row r="161">
          <cell r="C161" t="str">
            <v>-</v>
          </cell>
          <cell r="D161">
            <v>12.96100000000024</v>
          </cell>
          <cell r="E161">
            <v>12.96100000000024</v>
          </cell>
          <cell r="F161">
            <v>12.96100000000024</v>
          </cell>
          <cell r="G161">
            <v>12.96100000000024</v>
          </cell>
          <cell r="H161">
            <v>12.96100000000024</v>
          </cell>
        </row>
      </sheetData>
      <sheetData sheetId="6" refreshError="1">
        <row r="240">
          <cell r="K240">
            <v>1</v>
          </cell>
          <cell r="L240">
            <v>1.0297601082031023</v>
          </cell>
          <cell r="M240">
            <v>1.0666882222224918</v>
          </cell>
          <cell r="N240">
            <v>1.1053587463911394</v>
          </cell>
          <cell r="O240">
            <v>1.1454539305977025</v>
          </cell>
          <cell r="P240">
            <v>1.1870387324689833</v>
          </cell>
        </row>
        <row r="348">
          <cell r="B348">
            <v>1</v>
          </cell>
          <cell r="C348">
            <v>1.0337125366442488</v>
          </cell>
          <cell r="D348">
            <v>1.0743617714194258</v>
          </cell>
          <cell r="E348">
            <v>1.1172222551126498</v>
          </cell>
          <cell r="F348">
            <v>1.1617809636840031</v>
          </cell>
          <cell r="G348">
            <v>1.2081168285019857</v>
          </cell>
        </row>
        <row r="349">
          <cell r="B349">
            <v>1</v>
          </cell>
          <cell r="C349">
            <v>1.0307207130923617</v>
          </cell>
          <cell r="D349">
            <v>1.0639031775845678</v>
          </cell>
          <cell r="E349">
            <v>1.1011428594325494</v>
          </cell>
          <cell r="F349">
            <v>1.1396814871433976</v>
          </cell>
          <cell r="G349">
            <v>1.1795641018229328</v>
          </cell>
        </row>
        <row r="350">
          <cell r="B350">
            <v>1</v>
          </cell>
          <cell r="C350">
            <v>1.0281536801164768</v>
          </cell>
          <cell r="D350">
            <v>1.0641390589205535</v>
          </cell>
          <cell r="E350">
            <v>1.1013891169050116</v>
          </cell>
          <cell r="F350">
            <v>1.1399317081967741</v>
          </cell>
          <cell r="G350">
            <v>1.179823079243741</v>
          </cell>
        </row>
        <row r="351">
          <cell r="B351">
            <v>1</v>
          </cell>
          <cell r="C351">
            <v>1.0281536801164768</v>
          </cell>
          <cell r="D351">
            <v>1.0641390589205535</v>
          </cell>
          <cell r="E351">
            <v>1.1013891169050116</v>
          </cell>
          <cell r="F351">
            <v>1.1399317081967741</v>
          </cell>
          <cell r="G351">
            <v>1.179823079243741</v>
          </cell>
        </row>
        <row r="352">
          <cell r="B352">
            <v>1</v>
          </cell>
          <cell r="C352">
            <v>1.0181536801164768</v>
          </cell>
          <cell r="D352">
            <v>1.0436075221193886</v>
          </cell>
          <cell r="E352">
            <v>1.0697028009407741</v>
          </cell>
          <cell r="F352">
            <v>1.0964395165806327</v>
          </cell>
          <cell r="G352">
            <v>1.1238445037839366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Data Sources"/>
      <sheetName val="New Under Five Assumptions"/>
      <sheetName val="Assumptions"/>
      <sheetName val="Inputs to Inputs!"/>
      <sheetName val="Inputs for SWGE Forecasting"/>
      <sheetName val="Calculation of Repricing Factor"/>
      <sheetName val="Statemented Adjustment Factor "/>
      <sheetName val="PRC Repricing Factor"/>
      <sheetName val="Nursery Forecasting"/>
      <sheetName val="Primary Forecasting"/>
      <sheetName val="Secondary Forecasting"/>
      <sheetName val="Special Forecasting"/>
      <sheetName val="FE for Adult Education Forecast"/>
      <sheetName val="Other Forecasting"/>
      <sheetName val="Transport Forecasting"/>
      <sheetName val="Final Summary of all Forecasts"/>
      <sheetName val="Split Under Fives PVI"/>
      <sheetName val="Under Fives PVI Split NEG"/>
      <sheetName val="SSG 2001-02"/>
      <sheetName val="TALL4"/>
      <sheetName val="EMA Split"/>
      <sheetName val="TALL4 SWGE"/>
      <sheetName val="Tallies Summary"/>
      <sheetName val="Summary of tallies summary"/>
      <sheetName val="Database info"/>
      <sheetName val="Grants 2001-02"/>
      <sheetName val="Project 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Dec0910Alloc"/>
      <sheetName val="Report"/>
      <sheetName val="1-2-1"/>
      <sheetName val="Grant1.2"/>
      <sheetName val="SDG"/>
      <sheetName val="Grant1.7"/>
      <sheetName val="Grant 1.8"/>
      <sheetName val="Grant 1.9"/>
      <sheetName val="News"/>
      <sheetName val="MarAuto10"/>
      <sheetName val="MarAutoPRU"/>
      <sheetName val="GrantPivot"/>
      <sheetName val="reportpiv"/>
      <sheetName val="Malloc910"/>
      <sheetName val="transactions"/>
      <sheetName val="Grant 1.7Detail"/>
      <sheetName val="AutoSept"/>
      <sheetName val="SSG(P)"/>
      <sheetName val="VendorNos"/>
      <sheetName val="Coding"/>
      <sheetName val="notes"/>
      <sheetName val="SDG Overall"/>
      <sheetName val="Auto May"/>
      <sheetName val="SDG devolve"/>
      <sheetName val="Octalloc0910"/>
      <sheetName val="Specialist"/>
      <sheetName val="Specialism"/>
      <sheetName val="Compare"/>
      <sheetName val="MYAlloc910"/>
      <sheetName val="ASTs"/>
      <sheetName val="EiC-BIP"/>
      <sheetName val="Grant 1.2"/>
      <sheetName val="EMAG"/>
      <sheetName val="121 Pri"/>
      <sheetName val="121 Sec"/>
      <sheetName val="Grant 1.6"/>
      <sheetName val="Grant 1.7"/>
      <sheetName val="Grant 1.7 EYS"/>
      <sheetName val="STP"/>
      <sheetName val="Grant1.8"/>
      <sheetName val="LPA"/>
      <sheetName val="CLT"/>
      <sheetName val="Harnessing"/>
      <sheetName val="Aim higher"/>
      <sheetName val="Travel"/>
      <sheetName val="DFC Revised"/>
      <sheetName val="SSG ALLOC"/>
      <sheetName val="DFC"/>
      <sheetName val="Grant 1.8Detail"/>
      <sheetName val="Loans"/>
      <sheetName val="GrantStrands"/>
      <sheetName val="Schools"/>
      <sheetName val="Ealloc89"/>
      <sheetName val="ESDG0809"/>
      <sheetName val="Oalloc910"/>
      <sheetName val="Prov SDG 0910"/>
      <sheetName val="AutoMaySSG"/>
      <sheetName val="DFC89"/>
      <sheetName val="CLT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">
          <cell r="K1">
            <v>43758</v>
          </cell>
        </row>
        <row r="2">
          <cell r="I2">
            <v>130000</v>
          </cell>
        </row>
        <row r="3">
          <cell r="I3">
            <v>30000</v>
          </cell>
        </row>
        <row r="5">
          <cell r="I5">
            <v>215446</v>
          </cell>
          <cell r="K5">
            <v>39862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FUNDING ONLY"/>
      <sheetName val="TRAN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LEA profile"/>
      <sheetName val="02-03 UCs"/>
      <sheetName val="02-03 historic data"/>
      <sheetName val="02-03 actual ssa"/>
      <sheetName val="02-03 adj. baseline"/>
      <sheetName val="02-03-04 Pupil # by LEA profile"/>
      <sheetName val="03-04 HCP pupils"/>
      <sheetName val="03-04 Pupil nos"/>
      <sheetName val="03-04 LEA pupils"/>
      <sheetName val="03-04 Y&amp;C popn"/>
      <sheetName val="03-04 Sparsity"/>
      <sheetName val="03-04 ACA"/>
      <sheetName val="03-04 Raw AEN data"/>
      <sheetName val="03-04 AEN FSM adj &amp; wgts"/>
      <sheetName val="03-04 AEN indices"/>
      <sheetName val="03-04 Control totals"/>
      <sheetName val="03-04 Pensions transfer"/>
      <sheetName val="03-04 Unit costs"/>
      <sheetName val="03-04 Main calcs"/>
      <sheetName val="03-04 summary-predamping  "/>
      <sheetName val="03-04 predamped breakdown"/>
      <sheetName val="03-04 damping"/>
      <sheetName val="03-04 summary-postdamping "/>
      <sheetName val="03-04 LEA damping breakdown"/>
      <sheetName val="03-04 post damping breakdown"/>
      <sheetName val="Comparison 03-04 vs 02-03"/>
      <sheetName val="Time series comparisons"/>
      <sheetName val="Comp.chart"/>
      <sheetName val="03-04 alternative presentation"/>
      <sheetName val="Forecasts"/>
      <sheetName val="Final settlement rounding"/>
      <sheetName val="Parameters"/>
      <sheetName val="Data sources"/>
      <sheetName val="V2-03-04 predamped breakdown "/>
      <sheetName val="Info_sheet"/>
      <sheetName val="LEA_profile"/>
      <sheetName val="02-03_UCs"/>
      <sheetName val="02-03_historic_data"/>
      <sheetName val="02-03_actual_ssa"/>
      <sheetName val="02-03_adj__baseline"/>
      <sheetName val="02-03-04_Pupil_#_by_LEA_profile"/>
      <sheetName val="03-04_HCP_pupils"/>
      <sheetName val="03-04_Pupil_nos"/>
      <sheetName val="03-04_LEA_pupils"/>
      <sheetName val="03-04_Y&amp;C_popn"/>
      <sheetName val="03-04_Sparsity"/>
      <sheetName val="03-04_ACA"/>
      <sheetName val="03-04_Raw_AEN_data"/>
      <sheetName val="03-04_AEN_FSM_adj_&amp;_wgts"/>
      <sheetName val="03-04_AEN_indices"/>
      <sheetName val="03-04_Control_totals"/>
      <sheetName val="03-04_Pensions_transfer"/>
      <sheetName val="03-04_Unit_costs"/>
      <sheetName val="03-04_Main_calcs"/>
      <sheetName val="03-04_summary-predamping__"/>
      <sheetName val="03-04_predamped_breakdown"/>
      <sheetName val="03-04_damping"/>
      <sheetName val="03-04_summary-postdamping_"/>
      <sheetName val="03-04_LEA_damping_breakdown"/>
      <sheetName val="03-04_post_damping_breakdown"/>
      <sheetName val="Comparison_03-04_vs_02-03"/>
      <sheetName val="Time_series_comparisons"/>
      <sheetName val="Comp_chart"/>
      <sheetName val="03-04_alternative_presentation"/>
      <sheetName val="Final_settlement_rounding"/>
      <sheetName val="Data_sources"/>
      <sheetName val="V2-03-04_predamped_breakdown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3.5</v>
          </cell>
          <cell r="G4">
            <v>3.5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D7">
            <v>1.0349999999999999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">
          <cell r="E4">
            <v>3.5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7">
          <cell r="D7">
            <v>1.0349999999999999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>
        <row r="4">
          <cell r="B4" t="str">
            <v>LAESTAB</v>
          </cell>
        </row>
      </sheetData>
      <sheetData sheetId="3"/>
      <sheetData sheetId="4"/>
      <sheetData sheetId="5">
        <row r="5">
          <cell r="G5" t="str">
            <v>LAESTAB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>
        <row r="9">
          <cell r="E9" t="str">
            <v>No</v>
          </cell>
        </row>
      </sheetData>
      <sheetData sheetId="11">
        <row r="8">
          <cell r="V8">
            <v>4.67</v>
          </cell>
        </row>
      </sheetData>
      <sheetData sheetId="12">
        <row r="5">
          <cell r="AC5">
            <v>14030000</v>
          </cell>
        </row>
      </sheetData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Table3"/>
      <sheetName val="T3 Comparison with last year"/>
      <sheetName val="Fudges"/>
      <sheetName val="Summary of Expenditure"/>
      <sheetName val="Summary of Checks"/>
      <sheetName val="Nursery"/>
      <sheetName val="Primary"/>
      <sheetName val="Secondary"/>
      <sheetName val="Special"/>
      <sheetName val="Pupil Support"/>
      <sheetName val="Ind. School Fees"/>
      <sheetName val="Teacher Dev."/>
      <sheetName val="Meals and Milk (Other Schools)"/>
      <sheetName val="Schools Transport"/>
      <sheetName val="Other Support Services"/>
      <sheetName val="Other Schools Summary"/>
      <sheetName val="Adult Education"/>
      <sheetName val="Youth Service"/>
      <sheetName val="Discretionary Awards"/>
      <sheetName val="Other Transport"/>
      <sheetName val="Other FE Sector Summary"/>
      <sheetName val="Central Administartion"/>
      <sheetName val="Other Community Services"/>
      <sheetName val="Other Education Sector Summary"/>
      <sheetName val="PRC"/>
      <sheetName val="Removing Milk"/>
      <sheetName val="Split Under Fives from Primary"/>
      <sheetName val="Split Under Fives PVI"/>
      <sheetName val="NEG for PVI Split"/>
      <sheetName val="EMA Split"/>
      <sheetName val="TALL3"/>
      <sheetName val="TALL8"/>
      <sheetName val="Proportions"/>
      <sheetName val="Tallie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Academies"/>
      <sheetName val="bank code"/>
      <sheetName val="2015"/>
    </sheetNames>
    <sheetDataSet>
      <sheetData sheetId="0"/>
      <sheetData sheetId="1"/>
      <sheetData sheetId="2">
        <row r="4">
          <cell r="B4">
            <v>11094</v>
          </cell>
          <cell r="C4">
            <v>938701</v>
          </cell>
          <cell r="D4" t="str">
            <v>Akiva</v>
          </cell>
        </row>
        <row r="5">
          <cell r="B5">
            <v>10042</v>
          </cell>
          <cell r="C5">
            <v>938664</v>
          </cell>
          <cell r="D5" t="str">
            <v>All Saints' CE School (N20)</v>
          </cell>
        </row>
        <row r="6">
          <cell r="B6">
            <v>10040</v>
          </cell>
          <cell r="C6">
            <v>938652</v>
          </cell>
          <cell r="D6" t="str">
            <v>All Saints' CE School (NW2)</v>
          </cell>
        </row>
        <row r="7">
          <cell r="B7">
            <v>10043</v>
          </cell>
          <cell r="C7">
            <v>938665</v>
          </cell>
          <cell r="D7" t="str">
            <v>Annunciation RC Infant School</v>
          </cell>
        </row>
        <row r="8">
          <cell r="B8">
            <v>10117</v>
          </cell>
          <cell r="C8">
            <v>938677</v>
          </cell>
          <cell r="D8" t="str">
            <v>Annunciation RC Junior School</v>
          </cell>
        </row>
        <row r="9">
          <cell r="B9">
            <v>10044</v>
          </cell>
          <cell r="C9">
            <v>938605</v>
          </cell>
          <cell r="D9" t="str">
            <v>Barnfield School</v>
          </cell>
        </row>
        <row r="10">
          <cell r="B10">
            <v>10128</v>
          </cell>
          <cell r="C10">
            <v>938651</v>
          </cell>
          <cell r="D10" t="str">
            <v>Beis Yaakov</v>
          </cell>
        </row>
        <row r="11">
          <cell r="B11">
            <v>11278</v>
          </cell>
          <cell r="C11">
            <v>938702</v>
          </cell>
          <cell r="D11" t="str">
            <v>Beit Shvidler</v>
          </cell>
        </row>
        <row r="12">
          <cell r="B12">
            <v>10045</v>
          </cell>
          <cell r="C12">
            <v>938606</v>
          </cell>
          <cell r="D12" t="str">
            <v>Bell Lane School</v>
          </cell>
        </row>
        <row r="13">
          <cell r="B13">
            <v>10115</v>
          </cell>
          <cell r="C13">
            <v>938674</v>
          </cell>
          <cell r="D13" t="str">
            <v>Blessed Dominic RC School</v>
          </cell>
        </row>
        <row r="14">
          <cell r="B14">
            <v>10047</v>
          </cell>
          <cell r="C14">
            <v>938608</v>
          </cell>
          <cell r="D14" t="str">
            <v>Brookland Infant School</v>
          </cell>
        </row>
        <row r="15">
          <cell r="B15">
            <v>10046</v>
          </cell>
          <cell r="C15">
            <v>938607</v>
          </cell>
          <cell r="D15" t="str">
            <v>Brookland Junior School</v>
          </cell>
        </row>
        <row r="16">
          <cell r="B16">
            <v>10048</v>
          </cell>
          <cell r="C16">
            <v>938609</v>
          </cell>
          <cell r="D16" t="str">
            <v>Brunswick Park School</v>
          </cell>
        </row>
        <row r="17">
          <cell r="B17">
            <v>10118</v>
          </cell>
          <cell r="C17">
            <v>938642</v>
          </cell>
          <cell r="D17" t="str">
            <v>Chalgrove School</v>
          </cell>
        </row>
        <row r="18">
          <cell r="B18">
            <v>10049</v>
          </cell>
          <cell r="C18">
            <v>938610</v>
          </cell>
          <cell r="D18" t="str">
            <v>Childs Hill School</v>
          </cell>
        </row>
        <row r="19">
          <cell r="B19">
            <v>10050</v>
          </cell>
          <cell r="C19">
            <v>938653</v>
          </cell>
          <cell r="D19" t="str">
            <v>Christ Church CE School</v>
          </cell>
        </row>
        <row r="20">
          <cell r="B20">
            <v>10051</v>
          </cell>
          <cell r="C20">
            <v>938611</v>
          </cell>
          <cell r="D20" t="str">
            <v>Church Hill School</v>
          </cell>
        </row>
        <row r="21">
          <cell r="B21">
            <v>10054</v>
          </cell>
          <cell r="C21">
            <v>938612</v>
          </cell>
          <cell r="D21" t="str">
            <v>Colindale School</v>
          </cell>
        </row>
        <row r="22">
          <cell r="B22">
            <v>10055</v>
          </cell>
          <cell r="C22">
            <v>938613</v>
          </cell>
          <cell r="D22" t="str">
            <v>Coppetts Wood School</v>
          </cell>
        </row>
        <row r="23">
          <cell r="B23">
            <v>10056</v>
          </cell>
          <cell r="C23">
            <v>938614</v>
          </cell>
          <cell r="D23" t="str">
            <v>Courtland School</v>
          </cell>
        </row>
        <row r="24">
          <cell r="B24">
            <v>10057</v>
          </cell>
          <cell r="C24">
            <v>938615</v>
          </cell>
          <cell r="D24" t="str">
            <v>Cromer Road School</v>
          </cell>
        </row>
        <row r="25">
          <cell r="B25">
            <v>10083</v>
          </cell>
          <cell r="C25">
            <v>938646</v>
          </cell>
          <cell r="D25" t="str">
            <v>Danegrove School</v>
          </cell>
        </row>
        <row r="26">
          <cell r="B26">
            <v>10059</v>
          </cell>
          <cell r="C26">
            <v>938617</v>
          </cell>
          <cell r="D26" t="str">
            <v>Deansbrook Infant School</v>
          </cell>
        </row>
        <row r="27">
          <cell r="B27">
            <v>10061</v>
          </cell>
          <cell r="C27">
            <v>938618</v>
          </cell>
          <cell r="D27" t="str">
            <v>Dollis Infant School</v>
          </cell>
        </row>
        <row r="28">
          <cell r="B28">
            <v>10060</v>
          </cell>
          <cell r="C28">
            <v>938686</v>
          </cell>
          <cell r="D28" t="str">
            <v>Dollis Junior School</v>
          </cell>
        </row>
        <row r="29">
          <cell r="B29">
            <v>10063</v>
          </cell>
          <cell r="C29">
            <v>938620</v>
          </cell>
          <cell r="D29" t="str">
            <v>Edgware Primary</v>
          </cell>
        </row>
        <row r="30">
          <cell r="B30">
            <v>10064</v>
          </cell>
          <cell r="C30">
            <v>938621</v>
          </cell>
          <cell r="D30" t="str">
            <v>The Fairway School</v>
          </cell>
        </row>
        <row r="31">
          <cell r="B31">
            <v>10065</v>
          </cell>
          <cell r="C31">
            <v>938622</v>
          </cell>
          <cell r="D31" t="str">
            <v>Foulds School</v>
          </cell>
        </row>
        <row r="32">
          <cell r="B32">
            <v>10066</v>
          </cell>
          <cell r="C32">
            <v>938623</v>
          </cell>
          <cell r="D32" t="str">
            <v>Frith Manor School</v>
          </cell>
        </row>
        <row r="33">
          <cell r="B33">
            <v>10068</v>
          </cell>
          <cell r="C33">
            <v>938625</v>
          </cell>
          <cell r="D33" t="str">
            <v>Garden Suburb Infant School</v>
          </cell>
        </row>
        <row r="34">
          <cell r="B34">
            <v>10067</v>
          </cell>
          <cell r="C34">
            <v>938624</v>
          </cell>
          <cell r="D34" t="str">
            <v>Garden Suburb Junior School</v>
          </cell>
        </row>
        <row r="35">
          <cell r="B35">
            <v>10069</v>
          </cell>
          <cell r="C35">
            <v>938626</v>
          </cell>
          <cell r="D35" t="str">
            <v>Goldbeaters School</v>
          </cell>
        </row>
        <row r="36">
          <cell r="B36">
            <v>10121</v>
          </cell>
          <cell r="C36">
            <v>938678</v>
          </cell>
          <cell r="D36" t="str">
            <v>Hasmonean Primary School</v>
          </cell>
        </row>
        <row r="37">
          <cell r="B37">
            <v>10071</v>
          </cell>
          <cell r="C37">
            <v>938628</v>
          </cell>
          <cell r="D37" t="str">
            <v>Hollickwood School</v>
          </cell>
        </row>
        <row r="38">
          <cell r="B38">
            <v>10072</v>
          </cell>
          <cell r="C38">
            <v>938629</v>
          </cell>
          <cell r="D38" t="str">
            <v>Holly Park School</v>
          </cell>
        </row>
        <row r="39">
          <cell r="B39">
            <v>10073</v>
          </cell>
          <cell r="C39">
            <v>938654</v>
          </cell>
          <cell r="D39" t="str">
            <v>Holy Trinity CE School</v>
          </cell>
        </row>
        <row r="40">
          <cell r="B40">
            <v>10074</v>
          </cell>
          <cell r="C40">
            <v>938630</v>
          </cell>
          <cell r="D40" t="str">
            <v>Livingstone School</v>
          </cell>
        </row>
        <row r="41">
          <cell r="B41">
            <v>10075</v>
          </cell>
          <cell r="C41">
            <v>938631</v>
          </cell>
          <cell r="D41" t="str">
            <v xml:space="preserve">Manorside School </v>
          </cell>
        </row>
        <row r="42">
          <cell r="B42">
            <v>11093</v>
          </cell>
          <cell r="C42">
            <v>938700</v>
          </cell>
          <cell r="D42" t="str">
            <v>Martin Primary</v>
          </cell>
        </row>
        <row r="43">
          <cell r="B43">
            <v>10125</v>
          </cell>
          <cell r="C43">
            <v>938694</v>
          </cell>
          <cell r="D43" t="str">
            <v>Mathilda Marks Kennedy School</v>
          </cell>
        </row>
        <row r="44">
          <cell r="B44">
            <v>10126</v>
          </cell>
          <cell r="C44">
            <v>938695</v>
          </cell>
          <cell r="D44" t="str">
            <v>Menorah Foundation School</v>
          </cell>
        </row>
        <row r="45">
          <cell r="B45">
            <v>10114</v>
          </cell>
          <cell r="C45">
            <v>938676</v>
          </cell>
          <cell r="D45" t="str">
            <v>Menorah Primary School</v>
          </cell>
        </row>
        <row r="46">
          <cell r="B46">
            <v>10078</v>
          </cell>
          <cell r="C46">
            <v>938655</v>
          </cell>
          <cell r="D46" t="str">
            <v>Monken Hadley CE School</v>
          </cell>
        </row>
        <row r="47">
          <cell r="B47">
            <v>10079</v>
          </cell>
          <cell r="C47">
            <v>938632</v>
          </cell>
          <cell r="D47" t="str">
            <v>Monkfrith School</v>
          </cell>
        </row>
        <row r="48">
          <cell r="B48">
            <v>11381</v>
          </cell>
          <cell r="C48">
            <v>938703</v>
          </cell>
          <cell r="D48" t="str">
            <v>Sacks Morasha</v>
          </cell>
        </row>
        <row r="49">
          <cell r="B49">
            <v>10081</v>
          </cell>
          <cell r="C49">
            <v>938634</v>
          </cell>
          <cell r="D49" t="str">
            <v>Moss Hall Infant School</v>
          </cell>
        </row>
        <row r="50">
          <cell r="B50">
            <v>10080</v>
          </cell>
          <cell r="C50">
            <v>938633</v>
          </cell>
          <cell r="D50" t="str">
            <v>Moss Hall Junior School</v>
          </cell>
        </row>
        <row r="51">
          <cell r="B51">
            <v>10082</v>
          </cell>
          <cell r="C51">
            <v>938635</v>
          </cell>
          <cell r="D51" t="str">
            <v>Northside School</v>
          </cell>
        </row>
        <row r="52">
          <cell r="B52">
            <v>10127</v>
          </cell>
          <cell r="C52">
            <v>938649</v>
          </cell>
          <cell r="D52" t="str">
            <v>The Orion School</v>
          </cell>
        </row>
        <row r="53">
          <cell r="B53">
            <v>10084</v>
          </cell>
          <cell r="C53">
            <v>938687</v>
          </cell>
          <cell r="D53" t="str">
            <v>Osidge School</v>
          </cell>
        </row>
        <row r="54">
          <cell r="B54">
            <v>10085</v>
          </cell>
          <cell r="C54">
            <v>938666</v>
          </cell>
          <cell r="D54" t="str">
            <v>Our Lady of Lourdes RC School</v>
          </cell>
        </row>
        <row r="55">
          <cell r="B55">
            <v>10129</v>
          </cell>
          <cell r="C55">
            <v>938650</v>
          </cell>
          <cell r="D55" t="str">
            <v xml:space="preserve">Pardes House </v>
          </cell>
        </row>
        <row r="56">
          <cell r="B56">
            <v>10119</v>
          </cell>
          <cell r="C56">
            <v>938644</v>
          </cell>
          <cell r="D56" t="str">
            <v>Queenswell Infant School</v>
          </cell>
        </row>
        <row r="57">
          <cell r="B57">
            <v>10086</v>
          </cell>
          <cell r="C57">
            <v>938645</v>
          </cell>
          <cell r="D57" t="str">
            <v>Queenswell Junior School</v>
          </cell>
        </row>
        <row r="58">
          <cell r="B58">
            <v>10112</v>
          </cell>
          <cell r="C58">
            <v>938675</v>
          </cell>
          <cell r="D58" t="str">
            <v>Rosh Pinah School</v>
          </cell>
        </row>
        <row r="59">
          <cell r="B59">
            <v>10110</v>
          </cell>
          <cell r="C59">
            <v>938673</v>
          </cell>
          <cell r="D59" t="str">
            <v>Sacred Heart RC School</v>
          </cell>
        </row>
        <row r="60">
          <cell r="B60">
            <v>10087</v>
          </cell>
          <cell r="C60">
            <v>938667</v>
          </cell>
          <cell r="D60" t="str">
            <v>St. Agnes' RC School</v>
          </cell>
        </row>
        <row r="61">
          <cell r="B61">
            <v>10099</v>
          </cell>
          <cell r="C61">
            <v>938662</v>
          </cell>
          <cell r="D61" t="str">
            <v>St. Andrew's CE School</v>
          </cell>
        </row>
        <row r="62">
          <cell r="B62">
            <v>10088</v>
          </cell>
          <cell r="C62">
            <v>938668</v>
          </cell>
          <cell r="D62" t="str">
            <v>St. Catherine's RC School</v>
          </cell>
        </row>
        <row r="63">
          <cell r="B63">
            <v>10089</v>
          </cell>
          <cell r="C63">
            <v>938656</v>
          </cell>
          <cell r="D63" t="str">
            <v>St. John's CE School (N11)</v>
          </cell>
        </row>
        <row r="64">
          <cell r="B64">
            <v>10116</v>
          </cell>
          <cell r="C64">
            <v>938657</v>
          </cell>
          <cell r="D64" t="str">
            <v>St. John's CE School (N20)</v>
          </cell>
        </row>
        <row r="65">
          <cell r="B65">
            <v>10107</v>
          </cell>
          <cell r="C65">
            <v>938672</v>
          </cell>
          <cell r="D65" t="str">
            <v>St. Joseph's Primary</v>
          </cell>
        </row>
        <row r="66">
          <cell r="B66">
            <v>10093</v>
          </cell>
          <cell r="C66">
            <v>938659</v>
          </cell>
          <cell r="D66" t="str">
            <v>St. Mary's CE School (EN4)</v>
          </cell>
        </row>
        <row r="67">
          <cell r="B67">
            <v>10092</v>
          </cell>
          <cell r="C67">
            <v>938658</v>
          </cell>
          <cell r="D67" t="str">
            <v>St. Mary's CE School (N3)</v>
          </cell>
        </row>
        <row r="68">
          <cell r="B68">
            <v>10698</v>
          </cell>
          <cell r="C68">
            <v>938681</v>
          </cell>
          <cell r="D68" t="str">
            <v>St Marys &amp; St Johns Primary (NW4)</v>
          </cell>
        </row>
        <row r="69">
          <cell r="B69">
            <v>10094</v>
          </cell>
          <cell r="C69">
            <v>938660</v>
          </cell>
          <cell r="D69" t="str">
            <v>St Paul's CE School (N11)</v>
          </cell>
        </row>
        <row r="70">
          <cell r="B70">
            <v>10095</v>
          </cell>
          <cell r="C70">
            <v>938661</v>
          </cell>
          <cell r="D70" t="str">
            <v>St Paul's CE School (NW7)</v>
          </cell>
        </row>
        <row r="71">
          <cell r="B71">
            <v>10108</v>
          </cell>
          <cell r="C71">
            <v>938670</v>
          </cell>
          <cell r="D71" t="str">
            <v>St. Theresa's RC School</v>
          </cell>
        </row>
        <row r="72">
          <cell r="B72">
            <v>10096</v>
          </cell>
          <cell r="C72">
            <v>938669</v>
          </cell>
          <cell r="D72" t="str">
            <v>St. Vincent's RC School</v>
          </cell>
        </row>
        <row r="73">
          <cell r="B73">
            <v>10098</v>
          </cell>
          <cell r="C73">
            <v>938636</v>
          </cell>
          <cell r="D73" t="str">
            <v xml:space="preserve">Summerside School </v>
          </cell>
        </row>
        <row r="74">
          <cell r="B74">
            <v>10097</v>
          </cell>
          <cell r="C74">
            <v>938643</v>
          </cell>
          <cell r="D74" t="str">
            <v>Sunnyfields School</v>
          </cell>
        </row>
        <row r="75">
          <cell r="B75">
            <v>10100</v>
          </cell>
          <cell r="C75">
            <v>938663</v>
          </cell>
          <cell r="D75" t="str">
            <v>Trent CE School</v>
          </cell>
        </row>
        <row r="76">
          <cell r="B76">
            <v>10101</v>
          </cell>
          <cell r="C76">
            <v>938638</v>
          </cell>
          <cell r="D76" t="str">
            <v>Tudor School</v>
          </cell>
        </row>
        <row r="77">
          <cell r="B77">
            <v>10103</v>
          </cell>
          <cell r="C77">
            <v>938640</v>
          </cell>
          <cell r="D77" t="str">
            <v>Underhill School</v>
          </cell>
        </row>
        <row r="78">
          <cell r="B78">
            <v>10124</v>
          </cell>
          <cell r="C78">
            <v>938648</v>
          </cell>
          <cell r="D78" t="str">
            <v>Wessex Gardens School</v>
          </cell>
        </row>
        <row r="79">
          <cell r="B79">
            <v>10105</v>
          </cell>
          <cell r="C79">
            <v>938641</v>
          </cell>
          <cell r="D79" t="str">
            <v>Whitings Hill School</v>
          </cell>
        </row>
        <row r="80">
          <cell r="B80">
            <v>10123</v>
          </cell>
          <cell r="C80">
            <v>938679</v>
          </cell>
          <cell r="D80" t="str">
            <v>Woodcroft Primary School</v>
          </cell>
        </row>
        <row r="81">
          <cell r="B81">
            <v>10109</v>
          </cell>
          <cell r="C81">
            <v>938637</v>
          </cell>
          <cell r="D81" t="str">
            <v>Woodridge School</v>
          </cell>
        </row>
        <row r="82">
          <cell r="B82">
            <v>10137</v>
          </cell>
          <cell r="C82">
            <v>938692</v>
          </cell>
          <cell r="D82" t="str">
            <v>Bishop Douglass RC High</v>
          </cell>
        </row>
        <row r="83">
          <cell r="B83">
            <v>10145</v>
          </cell>
          <cell r="C83">
            <v>938690</v>
          </cell>
          <cell r="D83" t="str">
            <v>Finchley Catholic High School</v>
          </cell>
        </row>
        <row r="84">
          <cell r="B84">
            <v>10139</v>
          </cell>
          <cell r="C84">
            <v>938683</v>
          </cell>
          <cell r="D84" t="str">
            <v>Friern Barnet School</v>
          </cell>
        </row>
        <row r="85">
          <cell r="B85">
            <v>11174</v>
          </cell>
          <cell r="C85">
            <v>938693</v>
          </cell>
          <cell r="D85" t="str">
            <v>JCoSS</v>
          </cell>
        </row>
        <row r="86">
          <cell r="B86">
            <v>11513</v>
          </cell>
          <cell r="C86">
            <v>938707</v>
          </cell>
          <cell r="D86" t="str">
            <v>Menorah High School</v>
          </cell>
        </row>
        <row r="87">
          <cell r="B87">
            <v>10142</v>
          </cell>
          <cell r="C87">
            <v>938691</v>
          </cell>
          <cell r="D87" t="str">
            <v>St James' Catholic High School</v>
          </cell>
        </row>
        <row r="88">
          <cell r="B88">
            <v>10143</v>
          </cell>
          <cell r="C88">
            <v>938688</v>
          </cell>
          <cell r="D88" t="str">
            <v>St Mary's CE High School</v>
          </cell>
        </row>
        <row r="89">
          <cell r="B89">
            <v>10148</v>
          </cell>
          <cell r="C89">
            <v>938689</v>
          </cell>
          <cell r="D89" t="str">
            <v>St. Michael's Catholic Grammar School</v>
          </cell>
        </row>
        <row r="90">
          <cell r="B90">
            <v>10159</v>
          </cell>
          <cell r="C90">
            <v>938699</v>
          </cell>
          <cell r="D90" t="str">
            <v>Mapledown School</v>
          </cell>
        </row>
        <row r="91">
          <cell r="B91">
            <v>10157</v>
          </cell>
          <cell r="C91">
            <v>938697</v>
          </cell>
          <cell r="D91" t="str">
            <v>Northway School</v>
          </cell>
        </row>
        <row r="92">
          <cell r="B92">
            <v>10158</v>
          </cell>
          <cell r="C92">
            <v>938698</v>
          </cell>
          <cell r="D92" t="str">
            <v>Oakleigh School</v>
          </cell>
        </row>
        <row r="93">
          <cell r="B93">
            <v>10156</v>
          </cell>
          <cell r="C93">
            <v>938696</v>
          </cell>
          <cell r="D93" t="str">
            <v>Oak Lodge School</v>
          </cell>
        </row>
        <row r="94">
          <cell r="B94">
            <v>10130</v>
          </cell>
          <cell r="C94">
            <v>938600</v>
          </cell>
          <cell r="D94" t="str">
            <v>Brookhill Nursery School</v>
          </cell>
        </row>
        <row r="95">
          <cell r="B95">
            <v>10131</v>
          </cell>
          <cell r="C95">
            <v>938601</v>
          </cell>
          <cell r="D95" t="str">
            <v>Hampden Way Nursery School</v>
          </cell>
        </row>
        <row r="96">
          <cell r="B96">
            <v>10132</v>
          </cell>
          <cell r="C96">
            <v>938602</v>
          </cell>
          <cell r="D96" t="str">
            <v>Moss Hall Nursery School</v>
          </cell>
        </row>
        <row r="97">
          <cell r="B97">
            <v>10133</v>
          </cell>
          <cell r="C97">
            <v>938603</v>
          </cell>
          <cell r="D97" t="str">
            <v>St Margaret's Nursery School</v>
          </cell>
        </row>
        <row r="98">
          <cell r="B98">
            <v>10185</v>
          </cell>
          <cell r="C98">
            <v>938705</v>
          </cell>
          <cell r="D98" t="str">
            <v>Northgate</v>
          </cell>
        </row>
        <row r="99">
          <cell r="B99">
            <v>10188</v>
          </cell>
          <cell r="C99">
            <v>938706</v>
          </cell>
          <cell r="D99" t="str">
            <v>The Pavillion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Cover"/>
      <sheetName val="B) 12-13 Baselines"/>
      <sheetName val="C) Factors"/>
      <sheetName val="D) New ISB"/>
      <sheetName val="E) Local Factors"/>
      <sheetName val="F) New Delegation Control"/>
      <sheetName val="G) De Delegation"/>
      <sheetName val="Look Up"/>
      <sheetName val="H) Commentary"/>
      <sheetName val="I) Proforma"/>
      <sheetName val="New delegation by school"/>
      <sheetName val="ISB summary by school"/>
      <sheetName val="Adjusted Factors"/>
    </sheetNames>
    <sheetDataSet>
      <sheetData sheetId="0"/>
      <sheetData sheetId="1">
        <row r="4">
          <cell r="A4">
            <v>101257</v>
          </cell>
        </row>
      </sheetData>
      <sheetData sheetId="2">
        <row r="4">
          <cell r="F4">
            <v>1</v>
          </cell>
        </row>
      </sheetData>
      <sheetData sheetId="3"/>
      <sheetData sheetId="4">
        <row r="4">
          <cell r="E4">
            <v>0</v>
          </cell>
        </row>
      </sheetData>
      <sheetData sheetId="5"/>
      <sheetData sheetId="6"/>
      <sheetData sheetId="7"/>
      <sheetData sheetId="8"/>
      <sheetData sheetId="9">
        <row r="59">
          <cell r="C59">
            <v>1.4999999999999999E-2</v>
          </cell>
        </row>
      </sheetData>
      <sheetData sheetId="10"/>
      <sheetData sheetId="11"/>
      <sheetData sheetId="12">
        <row r="4">
          <cell r="D4">
            <v>374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De Delegation"/>
      <sheetName val="Summary Data"/>
      <sheetName val="Pro Forma"/>
      <sheetName val="Pro Forma Commentary"/>
      <sheetName val="Look Up"/>
      <sheetName val="Chart_Data"/>
      <sheetName val="References"/>
      <sheetName val="YearGroups prov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12-13 Adjusted SBS</v>
          </cell>
        </row>
      </sheetData>
      <sheetData sheetId="6">
        <row r="1">
          <cell r="A1" t="str">
            <v>URN</v>
          </cell>
        </row>
      </sheetData>
      <sheetData sheetId="7">
        <row r="2">
          <cell r="A2" t="str">
            <v>URN</v>
          </cell>
        </row>
        <row r="3">
          <cell r="A3">
            <v>3022000</v>
          </cell>
        </row>
        <row r="4">
          <cell r="A4">
            <v>3022002</v>
          </cell>
        </row>
        <row r="5">
          <cell r="A5">
            <v>3022003</v>
          </cell>
        </row>
        <row r="6">
          <cell r="A6">
            <v>3022007</v>
          </cell>
        </row>
        <row r="7">
          <cell r="A7">
            <v>3022008</v>
          </cell>
        </row>
        <row r="8">
          <cell r="A8">
            <v>3022009</v>
          </cell>
        </row>
        <row r="9">
          <cell r="A9">
            <v>3022010</v>
          </cell>
        </row>
        <row r="10">
          <cell r="A10">
            <v>3022011</v>
          </cell>
        </row>
        <row r="11">
          <cell r="A11">
            <v>3022014</v>
          </cell>
        </row>
        <row r="12">
          <cell r="A12">
            <v>3022015</v>
          </cell>
        </row>
        <row r="13">
          <cell r="A13">
            <v>3022016</v>
          </cell>
        </row>
        <row r="14">
          <cell r="A14">
            <v>3022017</v>
          </cell>
        </row>
        <row r="15">
          <cell r="A15">
            <v>3022018</v>
          </cell>
        </row>
        <row r="16">
          <cell r="A16">
            <v>3022019</v>
          </cell>
        </row>
        <row r="17">
          <cell r="A17">
            <v>3022021</v>
          </cell>
        </row>
        <row r="18">
          <cell r="A18">
            <v>3022022</v>
          </cell>
        </row>
        <row r="19">
          <cell r="A19">
            <v>3022023</v>
          </cell>
        </row>
        <row r="20">
          <cell r="A20">
            <v>3022024</v>
          </cell>
        </row>
        <row r="21">
          <cell r="A21">
            <v>3022025</v>
          </cell>
        </row>
        <row r="22">
          <cell r="A22">
            <v>3022026</v>
          </cell>
        </row>
        <row r="23">
          <cell r="A23">
            <v>3022027</v>
          </cell>
        </row>
        <row r="24">
          <cell r="A24">
            <v>3022028</v>
          </cell>
        </row>
        <row r="25">
          <cell r="A25">
            <v>3022029</v>
          </cell>
        </row>
        <row r="26">
          <cell r="A26">
            <v>3022030</v>
          </cell>
        </row>
        <row r="27">
          <cell r="A27">
            <v>3022031</v>
          </cell>
        </row>
        <row r="28">
          <cell r="A28">
            <v>3022032</v>
          </cell>
        </row>
        <row r="29">
          <cell r="A29">
            <v>3022036</v>
          </cell>
        </row>
        <row r="30">
          <cell r="A30">
            <v>3022037</v>
          </cell>
        </row>
        <row r="31">
          <cell r="A31">
            <v>3022042</v>
          </cell>
        </row>
        <row r="32">
          <cell r="A32">
            <v>3022043</v>
          </cell>
        </row>
        <row r="33">
          <cell r="A33">
            <v>3022044</v>
          </cell>
        </row>
        <row r="34">
          <cell r="A34">
            <v>3022045</v>
          </cell>
        </row>
        <row r="35">
          <cell r="A35">
            <v>3022052</v>
          </cell>
        </row>
        <row r="36">
          <cell r="A36">
            <v>3022054</v>
          </cell>
        </row>
        <row r="37">
          <cell r="A37">
            <v>3022055</v>
          </cell>
        </row>
        <row r="38">
          <cell r="A38">
            <v>3022056</v>
          </cell>
        </row>
        <row r="39">
          <cell r="A39">
            <v>3022057</v>
          </cell>
        </row>
        <row r="40">
          <cell r="A40">
            <v>3022060</v>
          </cell>
        </row>
        <row r="41">
          <cell r="A41">
            <v>3022067</v>
          </cell>
        </row>
        <row r="42">
          <cell r="A42">
            <v>3022070</v>
          </cell>
        </row>
        <row r="43">
          <cell r="A43">
            <v>3022071</v>
          </cell>
        </row>
        <row r="44">
          <cell r="A44">
            <v>3022072</v>
          </cell>
        </row>
        <row r="45">
          <cell r="A45">
            <v>3022073</v>
          </cell>
        </row>
        <row r="46">
          <cell r="A46">
            <v>3022074</v>
          </cell>
        </row>
        <row r="47">
          <cell r="A47">
            <v>3022076</v>
          </cell>
        </row>
        <row r="48">
          <cell r="A48">
            <v>3022077</v>
          </cell>
        </row>
        <row r="49">
          <cell r="A49">
            <v>3022078</v>
          </cell>
        </row>
        <row r="50">
          <cell r="A50">
            <v>3022079</v>
          </cell>
        </row>
        <row r="51">
          <cell r="A51">
            <v>3023300</v>
          </cell>
        </row>
        <row r="52">
          <cell r="A52">
            <v>3023302</v>
          </cell>
        </row>
        <row r="53">
          <cell r="A53">
            <v>3023304</v>
          </cell>
        </row>
        <row r="54">
          <cell r="A54">
            <v>3023305</v>
          </cell>
        </row>
        <row r="55">
          <cell r="A55">
            <v>3023307</v>
          </cell>
        </row>
        <row r="56">
          <cell r="A56">
            <v>3023309</v>
          </cell>
        </row>
        <row r="57">
          <cell r="A57">
            <v>3023311</v>
          </cell>
        </row>
        <row r="58">
          <cell r="A58">
            <v>3023312</v>
          </cell>
        </row>
        <row r="59">
          <cell r="A59">
            <v>3023313</v>
          </cell>
        </row>
        <row r="60">
          <cell r="A60">
            <v>3023314</v>
          </cell>
        </row>
        <row r="61">
          <cell r="A61">
            <v>3023315</v>
          </cell>
        </row>
        <row r="62">
          <cell r="A62">
            <v>3023316</v>
          </cell>
        </row>
        <row r="63">
          <cell r="A63">
            <v>3023317</v>
          </cell>
        </row>
        <row r="64">
          <cell r="A64">
            <v>3023500</v>
          </cell>
        </row>
        <row r="65">
          <cell r="A65">
            <v>3023501</v>
          </cell>
        </row>
        <row r="66">
          <cell r="A66">
            <v>3023502</v>
          </cell>
        </row>
        <row r="67">
          <cell r="A67">
            <v>3023504</v>
          </cell>
        </row>
        <row r="68">
          <cell r="A68">
            <v>3023506</v>
          </cell>
        </row>
        <row r="69">
          <cell r="A69">
            <v>3023507</v>
          </cell>
        </row>
        <row r="70">
          <cell r="A70">
            <v>3023508</v>
          </cell>
        </row>
        <row r="71">
          <cell r="A71">
            <v>3023509</v>
          </cell>
        </row>
        <row r="72">
          <cell r="A72">
            <v>3023510</v>
          </cell>
        </row>
        <row r="73">
          <cell r="A73">
            <v>3023511</v>
          </cell>
        </row>
        <row r="74">
          <cell r="A74">
            <v>3023512</v>
          </cell>
        </row>
        <row r="75">
          <cell r="A75">
            <v>3023513</v>
          </cell>
        </row>
        <row r="76">
          <cell r="A76">
            <v>3023514</v>
          </cell>
        </row>
        <row r="77">
          <cell r="A77">
            <v>3023515</v>
          </cell>
        </row>
        <row r="78">
          <cell r="A78">
            <v>3023516</v>
          </cell>
        </row>
        <row r="79">
          <cell r="A79">
            <v>3023518</v>
          </cell>
        </row>
        <row r="80">
          <cell r="A80">
            <v>3023519</v>
          </cell>
        </row>
        <row r="81">
          <cell r="A81">
            <v>3023520</v>
          </cell>
        </row>
        <row r="82">
          <cell r="A82">
            <v>3023521</v>
          </cell>
        </row>
        <row r="83">
          <cell r="A83">
            <v>3023522</v>
          </cell>
        </row>
        <row r="84">
          <cell r="A84">
            <v>3023523</v>
          </cell>
        </row>
        <row r="85">
          <cell r="A85">
            <v>3023524</v>
          </cell>
        </row>
        <row r="86">
          <cell r="A86">
            <v>3025200</v>
          </cell>
        </row>
        <row r="87">
          <cell r="A87">
            <v>3025201</v>
          </cell>
        </row>
        <row r="88">
          <cell r="A88">
            <v>3025948</v>
          </cell>
        </row>
        <row r="89">
          <cell r="A89">
            <v>3025949</v>
          </cell>
        </row>
        <row r="90">
          <cell r="A90">
            <v>3024003</v>
          </cell>
        </row>
        <row r="91">
          <cell r="A91">
            <v>3024009</v>
          </cell>
        </row>
        <row r="92">
          <cell r="A92">
            <v>3024012</v>
          </cell>
        </row>
        <row r="93">
          <cell r="A93">
            <v>3024208</v>
          </cell>
        </row>
        <row r="94">
          <cell r="A94">
            <v>3024210</v>
          </cell>
        </row>
        <row r="95">
          <cell r="A95">
            <v>3024211</v>
          </cell>
        </row>
        <row r="96">
          <cell r="A96">
            <v>3024212</v>
          </cell>
        </row>
        <row r="97">
          <cell r="A97">
            <v>3024215</v>
          </cell>
        </row>
        <row r="98">
          <cell r="A98">
            <v>3024752</v>
          </cell>
        </row>
        <row r="99">
          <cell r="A99">
            <v>3025400</v>
          </cell>
        </row>
        <row r="100">
          <cell r="A100">
            <v>3025401</v>
          </cell>
        </row>
        <row r="101">
          <cell r="A101">
            <v>3025402</v>
          </cell>
        </row>
        <row r="102">
          <cell r="A102">
            <v>3025403</v>
          </cell>
        </row>
        <row r="103">
          <cell r="A103">
            <v>3025404</v>
          </cell>
        </row>
        <row r="104">
          <cell r="A104">
            <v>3025405</v>
          </cell>
        </row>
        <row r="105">
          <cell r="A105">
            <v>3025406</v>
          </cell>
        </row>
        <row r="106">
          <cell r="A106">
            <v>3025407</v>
          </cell>
        </row>
        <row r="107">
          <cell r="A107">
            <v>3025408</v>
          </cell>
        </row>
        <row r="108">
          <cell r="A108">
            <v>3025409</v>
          </cell>
        </row>
        <row r="109">
          <cell r="A109">
            <v>3025427</v>
          </cell>
        </row>
      </sheetData>
      <sheetData sheetId="8"/>
      <sheetData sheetId="9">
        <row r="4">
          <cell r="K4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Overview"/>
      <sheetName val="Guidance"/>
      <sheetName val="Classifications"/>
      <sheetName val="A"/>
      <sheetName val="B1"/>
      <sheetName val="B2"/>
      <sheetName val="Submit"/>
      <sheetName val="Members"/>
      <sheetName val="data"/>
    </sheetNames>
    <sheetDataSet>
      <sheetData sheetId="0"/>
      <sheetData sheetId="1"/>
      <sheetData sheetId="2"/>
      <sheetData sheetId="3" refreshError="1">
        <row r="19">
          <cell r="O19" t="str">
            <v>..</v>
          </cell>
        </row>
        <row r="20">
          <cell r="O20" t="str">
            <v>..</v>
          </cell>
        </row>
        <row r="21">
          <cell r="O21" t="str">
            <v>..</v>
          </cell>
        </row>
        <row r="22">
          <cell r="O22" t="str">
            <v>..</v>
          </cell>
        </row>
        <row r="26">
          <cell r="O26" t="str">
            <v>..</v>
          </cell>
        </row>
        <row r="30">
          <cell r="O30" t="str">
            <v>..</v>
          </cell>
        </row>
        <row r="31">
          <cell r="O31" t="str">
            <v>..</v>
          </cell>
        </row>
        <row r="35">
          <cell r="O35" t="str">
            <v>..</v>
          </cell>
        </row>
        <row r="36">
          <cell r="O36" t="str">
            <v>..</v>
          </cell>
        </row>
        <row r="37">
          <cell r="O37" t="str">
            <v>..</v>
          </cell>
        </row>
        <row r="38">
          <cell r="O38" t="str">
            <v>..</v>
          </cell>
        </row>
      </sheetData>
      <sheetData sheetId="4"/>
      <sheetData sheetId="5"/>
      <sheetData sheetId="6"/>
      <sheetData sheetId="7" refreshError="1">
        <row r="18">
          <cell r="F18" t="str">
            <v>Barnet</v>
          </cell>
        </row>
        <row r="39">
          <cell r="D39" t="str">
            <v>{ Select }</v>
          </cell>
        </row>
        <row r="40">
          <cell r="D40">
            <v>0</v>
          </cell>
        </row>
        <row r="41">
          <cell r="D41">
            <v>1</v>
          </cell>
        </row>
        <row r="42">
          <cell r="D42">
            <v>2</v>
          </cell>
        </row>
        <row r="43">
          <cell r="D43">
            <v>3</v>
          </cell>
        </row>
        <row r="44">
          <cell r="D44">
            <v>4</v>
          </cell>
        </row>
        <row r="45">
          <cell r="D45">
            <v>5</v>
          </cell>
        </row>
        <row r="46">
          <cell r="D46">
            <v>6</v>
          </cell>
        </row>
        <row r="47">
          <cell r="D47">
            <v>7</v>
          </cell>
        </row>
        <row r="50">
          <cell r="D50" t="str">
            <v>{ Select }</v>
          </cell>
        </row>
        <row r="51">
          <cell r="D51">
            <v>38</v>
          </cell>
        </row>
        <row r="52">
          <cell r="D52">
            <v>52</v>
          </cell>
        </row>
        <row r="53">
          <cell r="D53" t="str">
            <v>Other (Overwrite)</v>
          </cell>
        </row>
        <row r="56">
          <cell r="D56" t="str">
            <v>{ Select }</v>
          </cell>
        </row>
        <row r="57">
          <cell r="D57" t="str">
            <v>SpLD</v>
          </cell>
        </row>
        <row r="58">
          <cell r="D58" t="str">
            <v>MLD</v>
          </cell>
        </row>
        <row r="59">
          <cell r="D59" t="str">
            <v>SLD</v>
          </cell>
        </row>
        <row r="60">
          <cell r="D60" t="str">
            <v>PMLD</v>
          </cell>
        </row>
        <row r="61">
          <cell r="D61" t="str">
            <v>BESD</v>
          </cell>
        </row>
        <row r="62">
          <cell r="D62" t="str">
            <v>SLCN</v>
          </cell>
        </row>
        <row r="63">
          <cell r="D63" t="str">
            <v>ASD</v>
          </cell>
        </row>
        <row r="64">
          <cell r="D64" t="str">
            <v>VI</v>
          </cell>
        </row>
        <row r="65">
          <cell r="D65" t="str">
            <v>HI</v>
          </cell>
        </row>
        <row r="66">
          <cell r="D66" t="str">
            <v>MSI</v>
          </cell>
        </row>
        <row r="67">
          <cell r="D67" t="str">
            <v>PD</v>
          </cell>
        </row>
        <row r="68">
          <cell r="D68" t="str">
            <v>Other</v>
          </cell>
        </row>
        <row r="69">
          <cell r="D69" t="str">
            <v>Unknown</v>
          </cell>
        </row>
        <row r="72">
          <cell r="D72" t="str">
            <v>{ Select }</v>
          </cell>
        </row>
        <row r="73">
          <cell r="D73" t="str">
            <v>Male</v>
          </cell>
        </row>
        <row r="74">
          <cell r="D74" t="str">
            <v>Female</v>
          </cell>
        </row>
        <row r="89">
          <cell r="F89" t="str">
            <v>Special Educational Needs</v>
          </cell>
        </row>
      </sheetData>
      <sheetData sheetId="8"/>
      <sheetData sheetId="9" refreshError="1">
        <row r="2">
          <cell r="B2">
            <v>2013</v>
          </cell>
        </row>
        <row r="3">
          <cell r="B3" t="str">
            <v>11th October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rol Total"/>
      <sheetName val="Forward plan"/>
      <sheetName val="Control 2010-11"/>
      <sheetName val="Post Budget Headlines"/>
      <sheetName val="Service Summary - Appendix B"/>
      <sheetName val="CTax Summary"/>
      <sheetName val="Adults Fwd Plan"/>
      <sheetName val="Adults Fwd Plan (cld)"/>
      <sheetName val="Adults Combined"/>
      <sheetName val="Adults Detail"/>
      <sheetName val="Adults Subjective"/>
      <sheetName val="CentExp Fwd Plan"/>
      <sheetName val="CentExp Comb New"/>
      <sheetName val="CentExp Combined"/>
      <sheetName val="CentExp Detail"/>
      <sheetName val="CentExp Subjective"/>
      <sheetName val="CentExp Levies"/>
      <sheetName val="CE &amp; Strategy Fwd Plan"/>
      <sheetName val="Chief Exes Fwd Plan"/>
      <sheetName val="Children Fwd Plan"/>
      <sheetName val="CE Combined"/>
      <sheetName val="CE detail"/>
      <sheetName val="CE subjective"/>
      <sheetName val="Children Fwd Plan (cld)"/>
      <sheetName val="Corp Governance Fwd Plan"/>
      <sheetName val="Childrens Detail"/>
      <sheetName val="Childrens Subjective"/>
      <sheetName val="Commerical Services (cld)"/>
      <sheetName val="Commercial Combined"/>
      <sheetName val="Commercial Detail"/>
      <sheetName val="Commercial subjective"/>
      <sheetName val="Corp Governance Fwd Plan (cld)"/>
      <sheetName val="E&amp;O Fwd Plan"/>
      <sheetName val="Special Parking Account"/>
      <sheetName val="HRA FWD Plan"/>
      <sheetName val="Corp Gov Combined"/>
      <sheetName val="Corp Gov detail"/>
      <sheetName val="Corp Gov Subjective"/>
      <sheetName val="Deputy Chief Execs"/>
      <sheetName val="DCE Combined"/>
      <sheetName val="DCE detail"/>
      <sheetName val="DCE Subjective"/>
      <sheetName val="E&amp;O Fwd Plan (cld)"/>
      <sheetName val="SPA 2010-11"/>
      <sheetName val="E&amp;O Combined"/>
      <sheetName val="E&amp;O Revenue by cost centre"/>
      <sheetName val="E&amp;O Revenue by subjective"/>
      <sheetName val="SPA"/>
      <sheetName val="SPA Detail"/>
      <sheetName val="Planning, Housing &amp; Regen(cld)"/>
      <sheetName val="Commerical Services"/>
      <sheetName val="PHR Combined"/>
      <sheetName val="PHR Revenue GF"/>
      <sheetName val="PHR by subjective"/>
      <sheetName val="Corporate Service &amp; Finance"/>
      <sheetName val="Finance"/>
      <sheetName val="Corporate Services"/>
      <sheetName val="HRA"/>
      <sheetName val="Resources Fwd 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Control"/>
      <sheetName val="Data"/>
      <sheetName val="MAT Tracker"/>
      <sheetName val="Old Style Allocations"/>
      <sheetName val="LAVAs adj for Modernstn&amp;Loctn"/>
      <sheetName val="PDS tech changes"/>
      <sheetName val="PSBP2 Alloc"/>
      <sheetName val="LALookUp"/>
      <sheetName val="RB Aggregator"/>
      <sheetName val="Weighting calculations"/>
      <sheetName val="DFC calculations"/>
      <sheetName val="PDS calculations"/>
      <sheetName val="RB Level calculations"/>
      <sheetName val="Dashboard"/>
      <sheetName val="RB Level Outputs"/>
      <sheetName val="Multi Dash vs 1516"/>
      <sheetName val="Multi Dash vs 1415"/>
      <sheetName val="Winners &amp; losers tables"/>
      <sheetName val="RB table"/>
      <sheetName val="2011-18 Summary"/>
      <sheetName val="2011-18 Summary (MATs)"/>
      <sheetName val="Maintenance budget"/>
      <sheetName val="CSOP Out Detailed"/>
      <sheetName val="CSOP Out Basic"/>
      <sheetName val="1) Summary"/>
      <sheetName val="2) LA &amp; VA"/>
      <sheetName val="3) MATs"/>
      <sheetName val="LA, Parly Con"/>
      <sheetName val="Parly Con LA"/>
      <sheetName val="Sheet2"/>
    </sheetNames>
    <sheetDataSet>
      <sheetData sheetId="0" refreshError="1"/>
      <sheetData sheetId="1" refreshError="1"/>
      <sheetData sheetId="2" refreshError="1">
        <row r="19">
          <cell r="G19">
            <v>1</v>
          </cell>
          <cell r="I19">
            <v>2</v>
          </cell>
        </row>
        <row r="20">
          <cell r="G20">
            <v>1.5</v>
          </cell>
          <cell r="I20">
            <v>1.5</v>
          </cell>
        </row>
        <row r="21">
          <cell r="G21">
            <v>3</v>
          </cell>
          <cell r="I21">
            <v>0</v>
          </cell>
        </row>
        <row r="22">
          <cell r="G22">
            <v>2</v>
          </cell>
          <cell r="I22">
            <v>1</v>
          </cell>
        </row>
        <row r="26">
          <cell r="I26">
            <v>8.0000000000000071E-2</v>
          </cell>
        </row>
        <row r="38">
          <cell r="D38">
            <v>5290000000</v>
          </cell>
        </row>
        <row r="40">
          <cell r="D40">
            <v>6000000</v>
          </cell>
          <cell r="F40" t="str">
            <v>Yes</v>
          </cell>
        </row>
        <row r="46">
          <cell r="D46">
            <v>202367126.30775014</v>
          </cell>
        </row>
        <row r="56">
          <cell r="D56">
            <v>129390814.87111662</v>
          </cell>
        </row>
        <row r="62">
          <cell r="D62">
            <v>4000</v>
          </cell>
        </row>
        <row r="63">
          <cell r="D63" t="str">
            <v>Phase weighted</v>
          </cell>
        </row>
        <row r="64">
          <cell r="D64" t="str">
            <v>Off</v>
          </cell>
        </row>
        <row r="67">
          <cell r="D67">
            <v>11.25</v>
          </cell>
        </row>
        <row r="70">
          <cell r="D70" t="str">
            <v>Yes</v>
          </cell>
        </row>
        <row r="73">
          <cell r="D73" t="str">
            <v>Phase weighted</v>
          </cell>
        </row>
        <row r="74">
          <cell r="D74" t="str">
            <v>On</v>
          </cell>
        </row>
        <row r="76">
          <cell r="D76">
            <v>132.44681889347808</v>
          </cell>
        </row>
        <row r="79">
          <cell r="D79">
            <v>0.8</v>
          </cell>
        </row>
        <row r="80">
          <cell r="D80">
            <v>0.8</v>
          </cell>
        </row>
        <row r="81">
          <cell r="D81">
            <v>0.8</v>
          </cell>
        </row>
        <row r="85">
          <cell r="D85">
            <v>0</v>
          </cell>
        </row>
        <row r="86">
          <cell r="D86" t="str">
            <v>Phase weighted</v>
          </cell>
        </row>
        <row r="87">
          <cell r="D87" t="str">
            <v>On</v>
          </cell>
        </row>
        <row r="90">
          <cell r="D90">
            <v>115.14113960514061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 t="str">
            <v>Off</v>
          </cell>
        </row>
        <row r="98">
          <cell r="D98">
            <v>1</v>
          </cell>
        </row>
        <row r="99">
          <cell r="D99" t="str">
            <v>Off</v>
          </cell>
        </row>
        <row r="102">
          <cell r="D102">
            <v>400</v>
          </cell>
        </row>
        <row r="103">
          <cell r="D103" t="str">
            <v>Yes</v>
          </cell>
        </row>
        <row r="104">
          <cell r="D104" t="str">
            <v>actual</v>
          </cell>
        </row>
        <row r="105">
          <cell r="D105" t="str">
            <v>Actual</v>
          </cell>
        </row>
        <row r="111">
          <cell r="D111" t="str">
            <v>Phase weighted</v>
          </cell>
        </row>
        <row r="112">
          <cell r="D112" t="str">
            <v>On</v>
          </cell>
        </row>
        <row r="113">
          <cell r="D113" t="str">
            <v>per msq</v>
          </cell>
        </row>
        <row r="116">
          <cell r="D116">
            <v>112.55580352163608</v>
          </cell>
        </row>
        <row r="117">
          <cell r="D117">
            <v>5.8782636468217744</v>
          </cell>
        </row>
        <row r="118">
          <cell r="D118">
            <v>10</v>
          </cell>
        </row>
        <row r="119">
          <cell r="D1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harts and Tables"/>
      <sheetName val="Schools 25%&gt;"/>
      <sheetName val="Overcapacity"/>
      <sheetName val="1999 GCSE"/>
      <sheetName val="1999 KS2"/>
      <sheetName val="1999 LEASD LEA Forecasts"/>
      <sheetName val="2000 Overcapacity Breakdown"/>
      <sheetName val="2000 Surplus Breakdown"/>
      <sheetName val="2000 Projections"/>
      <sheetName val="2000 ActualNet"/>
      <sheetName val="2000 LEA Forecasts"/>
      <sheetName val="SeriousWeakness"/>
      <sheetName val="Special Measures"/>
      <sheetName val="target99"/>
      <sheetName val="target00"/>
      <sheetName val="CHECK00"/>
      <sheetName val="LeaNum"/>
      <sheetName val="DataPaste"/>
      <sheetName val="DataPaste 2"/>
      <sheetName val="Module1"/>
      <sheetName val="Module2"/>
      <sheetName val="Module3"/>
      <sheetName val="Front_page"/>
      <sheetName val="Charts_and_Tables"/>
      <sheetName val="Schools_25%&gt;"/>
      <sheetName val="1999_GCSE"/>
      <sheetName val="1999_KS2"/>
      <sheetName val="1999_LEASD_LEA_Forecasts"/>
      <sheetName val="2000_Overcapacity_Breakdown"/>
      <sheetName val="2000_Surplus_Breakdown"/>
      <sheetName val="2000_Projections"/>
      <sheetName val="2000_ActualNet"/>
      <sheetName val="2000_LEA_Forecasts"/>
      <sheetName val="Special_Measures"/>
      <sheetName val="DataPaste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A8">
            <v>201</v>
          </cell>
          <cell r="B8" t="str">
            <v>City of London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J8">
            <v>201</v>
          </cell>
          <cell r="K8" t="str">
            <v>City of London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202</v>
          </cell>
          <cell r="B9" t="str">
            <v>Camden</v>
          </cell>
          <cell r="C9">
            <v>42</v>
          </cell>
          <cell r="D9">
            <v>4</v>
          </cell>
          <cell r="E9">
            <v>1</v>
          </cell>
          <cell r="F9">
            <v>25</v>
          </cell>
          <cell r="G9">
            <v>4</v>
          </cell>
          <cell r="H9">
            <v>8</v>
          </cell>
          <cell r="J9">
            <v>202</v>
          </cell>
          <cell r="K9" t="str">
            <v>Camden</v>
          </cell>
          <cell r="L9">
            <v>10</v>
          </cell>
          <cell r="M9">
            <v>1</v>
          </cell>
          <cell r="N9">
            <v>1</v>
          </cell>
          <cell r="O9">
            <v>3</v>
          </cell>
          <cell r="P9">
            <v>1</v>
          </cell>
          <cell r="Q9">
            <v>4</v>
          </cell>
        </row>
        <row r="10">
          <cell r="A10">
            <v>203</v>
          </cell>
          <cell r="B10" t="str">
            <v>Greenwich</v>
          </cell>
          <cell r="C10">
            <v>69</v>
          </cell>
          <cell r="D10">
            <v>8</v>
          </cell>
          <cell r="E10">
            <v>10</v>
          </cell>
          <cell r="F10">
            <v>34</v>
          </cell>
          <cell r="G10">
            <v>9</v>
          </cell>
          <cell r="H10">
            <v>8</v>
          </cell>
          <cell r="J10">
            <v>203</v>
          </cell>
          <cell r="K10" t="str">
            <v>Greenwich</v>
          </cell>
          <cell r="L10">
            <v>14</v>
          </cell>
          <cell r="M10">
            <v>2</v>
          </cell>
          <cell r="N10">
            <v>1</v>
          </cell>
          <cell r="O10">
            <v>7</v>
          </cell>
          <cell r="P10">
            <v>0</v>
          </cell>
          <cell r="Q10">
            <v>4</v>
          </cell>
        </row>
        <row r="11">
          <cell r="A11">
            <v>204</v>
          </cell>
          <cell r="B11" t="str">
            <v>Hackney</v>
          </cell>
          <cell r="C11">
            <v>58</v>
          </cell>
          <cell r="D11">
            <v>6</v>
          </cell>
          <cell r="E11">
            <v>9</v>
          </cell>
          <cell r="F11">
            <v>34</v>
          </cell>
          <cell r="G11">
            <v>4</v>
          </cell>
          <cell r="H11">
            <v>5</v>
          </cell>
          <cell r="J11">
            <v>204</v>
          </cell>
          <cell r="K11" t="str">
            <v>Hackney</v>
          </cell>
          <cell r="L11">
            <v>9</v>
          </cell>
          <cell r="M11">
            <v>1</v>
          </cell>
          <cell r="N11">
            <v>1</v>
          </cell>
          <cell r="O11">
            <v>5</v>
          </cell>
          <cell r="P11">
            <v>1</v>
          </cell>
          <cell r="Q11">
            <v>1</v>
          </cell>
        </row>
        <row r="12">
          <cell r="A12">
            <v>205</v>
          </cell>
          <cell r="B12" t="str">
            <v>Hammersmith and Fulham</v>
          </cell>
          <cell r="C12">
            <v>36</v>
          </cell>
          <cell r="D12">
            <v>5</v>
          </cell>
          <cell r="E12">
            <v>4</v>
          </cell>
          <cell r="F12">
            <v>16</v>
          </cell>
          <cell r="G12">
            <v>3</v>
          </cell>
          <cell r="H12">
            <v>8</v>
          </cell>
          <cell r="J12">
            <v>205</v>
          </cell>
          <cell r="K12" t="str">
            <v>Hammersmith and Fulham</v>
          </cell>
          <cell r="L12">
            <v>8</v>
          </cell>
          <cell r="M12">
            <v>0</v>
          </cell>
          <cell r="N12">
            <v>2</v>
          </cell>
          <cell r="O12">
            <v>5</v>
          </cell>
          <cell r="P12">
            <v>0</v>
          </cell>
          <cell r="Q12">
            <v>1</v>
          </cell>
        </row>
        <row r="13">
          <cell r="A13">
            <v>206</v>
          </cell>
          <cell r="B13" t="str">
            <v>Islington</v>
          </cell>
          <cell r="C13">
            <v>49</v>
          </cell>
          <cell r="D13">
            <v>6</v>
          </cell>
          <cell r="E13">
            <v>4</v>
          </cell>
          <cell r="F13">
            <v>29</v>
          </cell>
          <cell r="G13">
            <v>6</v>
          </cell>
          <cell r="H13">
            <v>4</v>
          </cell>
          <cell r="J13">
            <v>206</v>
          </cell>
          <cell r="K13" t="str">
            <v>Islington</v>
          </cell>
          <cell r="L13">
            <v>9</v>
          </cell>
          <cell r="M13">
            <v>1</v>
          </cell>
          <cell r="N13">
            <v>1</v>
          </cell>
          <cell r="O13">
            <v>5</v>
          </cell>
          <cell r="P13">
            <v>1</v>
          </cell>
          <cell r="Q13">
            <v>1</v>
          </cell>
        </row>
        <row r="14">
          <cell r="A14">
            <v>207</v>
          </cell>
          <cell r="B14" t="str">
            <v>Kensington and Chelsea</v>
          </cell>
          <cell r="C14">
            <v>26</v>
          </cell>
          <cell r="D14">
            <v>6</v>
          </cell>
          <cell r="E14">
            <v>2</v>
          </cell>
          <cell r="F14">
            <v>13</v>
          </cell>
          <cell r="G14">
            <v>0</v>
          </cell>
          <cell r="H14">
            <v>5</v>
          </cell>
          <cell r="J14">
            <v>207</v>
          </cell>
          <cell r="K14" t="str">
            <v>Kensington and Chelsea</v>
          </cell>
          <cell r="L14">
            <v>4</v>
          </cell>
          <cell r="M14">
            <v>1</v>
          </cell>
          <cell r="N14">
            <v>0</v>
          </cell>
          <cell r="O14">
            <v>2</v>
          </cell>
          <cell r="P14">
            <v>0</v>
          </cell>
          <cell r="Q14">
            <v>1</v>
          </cell>
        </row>
        <row r="15">
          <cell r="A15">
            <v>208</v>
          </cell>
          <cell r="B15" t="str">
            <v>Lambeth</v>
          </cell>
          <cell r="C15">
            <v>67</v>
          </cell>
          <cell r="D15">
            <v>8</v>
          </cell>
          <cell r="E15">
            <v>8</v>
          </cell>
          <cell r="F15">
            <v>35</v>
          </cell>
          <cell r="G15">
            <v>5</v>
          </cell>
          <cell r="H15">
            <v>11</v>
          </cell>
          <cell r="J15">
            <v>208</v>
          </cell>
          <cell r="K15" t="str">
            <v>Lambeth</v>
          </cell>
          <cell r="L15">
            <v>10</v>
          </cell>
          <cell r="M15">
            <v>2</v>
          </cell>
          <cell r="N15">
            <v>2</v>
          </cell>
          <cell r="O15">
            <v>4</v>
          </cell>
          <cell r="P15">
            <v>1</v>
          </cell>
          <cell r="Q15">
            <v>1</v>
          </cell>
        </row>
        <row r="16">
          <cell r="A16">
            <v>209</v>
          </cell>
          <cell r="B16" t="str">
            <v>Lewisham</v>
          </cell>
          <cell r="C16">
            <v>70</v>
          </cell>
          <cell r="D16">
            <v>2</v>
          </cell>
          <cell r="E16">
            <v>4</v>
          </cell>
          <cell r="F16">
            <v>34</v>
          </cell>
          <cell r="G16">
            <v>7</v>
          </cell>
          <cell r="H16">
            <v>23</v>
          </cell>
          <cell r="J16">
            <v>209</v>
          </cell>
          <cell r="K16" t="str">
            <v>Lewisham</v>
          </cell>
          <cell r="L16">
            <v>13</v>
          </cell>
          <cell r="M16">
            <v>2</v>
          </cell>
          <cell r="N16">
            <v>1</v>
          </cell>
          <cell r="O16">
            <v>8</v>
          </cell>
          <cell r="P16">
            <v>1</v>
          </cell>
          <cell r="Q16">
            <v>1</v>
          </cell>
        </row>
        <row r="17">
          <cell r="A17">
            <v>210</v>
          </cell>
          <cell r="B17" t="str">
            <v>Southwark</v>
          </cell>
          <cell r="C17">
            <v>72</v>
          </cell>
          <cell r="D17">
            <v>6</v>
          </cell>
          <cell r="E17">
            <v>5</v>
          </cell>
          <cell r="F17">
            <v>49</v>
          </cell>
          <cell r="G17">
            <v>5</v>
          </cell>
          <cell r="H17">
            <v>7</v>
          </cell>
          <cell r="J17">
            <v>210</v>
          </cell>
          <cell r="K17" t="str">
            <v>Southwark</v>
          </cell>
          <cell r="L17">
            <v>12</v>
          </cell>
          <cell r="M17">
            <v>0</v>
          </cell>
          <cell r="N17">
            <v>1</v>
          </cell>
          <cell r="O17">
            <v>8</v>
          </cell>
          <cell r="P17">
            <v>0</v>
          </cell>
          <cell r="Q17">
            <v>3</v>
          </cell>
        </row>
        <row r="18">
          <cell r="A18">
            <v>211</v>
          </cell>
          <cell r="B18" t="str">
            <v>Tower Hamlets</v>
          </cell>
          <cell r="C18">
            <v>73</v>
          </cell>
          <cell r="D18">
            <v>10</v>
          </cell>
          <cell r="E18">
            <v>6</v>
          </cell>
          <cell r="F18">
            <v>55</v>
          </cell>
          <cell r="G18">
            <v>2</v>
          </cell>
          <cell r="H18">
            <v>0</v>
          </cell>
          <cell r="J18">
            <v>211</v>
          </cell>
          <cell r="K18" t="str">
            <v>Tower Hamlets</v>
          </cell>
          <cell r="L18">
            <v>15</v>
          </cell>
          <cell r="M18">
            <v>1</v>
          </cell>
          <cell r="N18">
            <v>1</v>
          </cell>
          <cell r="O18">
            <v>13</v>
          </cell>
          <cell r="P18">
            <v>0</v>
          </cell>
          <cell r="Q18">
            <v>0</v>
          </cell>
        </row>
        <row r="19">
          <cell r="A19">
            <v>212</v>
          </cell>
          <cell r="B19" t="str">
            <v>Wandsworth</v>
          </cell>
          <cell r="C19">
            <v>58</v>
          </cell>
          <cell r="D19">
            <v>7</v>
          </cell>
          <cell r="E19">
            <v>9</v>
          </cell>
          <cell r="F19">
            <v>31</v>
          </cell>
          <cell r="G19">
            <v>4</v>
          </cell>
          <cell r="H19">
            <v>7</v>
          </cell>
          <cell r="J19">
            <v>212</v>
          </cell>
          <cell r="K19" t="str">
            <v>Wandsworth</v>
          </cell>
          <cell r="L19">
            <v>9</v>
          </cell>
          <cell r="M19">
            <v>1</v>
          </cell>
          <cell r="N19">
            <v>0</v>
          </cell>
          <cell r="O19">
            <v>7</v>
          </cell>
          <cell r="P19">
            <v>1</v>
          </cell>
          <cell r="Q19">
            <v>0</v>
          </cell>
        </row>
        <row r="20">
          <cell r="A20">
            <v>213</v>
          </cell>
          <cell r="B20" t="str">
            <v>Westminster</v>
          </cell>
          <cell r="C20">
            <v>40</v>
          </cell>
          <cell r="D20">
            <v>1</v>
          </cell>
          <cell r="E20">
            <v>3</v>
          </cell>
          <cell r="F20">
            <v>22</v>
          </cell>
          <cell r="G20">
            <v>4</v>
          </cell>
          <cell r="H20">
            <v>10</v>
          </cell>
          <cell r="J20">
            <v>213</v>
          </cell>
          <cell r="K20" t="str">
            <v>Westminster</v>
          </cell>
          <cell r="L20">
            <v>8</v>
          </cell>
          <cell r="M20">
            <v>0</v>
          </cell>
          <cell r="N20">
            <v>2</v>
          </cell>
          <cell r="O20">
            <v>2</v>
          </cell>
          <cell r="P20">
            <v>1</v>
          </cell>
          <cell r="Q20">
            <v>3</v>
          </cell>
        </row>
        <row r="21">
          <cell r="A21">
            <v>301</v>
          </cell>
          <cell r="B21" t="str">
            <v>Barking and Dagenham</v>
          </cell>
          <cell r="C21">
            <v>49</v>
          </cell>
          <cell r="D21">
            <v>3</v>
          </cell>
          <cell r="E21">
            <v>7</v>
          </cell>
          <cell r="F21">
            <v>30</v>
          </cell>
          <cell r="G21">
            <v>6</v>
          </cell>
          <cell r="H21">
            <v>3</v>
          </cell>
          <cell r="J21">
            <v>301</v>
          </cell>
          <cell r="K21" t="str">
            <v>Barking and Dagenham</v>
          </cell>
          <cell r="L21">
            <v>8</v>
          </cell>
          <cell r="M21">
            <v>0</v>
          </cell>
          <cell r="N21">
            <v>1</v>
          </cell>
          <cell r="O21">
            <v>5</v>
          </cell>
          <cell r="P21">
            <v>2</v>
          </cell>
          <cell r="Q21">
            <v>0</v>
          </cell>
        </row>
        <row r="22">
          <cell r="A22">
            <v>302</v>
          </cell>
          <cell r="B22" t="str">
            <v>Barnet</v>
          </cell>
          <cell r="C22">
            <v>90</v>
          </cell>
          <cell r="D22">
            <v>0</v>
          </cell>
          <cell r="E22">
            <v>6</v>
          </cell>
          <cell r="F22">
            <v>53</v>
          </cell>
          <cell r="G22">
            <v>13</v>
          </cell>
          <cell r="H22">
            <v>18</v>
          </cell>
          <cell r="J22">
            <v>302</v>
          </cell>
          <cell r="K22" t="str">
            <v>Barnet</v>
          </cell>
          <cell r="L22">
            <v>21</v>
          </cell>
          <cell r="M22">
            <v>0</v>
          </cell>
          <cell r="N22">
            <v>0</v>
          </cell>
          <cell r="O22">
            <v>13</v>
          </cell>
          <cell r="P22">
            <v>3</v>
          </cell>
          <cell r="Q22">
            <v>5</v>
          </cell>
        </row>
        <row r="23">
          <cell r="A23">
            <v>303</v>
          </cell>
          <cell r="B23" t="str">
            <v>Bexley</v>
          </cell>
          <cell r="C23">
            <v>63</v>
          </cell>
          <cell r="D23">
            <v>2</v>
          </cell>
          <cell r="E23">
            <v>2</v>
          </cell>
          <cell r="F23">
            <v>41</v>
          </cell>
          <cell r="G23">
            <v>6</v>
          </cell>
          <cell r="H23">
            <v>12</v>
          </cell>
          <cell r="J23">
            <v>303</v>
          </cell>
          <cell r="K23" t="str">
            <v>Bexley</v>
          </cell>
          <cell r="L23">
            <v>16</v>
          </cell>
          <cell r="M23">
            <v>0</v>
          </cell>
          <cell r="N23">
            <v>1</v>
          </cell>
          <cell r="O23">
            <v>14</v>
          </cell>
          <cell r="P23">
            <v>1</v>
          </cell>
          <cell r="Q23">
            <v>0</v>
          </cell>
        </row>
        <row r="24">
          <cell r="A24">
            <v>304</v>
          </cell>
          <cell r="B24" t="str">
            <v>Brent</v>
          </cell>
          <cell r="C24">
            <v>60</v>
          </cell>
          <cell r="D24">
            <v>5</v>
          </cell>
          <cell r="E24">
            <v>5</v>
          </cell>
          <cell r="F24">
            <v>30</v>
          </cell>
          <cell r="G24">
            <v>7</v>
          </cell>
          <cell r="H24">
            <v>13</v>
          </cell>
          <cell r="J24">
            <v>304</v>
          </cell>
          <cell r="K24" t="str">
            <v>Brent</v>
          </cell>
          <cell r="L24">
            <v>13</v>
          </cell>
          <cell r="M24">
            <v>1</v>
          </cell>
          <cell r="N24">
            <v>1</v>
          </cell>
          <cell r="O24">
            <v>7</v>
          </cell>
          <cell r="P24">
            <v>1</v>
          </cell>
          <cell r="Q24">
            <v>3</v>
          </cell>
        </row>
        <row r="25">
          <cell r="A25">
            <v>305</v>
          </cell>
          <cell r="B25" t="str">
            <v>Bromley</v>
          </cell>
          <cell r="C25">
            <v>78</v>
          </cell>
          <cell r="D25">
            <v>0</v>
          </cell>
          <cell r="E25">
            <v>6</v>
          </cell>
          <cell r="F25">
            <v>18</v>
          </cell>
          <cell r="G25">
            <v>16</v>
          </cell>
          <cell r="H25">
            <v>38</v>
          </cell>
          <cell r="J25">
            <v>305</v>
          </cell>
          <cell r="K25" t="str">
            <v>Bromley</v>
          </cell>
          <cell r="L25">
            <v>17</v>
          </cell>
          <cell r="M25">
            <v>0</v>
          </cell>
          <cell r="N25">
            <v>0</v>
          </cell>
          <cell r="O25">
            <v>12</v>
          </cell>
          <cell r="P25">
            <v>1</v>
          </cell>
          <cell r="Q25">
            <v>4</v>
          </cell>
        </row>
        <row r="26">
          <cell r="A26">
            <v>306</v>
          </cell>
          <cell r="B26" t="str">
            <v>Croydon</v>
          </cell>
          <cell r="C26">
            <v>94</v>
          </cell>
          <cell r="D26">
            <v>4</v>
          </cell>
          <cell r="E26">
            <v>7</v>
          </cell>
          <cell r="F26">
            <v>60</v>
          </cell>
          <cell r="G26">
            <v>10</v>
          </cell>
          <cell r="H26">
            <v>13</v>
          </cell>
          <cell r="J26">
            <v>306</v>
          </cell>
          <cell r="K26" t="str">
            <v>Croydon</v>
          </cell>
          <cell r="L26">
            <v>21</v>
          </cell>
          <cell r="M26">
            <v>1</v>
          </cell>
          <cell r="N26">
            <v>3</v>
          </cell>
          <cell r="O26">
            <v>11</v>
          </cell>
          <cell r="P26">
            <v>0</v>
          </cell>
          <cell r="Q26">
            <v>6</v>
          </cell>
        </row>
        <row r="27">
          <cell r="A27">
            <v>307</v>
          </cell>
          <cell r="B27" t="str">
            <v>Ealing</v>
          </cell>
          <cell r="C27">
            <v>65</v>
          </cell>
          <cell r="D27">
            <v>7</v>
          </cell>
          <cell r="E27">
            <v>9</v>
          </cell>
          <cell r="F27">
            <v>39</v>
          </cell>
          <cell r="G27">
            <v>3</v>
          </cell>
          <cell r="H27">
            <v>7</v>
          </cell>
          <cell r="J27">
            <v>307</v>
          </cell>
          <cell r="K27" t="str">
            <v>Ealing</v>
          </cell>
          <cell r="L27">
            <v>13</v>
          </cell>
          <cell r="M27">
            <v>0</v>
          </cell>
          <cell r="N27">
            <v>1</v>
          </cell>
          <cell r="O27">
            <v>7</v>
          </cell>
          <cell r="P27">
            <v>2</v>
          </cell>
          <cell r="Q27">
            <v>3</v>
          </cell>
        </row>
        <row r="28">
          <cell r="A28">
            <v>308</v>
          </cell>
          <cell r="B28" t="str">
            <v>Enfield</v>
          </cell>
          <cell r="C28">
            <v>66</v>
          </cell>
          <cell r="D28">
            <v>3</v>
          </cell>
          <cell r="E28">
            <v>0</v>
          </cell>
          <cell r="F28">
            <v>31</v>
          </cell>
          <cell r="G28">
            <v>12</v>
          </cell>
          <cell r="H28">
            <v>20</v>
          </cell>
          <cell r="J28">
            <v>308</v>
          </cell>
          <cell r="K28" t="str">
            <v>Enfield</v>
          </cell>
          <cell r="L28">
            <v>16</v>
          </cell>
          <cell r="M28">
            <v>0</v>
          </cell>
          <cell r="N28">
            <v>3</v>
          </cell>
          <cell r="O28">
            <v>11</v>
          </cell>
          <cell r="P28">
            <v>0</v>
          </cell>
          <cell r="Q28">
            <v>2</v>
          </cell>
        </row>
        <row r="29">
          <cell r="A29">
            <v>309</v>
          </cell>
          <cell r="B29" t="str">
            <v>Haringey</v>
          </cell>
          <cell r="C29">
            <v>69</v>
          </cell>
          <cell r="D29">
            <v>2</v>
          </cell>
          <cell r="E29">
            <v>5</v>
          </cell>
          <cell r="F29">
            <v>42</v>
          </cell>
          <cell r="G29">
            <v>4</v>
          </cell>
          <cell r="H29">
            <v>16</v>
          </cell>
          <cell r="J29">
            <v>309</v>
          </cell>
          <cell r="K29" t="str">
            <v>Haringey</v>
          </cell>
          <cell r="L29">
            <v>11</v>
          </cell>
          <cell r="M29">
            <v>0</v>
          </cell>
          <cell r="N29">
            <v>1</v>
          </cell>
          <cell r="O29">
            <v>7</v>
          </cell>
          <cell r="P29">
            <v>0</v>
          </cell>
          <cell r="Q29">
            <v>3</v>
          </cell>
        </row>
        <row r="30">
          <cell r="A30">
            <v>310</v>
          </cell>
          <cell r="B30" t="str">
            <v>Harrow</v>
          </cell>
          <cell r="C30">
            <v>56</v>
          </cell>
          <cell r="D30">
            <v>1</v>
          </cell>
          <cell r="E30">
            <v>7</v>
          </cell>
          <cell r="F30">
            <v>24</v>
          </cell>
          <cell r="G30">
            <v>8</v>
          </cell>
          <cell r="H30">
            <v>16</v>
          </cell>
          <cell r="J30">
            <v>310</v>
          </cell>
          <cell r="K30" t="str">
            <v>Harrow</v>
          </cell>
          <cell r="L30">
            <v>10</v>
          </cell>
          <cell r="M30">
            <v>0</v>
          </cell>
          <cell r="N30">
            <v>2</v>
          </cell>
          <cell r="O30">
            <v>7</v>
          </cell>
          <cell r="P30">
            <v>0</v>
          </cell>
          <cell r="Q30">
            <v>1</v>
          </cell>
        </row>
        <row r="31">
          <cell r="A31">
            <v>311</v>
          </cell>
          <cell r="B31" t="str">
            <v>Havering</v>
          </cell>
          <cell r="C31">
            <v>68</v>
          </cell>
          <cell r="D31">
            <v>6</v>
          </cell>
          <cell r="E31">
            <v>7</v>
          </cell>
          <cell r="F31">
            <v>42</v>
          </cell>
          <cell r="G31">
            <v>8</v>
          </cell>
          <cell r="H31">
            <v>5</v>
          </cell>
          <cell r="J31">
            <v>311</v>
          </cell>
          <cell r="K31" t="str">
            <v>Havering</v>
          </cell>
          <cell r="L31">
            <v>18</v>
          </cell>
          <cell r="M31">
            <v>2</v>
          </cell>
          <cell r="N31">
            <v>2</v>
          </cell>
          <cell r="O31">
            <v>10</v>
          </cell>
          <cell r="P31">
            <v>1</v>
          </cell>
          <cell r="Q31">
            <v>3</v>
          </cell>
        </row>
        <row r="32">
          <cell r="A32">
            <v>312</v>
          </cell>
          <cell r="B32" t="str">
            <v>Hillingdon</v>
          </cell>
          <cell r="C32">
            <v>67</v>
          </cell>
          <cell r="D32">
            <v>1</v>
          </cell>
          <cell r="E32">
            <v>6</v>
          </cell>
          <cell r="F32">
            <v>38</v>
          </cell>
          <cell r="G32">
            <v>8</v>
          </cell>
          <cell r="H32">
            <v>14</v>
          </cell>
          <cell r="J32">
            <v>312</v>
          </cell>
          <cell r="K32" t="str">
            <v>Hillingdon</v>
          </cell>
          <cell r="L32">
            <v>17</v>
          </cell>
          <cell r="M32">
            <v>2</v>
          </cell>
          <cell r="N32">
            <v>2</v>
          </cell>
          <cell r="O32">
            <v>9</v>
          </cell>
          <cell r="P32">
            <v>1</v>
          </cell>
          <cell r="Q32">
            <v>3</v>
          </cell>
        </row>
        <row r="33">
          <cell r="A33">
            <v>313</v>
          </cell>
          <cell r="B33" t="str">
            <v>Hounslow</v>
          </cell>
          <cell r="C33">
            <v>64</v>
          </cell>
          <cell r="D33">
            <v>4</v>
          </cell>
          <cell r="E33">
            <v>6</v>
          </cell>
          <cell r="F33">
            <v>43</v>
          </cell>
          <cell r="G33">
            <v>4</v>
          </cell>
          <cell r="H33">
            <v>7</v>
          </cell>
          <cell r="J33">
            <v>313</v>
          </cell>
          <cell r="K33" t="str">
            <v>Hounslow</v>
          </cell>
          <cell r="L33">
            <v>14</v>
          </cell>
          <cell r="M33">
            <v>0</v>
          </cell>
          <cell r="N33">
            <v>1</v>
          </cell>
          <cell r="O33">
            <v>7</v>
          </cell>
          <cell r="P33">
            <v>2</v>
          </cell>
          <cell r="Q33">
            <v>4</v>
          </cell>
        </row>
        <row r="34">
          <cell r="A34">
            <v>314</v>
          </cell>
          <cell r="B34" t="str">
            <v>Kingston upon Thames</v>
          </cell>
          <cell r="C34">
            <v>37</v>
          </cell>
          <cell r="D34">
            <v>1</v>
          </cell>
          <cell r="E34">
            <v>2</v>
          </cell>
          <cell r="F34">
            <v>8</v>
          </cell>
          <cell r="G34">
            <v>3</v>
          </cell>
          <cell r="H34">
            <v>23</v>
          </cell>
          <cell r="J34">
            <v>314</v>
          </cell>
          <cell r="K34" t="str">
            <v>Kingston upon Thames</v>
          </cell>
          <cell r="L34">
            <v>10</v>
          </cell>
          <cell r="M34">
            <v>1</v>
          </cell>
          <cell r="N34">
            <v>1</v>
          </cell>
          <cell r="O34">
            <v>6</v>
          </cell>
          <cell r="P34">
            <v>0</v>
          </cell>
          <cell r="Q34">
            <v>2</v>
          </cell>
        </row>
        <row r="35">
          <cell r="A35">
            <v>315</v>
          </cell>
          <cell r="B35" t="str">
            <v>Merton</v>
          </cell>
          <cell r="C35">
            <v>49</v>
          </cell>
          <cell r="D35">
            <v>5</v>
          </cell>
          <cell r="E35">
            <v>3</v>
          </cell>
          <cell r="F35">
            <v>20</v>
          </cell>
          <cell r="G35">
            <v>10</v>
          </cell>
          <cell r="H35">
            <v>11</v>
          </cell>
          <cell r="J35">
            <v>315</v>
          </cell>
          <cell r="K35" t="str">
            <v>Merton</v>
          </cell>
          <cell r="L35">
            <v>11</v>
          </cell>
          <cell r="M35">
            <v>2</v>
          </cell>
          <cell r="N35">
            <v>3</v>
          </cell>
          <cell r="O35">
            <v>3</v>
          </cell>
          <cell r="P35">
            <v>1</v>
          </cell>
          <cell r="Q35">
            <v>2</v>
          </cell>
        </row>
        <row r="36">
          <cell r="A36">
            <v>316</v>
          </cell>
          <cell r="B36" t="str">
            <v>Newham</v>
          </cell>
          <cell r="C36">
            <v>64</v>
          </cell>
          <cell r="D36">
            <v>3</v>
          </cell>
          <cell r="E36">
            <v>2</v>
          </cell>
          <cell r="F36">
            <v>44</v>
          </cell>
          <cell r="G36">
            <v>8</v>
          </cell>
          <cell r="H36">
            <v>7</v>
          </cell>
          <cell r="J36">
            <v>316</v>
          </cell>
          <cell r="K36" t="str">
            <v>Newham</v>
          </cell>
          <cell r="L36">
            <v>14</v>
          </cell>
          <cell r="M36">
            <v>1</v>
          </cell>
          <cell r="N36">
            <v>1</v>
          </cell>
          <cell r="O36">
            <v>8</v>
          </cell>
          <cell r="P36">
            <v>2</v>
          </cell>
          <cell r="Q36">
            <v>2</v>
          </cell>
        </row>
        <row r="37">
          <cell r="A37">
            <v>317</v>
          </cell>
          <cell r="B37" t="str">
            <v>Redbridge</v>
          </cell>
          <cell r="C37">
            <v>52</v>
          </cell>
          <cell r="D37">
            <v>2</v>
          </cell>
          <cell r="E37">
            <v>4</v>
          </cell>
          <cell r="F37">
            <v>26</v>
          </cell>
          <cell r="G37">
            <v>3</v>
          </cell>
          <cell r="H37">
            <v>17</v>
          </cell>
          <cell r="J37">
            <v>317</v>
          </cell>
          <cell r="K37" t="str">
            <v>Redbridge</v>
          </cell>
          <cell r="L37">
            <v>16</v>
          </cell>
          <cell r="M37">
            <v>0</v>
          </cell>
          <cell r="N37">
            <v>2</v>
          </cell>
          <cell r="O37">
            <v>9</v>
          </cell>
          <cell r="P37">
            <v>2</v>
          </cell>
          <cell r="Q37">
            <v>3</v>
          </cell>
        </row>
        <row r="38">
          <cell r="A38">
            <v>318</v>
          </cell>
          <cell r="B38" t="str">
            <v>Richmond upon Thames</v>
          </cell>
          <cell r="C38">
            <v>39</v>
          </cell>
          <cell r="D38">
            <v>0</v>
          </cell>
          <cell r="E38">
            <v>3</v>
          </cell>
          <cell r="F38">
            <v>23</v>
          </cell>
          <cell r="G38">
            <v>4</v>
          </cell>
          <cell r="H38">
            <v>9</v>
          </cell>
          <cell r="J38">
            <v>318</v>
          </cell>
          <cell r="K38" t="str">
            <v>Richmond upon Thames</v>
          </cell>
          <cell r="L38">
            <v>8</v>
          </cell>
          <cell r="M38">
            <v>1</v>
          </cell>
          <cell r="N38">
            <v>0</v>
          </cell>
          <cell r="O38">
            <v>3</v>
          </cell>
          <cell r="P38">
            <v>2</v>
          </cell>
          <cell r="Q38">
            <v>2</v>
          </cell>
        </row>
        <row r="39">
          <cell r="A39">
            <v>319</v>
          </cell>
          <cell r="B39" t="str">
            <v>Sutton</v>
          </cell>
          <cell r="C39">
            <v>43</v>
          </cell>
          <cell r="D39">
            <v>1</v>
          </cell>
          <cell r="E39">
            <v>3</v>
          </cell>
          <cell r="F39">
            <v>22</v>
          </cell>
          <cell r="G39">
            <v>7</v>
          </cell>
          <cell r="H39">
            <v>10</v>
          </cell>
          <cell r="J39">
            <v>319</v>
          </cell>
          <cell r="K39" t="str">
            <v>Sutton</v>
          </cell>
          <cell r="L39">
            <v>14</v>
          </cell>
          <cell r="M39">
            <v>0</v>
          </cell>
          <cell r="N39">
            <v>1</v>
          </cell>
          <cell r="O39">
            <v>8</v>
          </cell>
          <cell r="P39">
            <v>2</v>
          </cell>
          <cell r="Q39">
            <v>3</v>
          </cell>
        </row>
        <row r="40">
          <cell r="A40">
            <v>320</v>
          </cell>
          <cell r="B40" t="str">
            <v>Waltham Forest</v>
          </cell>
          <cell r="C40">
            <v>65</v>
          </cell>
          <cell r="D40">
            <v>5</v>
          </cell>
          <cell r="E40">
            <v>6</v>
          </cell>
          <cell r="F40">
            <v>37</v>
          </cell>
          <cell r="G40">
            <v>6</v>
          </cell>
          <cell r="H40">
            <v>11</v>
          </cell>
          <cell r="J40">
            <v>320</v>
          </cell>
          <cell r="K40" t="str">
            <v>Waltham Forest</v>
          </cell>
          <cell r="L40">
            <v>16</v>
          </cell>
          <cell r="M40">
            <v>1</v>
          </cell>
          <cell r="N40">
            <v>1</v>
          </cell>
          <cell r="O40">
            <v>11</v>
          </cell>
          <cell r="P40">
            <v>0</v>
          </cell>
          <cell r="Q40">
            <v>3</v>
          </cell>
        </row>
        <row r="41">
          <cell r="A41">
            <v>330</v>
          </cell>
          <cell r="B41" t="str">
            <v>Birmingham</v>
          </cell>
          <cell r="C41">
            <v>328</v>
          </cell>
          <cell r="D41">
            <v>33</v>
          </cell>
          <cell r="E41">
            <v>23</v>
          </cell>
          <cell r="F41">
            <v>191</v>
          </cell>
          <cell r="G41">
            <v>28</v>
          </cell>
          <cell r="H41">
            <v>53</v>
          </cell>
          <cell r="J41">
            <v>330</v>
          </cell>
          <cell r="K41" t="str">
            <v>Birmingham</v>
          </cell>
          <cell r="L41">
            <v>77</v>
          </cell>
          <cell r="M41">
            <v>8</v>
          </cell>
          <cell r="N41">
            <v>9</v>
          </cell>
          <cell r="O41">
            <v>42</v>
          </cell>
          <cell r="P41">
            <v>4</v>
          </cell>
          <cell r="Q41">
            <v>14</v>
          </cell>
        </row>
        <row r="42">
          <cell r="A42">
            <v>331</v>
          </cell>
          <cell r="B42" t="str">
            <v>Coventry</v>
          </cell>
          <cell r="C42">
            <v>89</v>
          </cell>
          <cell r="D42">
            <v>11</v>
          </cell>
          <cell r="E42">
            <v>5</v>
          </cell>
          <cell r="F42">
            <v>61</v>
          </cell>
          <cell r="G42">
            <v>9</v>
          </cell>
          <cell r="H42">
            <v>3</v>
          </cell>
          <cell r="J42">
            <v>331</v>
          </cell>
          <cell r="K42" t="str">
            <v>Coventry</v>
          </cell>
          <cell r="L42">
            <v>19</v>
          </cell>
          <cell r="M42">
            <v>2</v>
          </cell>
          <cell r="N42">
            <v>3</v>
          </cell>
          <cell r="O42">
            <v>12</v>
          </cell>
          <cell r="P42">
            <v>2</v>
          </cell>
          <cell r="Q42">
            <v>0</v>
          </cell>
        </row>
        <row r="43">
          <cell r="A43">
            <v>332</v>
          </cell>
          <cell r="B43" t="str">
            <v>Dudley</v>
          </cell>
          <cell r="C43">
            <v>82</v>
          </cell>
          <cell r="D43">
            <v>12</v>
          </cell>
          <cell r="E43">
            <v>8</v>
          </cell>
          <cell r="F43">
            <v>48</v>
          </cell>
          <cell r="G43">
            <v>5</v>
          </cell>
          <cell r="H43">
            <v>9</v>
          </cell>
          <cell r="J43">
            <v>332</v>
          </cell>
          <cell r="K43" t="str">
            <v>Dudley</v>
          </cell>
          <cell r="L43">
            <v>22</v>
          </cell>
          <cell r="M43">
            <v>1</v>
          </cell>
          <cell r="N43">
            <v>2</v>
          </cell>
          <cell r="O43">
            <v>12</v>
          </cell>
          <cell r="P43">
            <v>4</v>
          </cell>
          <cell r="Q43">
            <v>3</v>
          </cell>
        </row>
        <row r="44">
          <cell r="A44">
            <v>333</v>
          </cell>
          <cell r="B44" t="str">
            <v>Sandwell</v>
          </cell>
          <cell r="C44">
            <v>102</v>
          </cell>
          <cell r="D44">
            <v>8</v>
          </cell>
          <cell r="E44">
            <v>10</v>
          </cell>
          <cell r="F44">
            <v>36</v>
          </cell>
          <cell r="G44">
            <v>11</v>
          </cell>
          <cell r="H44">
            <v>37</v>
          </cell>
          <cell r="J44">
            <v>333</v>
          </cell>
          <cell r="K44" t="str">
            <v>Sandwell</v>
          </cell>
          <cell r="L44">
            <v>20</v>
          </cell>
          <cell r="M44">
            <v>3</v>
          </cell>
          <cell r="N44">
            <v>4</v>
          </cell>
          <cell r="O44">
            <v>7</v>
          </cell>
          <cell r="P44">
            <v>2</v>
          </cell>
          <cell r="Q44">
            <v>4</v>
          </cell>
        </row>
        <row r="45">
          <cell r="A45">
            <v>334</v>
          </cell>
          <cell r="B45" t="str">
            <v>Solihull</v>
          </cell>
          <cell r="C45">
            <v>68</v>
          </cell>
          <cell r="D45">
            <v>5</v>
          </cell>
          <cell r="E45">
            <v>8</v>
          </cell>
          <cell r="F45">
            <v>30</v>
          </cell>
          <cell r="G45">
            <v>4</v>
          </cell>
          <cell r="H45">
            <v>21</v>
          </cell>
          <cell r="J45">
            <v>334</v>
          </cell>
          <cell r="K45" t="str">
            <v>Solihull</v>
          </cell>
          <cell r="L45">
            <v>13</v>
          </cell>
          <cell r="M45">
            <v>0</v>
          </cell>
          <cell r="N45">
            <v>1</v>
          </cell>
          <cell r="O45">
            <v>11</v>
          </cell>
          <cell r="P45">
            <v>0</v>
          </cell>
          <cell r="Q45">
            <v>1</v>
          </cell>
        </row>
        <row r="46">
          <cell r="A46">
            <v>335</v>
          </cell>
          <cell r="B46" t="str">
            <v>Walsall</v>
          </cell>
          <cell r="C46">
            <v>96</v>
          </cell>
          <cell r="D46">
            <v>5</v>
          </cell>
          <cell r="E46">
            <v>12</v>
          </cell>
          <cell r="F46">
            <v>60</v>
          </cell>
          <cell r="G46">
            <v>5</v>
          </cell>
          <cell r="H46">
            <v>14</v>
          </cell>
          <cell r="J46">
            <v>335</v>
          </cell>
          <cell r="K46" t="str">
            <v>Walsall</v>
          </cell>
          <cell r="L46">
            <v>20</v>
          </cell>
          <cell r="M46">
            <v>1</v>
          </cell>
          <cell r="N46">
            <v>1</v>
          </cell>
          <cell r="O46">
            <v>14</v>
          </cell>
          <cell r="P46">
            <v>3</v>
          </cell>
          <cell r="Q46">
            <v>1</v>
          </cell>
        </row>
        <row r="47">
          <cell r="A47">
            <v>336</v>
          </cell>
          <cell r="B47" t="str">
            <v>Wolverhampton</v>
          </cell>
          <cell r="C47">
            <v>91</v>
          </cell>
          <cell r="D47">
            <v>18</v>
          </cell>
          <cell r="E47">
            <v>12</v>
          </cell>
          <cell r="F47">
            <v>44</v>
          </cell>
          <cell r="G47">
            <v>7</v>
          </cell>
          <cell r="H47">
            <v>10</v>
          </cell>
          <cell r="J47">
            <v>336</v>
          </cell>
          <cell r="K47" t="str">
            <v>Wolverhampton</v>
          </cell>
          <cell r="L47">
            <v>18</v>
          </cell>
          <cell r="M47">
            <v>2</v>
          </cell>
          <cell r="N47">
            <v>2</v>
          </cell>
          <cell r="O47">
            <v>8</v>
          </cell>
          <cell r="P47">
            <v>3</v>
          </cell>
          <cell r="Q47">
            <v>3</v>
          </cell>
        </row>
        <row r="48">
          <cell r="A48">
            <v>340</v>
          </cell>
          <cell r="B48" t="str">
            <v>Knowsley</v>
          </cell>
          <cell r="C48">
            <v>60</v>
          </cell>
          <cell r="D48">
            <v>14</v>
          </cell>
          <cell r="E48">
            <v>7</v>
          </cell>
          <cell r="F48">
            <v>29</v>
          </cell>
          <cell r="G48">
            <v>1</v>
          </cell>
          <cell r="H48">
            <v>9</v>
          </cell>
          <cell r="J48">
            <v>340</v>
          </cell>
          <cell r="K48" t="str">
            <v>Knowsley</v>
          </cell>
          <cell r="L48">
            <v>11</v>
          </cell>
          <cell r="M48">
            <v>1</v>
          </cell>
          <cell r="N48">
            <v>3</v>
          </cell>
          <cell r="O48">
            <v>7</v>
          </cell>
          <cell r="P48">
            <v>0</v>
          </cell>
          <cell r="Q48">
            <v>0</v>
          </cell>
        </row>
        <row r="49">
          <cell r="A49">
            <v>341</v>
          </cell>
          <cell r="B49" t="str">
            <v>Liverpool</v>
          </cell>
          <cell r="C49">
            <v>157</v>
          </cell>
          <cell r="D49">
            <v>31</v>
          </cell>
          <cell r="E49">
            <v>33</v>
          </cell>
          <cell r="F49">
            <v>64</v>
          </cell>
          <cell r="G49">
            <v>10</v>
          </cell>
          <cell r="H49">
            <v>19</v>
          </cell>
          <cell r="J49">
            <v>341</v>
          </cell>
          <cell r="K49" t="str">
            <v>Liverpool</v>
          </cell>
          <cell r="L49">
            <v>34</v>
          </cell>
          <cell r="M49">
            <v>2</v>
          </cell>
          <cell r="N49">
            <v>7</v>
          </cell>
          <cell r="O49">
            <v>16</v>
          </cell>
          <cell r="P49">
            <v>2</v>
          </cell>
          <cell r="Q49">
            <v>7</v>
          </cell>
        </row>
        <row r="50">
          <cell r="A50">
            <v>342</v>
          </cell>
          <cell r="B50" t="str">
            <v>St. Helens</v>
          </cell>
          <cell r="C50">
            <v>60</v>
          </cell>
          <cell r="D50">
            <v>9</v>
          </cell>
          <cell r="E50">
            <v>10</v>
          </cell>
          <cell r="F50">
            <v>23</v>
          </cell>
          <cell r="G50">
            <v>6</v>
          </cell>
          <cell r="H50">
            <v>12</v>
          </cell>
          <cell r="J50">
            <v>342</v>
          </cell>
          <cell r="K50" t="str">
            <v>St. Helens</v>
          </cell>
          <cell r="L50">
            <v>12</v>
          </cell>
          <cell r="M50">
            <v>0</v>
          </cell>
          <cell r="N50">
            <v>3</v>
          </cell>
          <cell r="O50">
            <v>6</v>
          </cell>
          <cell r="P50">
            <v>0</v>
          </cell>
          <cell r="Q50">
            <v>3</v>
          </cell>
        </row>
        <row r="51">
          <cell r="A51">
            <v>343</v>
          </cell>
          <cell r="B51" t="str">
            <v>Sefton</v>
          </cell>
          <cell r="C51">
            <v>92</v>
          </cell>
          <cell r="D51">
            <v>14</v>
          </cell>
          <cell r="E51">
            <v>12</v>
          </cell>
          <cell r="F51">
            <v>49</v>
          </cell>
          <cell r="G51">
            <v>4</v>
          </cell>
          <cell r="H51">
            <v>13</v>
          </cell>
          <cell r="J51">
            <v>343</v>
          </cell>
          <cell r="K51" t="str">
            <v>Sefton</v>
          </cell>
          <cell r="L51">
            <v>22</v>
          </cell>
          <cell r="M51">
            <v>2</v>
          </cell>
          <cell r="N51">
            <v>3</v>
          </cell>
          <cell r="O51">
            <v>11</v>
          </cell>
          <cell r="P51">
            <v>2</v>
          </cell>
          <cell r="Q51">
            <v>4</v>
          </cell>
        </row>
        <row r="52">
          <cell r="A52">
            <v>344</v>
          </cell>
          <cell r="B52" t="str">
            <v>Wirral</v>
          </cell>
          <cell r="C52">
            <v>101</v>
          </cell>
          <cell r="D52">
            <v>20</v>
          </cell>
          <cell r="E52">
            <v>18</v>
          </cell>
          <cell r="F52">
            <v>41</v>
          </cell>
          <cell r="G52">
            <v>8</v>
          </cell>
          <cell r="H52">
            <v>14</v>
          </cell>
          <cell r="J52">
            <v>344</v>
          </cell>
          <cell r="K52" t="str">
            <v>Wirral</v>
          </cell>
          <cell r="L52">
            <v>23</v>
          </cell>
          <cell r="M52">
            <v>2</v>
          </cell>
          <cell r="N52">
            <v>1</v>
          </cell>
          <cell r="O52">
            <v>14</v>
          </cell>
          <cell r="P52">
            <v>3</v>
          </cell>
          <cell r="Q52">
            <v>3</v>
          </cell>
        </row>
        <row r="53">
          <cell r="A53">
            <v>350</v>
          </cell>
          <cell r="B53" t="str">
            <v>Bolton</v>
          </cell>
          <cell r="C53">
            <v>105</v>
          </cell>
          <cell r="D53">
            <v>9</v>
          </cell>
          <cell r="E53">
            <v>8</v>
          </cell>
          <cell r="F53">
            <v>60</v>
          </cell>
          <cell r="G53">
            <v>3</v>
          </cell>
          <cell r="H53">
            <v>25</v>
          </cell>
          <cell r="J53">
            <v>350</v>
          </cell>
          <cell r="K53" t="str">
            <v>Bolton</v>
          </cell>
          <cell r="L53">
            <v>16</v>
          </cell>
          <cell r="M53">
            <v>1</v>
          </cell>
          <cell r="N53">
            <v>0</v>
          </cell>
          <cell r="O53">
            <v>8</v>
          </cell>
          <cell r="P53">
            <v>3</v>
          </cell>
          <cell r="Q53">
            <v>4</v>
          </cell>
        </row>
        <row r="54">
          <cell r="A54">
            <v>351</v>
          </cell>
          <cell r="B54" t="str">
            <v>Bury</v>
          </cell>
          <cell r="C54">
            <v>70</v>
          </cell>
          <cell r="D54">
            <v>3</v>
          </cell>
          <cell r="E54">
            <v>3</v>
          </cell>
          <cell r="F54">
            <v>36</v>
          </cell>
          <cell r="G54">
            <v>6</v>
          </cell>
          <cell r="H54">
            <v>22</v>
          </cell>
          <cell r="J54">
            <v>351</v>
          </cell>
          <cell r="K54" t="str">
            <v>Bury</v>
          </cell>
          <cell r="L54">
            <v>14</v>
          </cell>
          <cell r="M54">
            <v>1</v>
          </cell>
          <cell r="N54">
            <v>0</v>
          </cell>
          <cell r="O54">
            <v>9</v>
          </cell>
          <cell r="P54">
            <v>1</v>
          </cell>
          <cell r="Q54">
            <v>3</v>
          </cell>
        </row>
        <row r="55">
          <cell r="A55">
            <v>352</v>
          </cell>
          <cell r="B55" t="str">
            <v>Manchester</v>
          </cell>
          <cell r="C55">
            <v>150</v>
          </cell>
          <cell r="D55">
            <v>27</v>
          </cell>
          <cell r="E55">
            <v>27</v>
          </cell>
          <cell r="F55">
            <v>78</v>
          </cell>
          <cell r="G55">
            <v>6</v>
          </cell>
          <cell r="H55">
            <v>12</v>
          </cell>
          <cell r="J55">
            <v>352</v>
          </cell>
          <cell r="K55" t="str">
            <v>Manchester</v>
          </cell>
          <cell r="L55">
            <v>25</v>
          </cell>
          <cell r="M55">
            <v>6</v>
          </cell>
          <cell r="N55">
            <v>3</v>
          </cell>
          <cell r="O55">
            <v>8</v>
          </cell>
          <cell r="P55">
            <v>3</v>
          </cell>
          <cell r="Q55">
            <v>5</v>
          </cell>
        </row>
        <row r="56">
          <cell r="A56">
            <v>353</v>
          </cell>
          <cell r="B56" t="str">
            <v>Oldham</v>
          </cell>
          <cell r="C56">
            <v>101</v>
          </cell>
          <cell r="D56">
            <v>4</v>
          </cell>
          <cell r="E56">
            <v>17</v>
          </cell>
          <cell r="F56">
            <v>48</v>
          </cell>
          <cell r="G56">
            <v>7</v>
          </cell>
          <cell r="H56">
            <v>25</v>
          </cell>
          <cell r="J56">
            <v>353</v>
          </cell>
          <cell r="K56" t="str">
            <v>Oldham</v>
          </cell>
          <cell r="L56">
            <v>15</v>
          </cell>
          <cell r="M56">
            <v>2</v>
          </cell>
          <cell r="N56">
            <v>0</v>
          </cell>
          <cell r="O56">
            <v>9</v>
          </cell>
          <cell r="P56">
            <v>1</v>
          </cell>
          <cell r="Q56">
            <v>3</v>
          </cell>
        </row>
        <row r="57">
          <cell r="A57">
            <v>354</v>
          </cell>
          <cell r="B57" t="str">
            <v>Rochdale</v>
          </cell>
          <cell r="C57">
            <v>76</v>
          </cell>
          <cell r="D57">
            <v>7</v>
          </cell>
          <cell r="E57">
            <v>7</v>
          </cell>
          <cell r="F57">
            <v>42</v>
          </cell>
          <cell r="G57">
            <v>7</v>
          </cell>
          <cell r="H57">
            <v>13</v>
          </cell>
          <cell r="J57">
            <v>354</v>
          </cell>
          <cell r="K57" t="str">
            <v>Rochdale</v>
          </cell>
          <cell r="L57">
            <v>14</v>
          </cell>
          <cell r="M57">
            <v>2</v>
          </cell>
          <cell r="N57">
            <v>3</v>
          </cell>
          <cell r="O57">
            <v>7</v>
          </cell>
          <cell r="P57">
            <v>1</v>
          </cell>
          <cell r="Q57">
            <v>1</v>
          </cell>
        </row>
        <row r="58">
          <cell r="A58">
            <v>355</v>
          </cell>
          <cell r="B58" t="str">
            <v>Salford</v>
          </cell>
          <cell r="C58">
            <v>86</v>
          </cell>
          <cell r="D58">
            <v>29</v>
          </cell>
          <cell r="E58">
            <v>12</v>
          </cell>
          <cell r="F58">
            <v>38</v>
          </cell>
          <cell r="G58">
            <v>2</v>
          </cell>
          <cell r="H58">
            <v>5</v>
          </cell>
          <cell r="J58">
            <v>355</v>
          </cell>
          <cell r="K58" t="str">
            <v>Salford</v>
          </cell>
          <cell r="L58">
            <v>17</v>
          </cell>
          <cell r="M58">
            <v>5</v>
          </cell>
          <cell r="N58">
            <v>4</v>
          </cell>
          <cell r="O58">
            <v>5</v>
          </cell>
          <cell r="P58">
            <v>1</v>
          </cell>
          <cell r="Q58">
            <v>2</v>
          </cell>
        </row>
        <row r="59">
          <cell r="A59">
            <v>356</v>
          </cell>
          <cell r="B59" t="str">
            <v>Stockport</v>
          </cell>
          <cell r="C59">
            <v>103</v>
          </cell>
          <cell r="D59">
            <v>11</v>
          </cell>
          <cell r="E59">
            <v>19</v>
          </cell>
          <cell r="F59">
            <v>59</v>
          </cell>
          <cell r="G59">
            <v>7</v>
          </cell>
          <cell r="H59">
            <v>7</v>
          </cell>
          <cell r="J59">
            <v>356</v>
          </cell>
          <cell r="K59" t="str">
            <v>Stockport</v>
          </cell>
          <cell r="L59">
            <v>14</v>
          </cell>
          <cell r="M59">
            <v>0</v>
          </cell>
          <cell r="N59">
            <v>0</v>
          </cell>
          <cell r="O59">
            <v>11</v>
          </cell>
          <cell r="P59">
            <v>1</v>
          </cell>
          <cell r="Q59">
            <v>2</v>
          </cell>
        </row>
        <row r="60">
          <cell r="A60">
            <v>357</v>
          </cell>
          <cell r="B60" t="str">
            <v>Tameside</v>
          </cell>
          <cell r="C60">
            <v>79</v>
          </cell>
          <cell r="D60">
            <v>4</v>
          </cell>
          <cell r="E60">
            <v>8</v>
          </cell>
          <cell r="F60">
            <v>42</v>
          </cell>
          <cell r="G60">
            <v>13</v>
          </cell>
          <cell r="H60">
            <v>12</v>
          </cell>
          <cell r="J60">
            <v>357</v>
          </cell>
          <cell r="K60" t="str">
            <v>Tameside</v>
          </cell>
          <cell r="L60">
            <v>18</v>
          </cell>
          <cell r="M60">
            <v>2</v>
          </cell>
          <cell r="N60">
            <v>0</v>
          </cell>
          <cell r="O60">
            <v>8</v>
          </cell>
          <cell r="P60">
            <v>5</v>
          </cell>
          <cell r="Q60">
            <v>3</v>
          </cell>
        </row>
        <row r="61">
          <cell r="A61">
            <v>358</v>
          </cell>
          <cell r="B61" t="str">
            <v>Trafford</v>
          </cell>
          <cell r="C61">
            <v>76</v>
          </cell>
          <cell r="D61">
            <v>7</v>
          </cell>
          <cell r="E61">
            <v>8</v>
          </cell>
          <cell r="F61">
            <v>46</v>
          </cell>
          <cell r="G61">
            <v>4</v>
          </cell>
          <cell r="H61">
            <v>11</v>
          </cell>
          <cell r="J61">
            <v>358</v>
          </cell>
          <cell r="K61" t="str">
            <v>Trafford</v>
          </cell>
          <cell r="L61">
            <v>18</v>
          </cell>
          <cell r="M61">
            <v>1</v>
          </cell>
          <cell r="N61">
            <v>1</v>
          </cell>
          <cell r="O61">
            <v>10</v>
          </cell>
          <cell r="P61">
            <v>3</v>
          </cell>
          <cell r="Q61">
            <v>3</v>
          </cell>
        </row>
        <row r="62">
          <cell r="A62">
            <v>359</v>
          </cell>
          <cell r="B62" t="str">
            <v>Wigan</v>
          </cell>
          <cell r="C62">
            <v>112</v>
          </cell>
          <cell r="D62">
            <v>10</v>
          </cell>
          <cell r="E62">
            <v>11</v>
          </cell>
          <cell r="F62">
            <v>55</v>
          </cell>
          <cell r="G62">
            <v>14</v>
          </cell>
          <cell r="H62">
            <v>22</v>
          </cell>
          <cell r="J62">
            <v>359</v>
          </cell>
          <cell r="K62" t="str">
            <v>Wigan</v>
          </cell>
          <cell r="L62">
            <v>21</v>
          </cell>
          <cell r="M62">
            <v>2</v>
          </cell>
          <cell r="N62">
            <v>0</v>
          </cell>
          <cell r="O62">
            <v>9</v>
          </cell>
          <cell r="P62">
            <v>4</v>
          </cell>
          <cell r="Q62">
            <v>6</v>
          </cell>
        </row>
        <row r="63">
          <cell r="A63">
            <v>370</v>
          </cell>
          <cell r="B63" t="str">
            <v>Barnsley</v>
          </cell>
          <cell r="C63">
            <v>87</v>
          </cell>
          <cell r="D63">
            <v>5</v>
          </cell>
          <cell r="E63">
            <v>15</v>
          </cell>
          <cell r="F63">
            <v>55</v>
          </cell>
          <cell r="G63">
            <v>9</v>
          </cell>
          <cell r="H63">
            <v>3</v>
          </cell>
          <cell r="J63">
            <v>370</v>
          </cell>
          <cell r="K63" t="str">
            <v>Barnsley</v>
          </cell>
          <cell r="L63">
            <v>14</v>
          </cell>
          <cell r="M63">
            <v>1</v>
          </cell>
          <cell r="N63">
            <v>0</v>
          </cell>
          <cell r="O63">
            <v>12</v>
          </cell>
          <cell r="P63">
            <v>1</v>
          </cell>
          <cell r="Q63">
            <v>0</v>
          </cell>
        </row>
        <row r="64">
          <cell r="A64">
            <v>371</v>
          </cell>
          <cell r="B64" t="str">
            <v>Doncaster</v>
          </cell>
          <cell r="C64">
            <v>113</v>
          </cell>
          <cell r="D64">
            <v>23</v>
          </cell>
          <cell r="E64">
            <v>19</v>
          </cell>
          <cell r="F64">
            <v>59</v>
          </cell>
          <cell r="G64">
            <v>7</v>
          </cell>
          <cell r="H64">
            <v>5</v>
          </cell>
          <cell r="J64">
            <v>371</v>
          </cell>
          <cell r="K64" t="str">
            <v>Doncaster</v>
          </cell>
          <cell r="L64">
            <v>17</v>
          </cell>
          <cell r="M64">
            <v>0</v>
          </cell>
          <cell r="N64">
            <v>3</v>
          </cell>
          <cell r="O64">
            <v>9</v>
          </cell>
          <cell r="P64">
            <v>1</v>
          </cell>
          <cell r="Q64">
            <v>4</v>
          </cell>
        </row>
        <row r="65">
          <cell r="A65">
            <v>372</v>
          </cell>
          <cell r="B65" t="str">
            <v>Rotherham</v>
          </cell>
          <cell r="C65">
            <v>110</v>
          </cell>
          <cell r="D65">
            <v>7</v>
          </cell>
          <cell r="E65">
            <v>20</v>
          </cell>
          <cell r="F65">
            <v>57</v>
          </cell>
          <cell r="G65">
            <v>12</v>
          </cell>
          <cell r="H65">
            <v>14</v>
          </cell>
          <cell r="J65">
            <v>372</v>
          </cell>
          <cell r="K65" t="str">
            <v>Rotherham</v>
          </cell>
          <cell r="L65">
            <v>17</v>
          </cell>
          <cell r="M65">
            <v>1</v>
          </cell>
          <cell r="N65">
            <v>3</v>
          </cell>
          <cell r="O65">
            <v>10</v>
          </cell>
          <cell r="P65">
            <v>0</v>
          </cell>
          <cell r="Q65">
            <v>3</v>
          </cell>
        </row>
        <row r="66">
          <cell r="A66">
            <v>373</v>
          </cell>
          <cell r="B66" t="str">
            <v>Sheffield</v>
          </cell>
          <cell r="C66">
            <v>148</v>
          </cell>
          <cell r="D66">
            <v>17</v>
          </cell>
          <cell r="E66">
            <v>16</v>
          </cell>
          <cell r="F66">
            <v>68</v>
          </cell>
          <cell r="G66">
            <v>12</v>
          </cell>
          <cell r="H66">
            <v>35</v>
          </cell>
          <cell r="J66">
            <v>373</v>
          </cell>
          <cell r="K66" t="str">
            <v>Sheffield</v>
          </cell>
          <cell r="L66">
            <v>27</v>
          </cell>
          <cell r="M66">
            <v>0</v>
          </cell>
          <cell r="N66">
            <v>4</v>
          </cell>
          <cell r="O66">
            <v>16</v>
          </cell>
          <cell r="P66">
            <v>1</v>
          </cell>
          <cell r="Q66">
            <v>6</v>
          </cell>
        </row>
        <row r="67">
          <cell r="A67">
            <v>380</v>
          </cell>
          <cell r="B67" t="str">
            <v>Bradford</v>
          </cell>
          <cell r="C67">
            <v>163</v>
          </cell>
          <cell r="D67">
            <v>14</v>
          </cell>
          <cell r="E67">
            <v>21</v>
          </cell>
          <cell r="F67">
            <v>80</v>
          </cell>
          <cell r="G67">
            <v>13</v>
          </cell>
          <cell r="H67">
            <v>35</v>
          </cell>
          <cell r="J67">
            <v>380</v>
          </cell>
          <cell r="K67" t="str">
            <v>Bradford</v>
          </cell>
          <cell r="L67">
            <v>82</v>
          </cell>
          <cell r="M67">
            <v>42</v>
          </cell>
          <cell r="N67">
            <v>12</v>
          </cell>
          <cell r="O67">
            <v>21</v>
          </cell>
          <cell r="P67">
            <v>2</v>
          </cell>
          <cell r="Q67">
            <v>5</v>
          </cell>
        </row>
        <row r="68">
          <cell r="A68">
            <v>381</v>
          </cell>
          <cell r="B68" t="str">
            <v>Calderdale</v>
          </cell>
          <cell r="C68">
            <v>89</v>
          </cell>
          <cell r="D68">
            <v>12</v>
          </cell>
          <cell r="E68">
            <v>9</v>
          </cell>
          <cell r="F68">
            <v>42</v>
          </cell>
          <cell r="G68">
            <v>8</v>
          </cell>
          <cell r="H68">
            <v>18</v>
          </cell>
          <cell r="J68">
            <v>381</v>
          </cell>
          <cell r="K68" t="str">
            <v>Calderdale</v>
          </cell>
          <cell r="L68">
            <v>15</v>
          </cell>
          <cell r="M68">
            <v>0</v>
          </cell>
          <cell r="N68">
            <v>1</v>
          </cell>
          <cell r="O68">
            <v>9</v>
          </cell>
          <cell r="P68">
            <v>1</v>
          </cell>
          <cell r="Q68">
            <v>4</v>
          </cell>
        </row>
        <row r="69">
          <cell r="A69">
            <v>382</v>
          </cell>
          <cell r="B69" t="str">
            <v>Kirklees</v>
          </cell>
          <cell r="C69">
            <v>152</v>
          </cell>
          <cell r="D69">
            <v>14</v>
          </cell>
          <cell r="E69">
            <v>18</v>
          </cell>
          <cell r="F69">
            <v>85</v>
          </cell>
          <cell r="G69">
            <v>16</v>
          </cell>
          <cell r="H69">
            <v>19</v>
          </cell>
          <cell r="J69">
            <v>382</v>
          </cell>
          <cell r="K69" t="str">
            <v>Kirklees</v>
          </cell>
          <cell r="L69">
            <v>32</v>
          </cell>
          <cell r="M69">
            <v>3</v>
          </cell>
          <cell r="N69">
            <v>2</v>
          </cell>
          <cell r="O69">
            <v>20</v>
          </cell>
          <cell r="P69">
            <v>2</v>
          </cell>
          <cell r="Q69">
            <v>5</v>
          </cell>
        </row>
        <row r="70">
          <cell r="A70">
            <v>383</v>
          </cell>
          <cell r="B70" t="str">
            <v>Leeds</v>
          </cell>
          <cell r="C70">
            <v>244</v>
          </cell>
          <cell r="D70">
            <v>50</v>
          </cell>
          <cell r="E70">
            <v>24</v>
          </cell>
          <cell r="F70">
            <v>141</v>
          </cell>
          <cell r="G70">
            <v>13</v>
          </cell>
          <cell r="H70">
            <v>16</v>
          </cell>
          <cell r="J70">
            <v>383</v>
          </cell>
          <cell r="K70" t="str">
            <v>Leeds</v>
          </cell>
          <cell r="L70">
            <v>43</v>
          </cell>
          <cell r="M70">
            <v>7</v>
          </cell>
          <cell r="N70">
            <v>2</v>
          </cell>
          <cell r="O70">
            <v>27</v>
          </cell>
          <cell r="P70">
            <v>5</v>
          </cell>
          <cell r="Q70">
            <v>2</v>
          </cell>
        </row>
        <row r="71">
          <cell r="A71">
            <v>384</v>
          </cell>
          <cell r="B71" t="str">
            <v>Wakefield</v>
          </cell>
          <cell r="C71">
            <v>130</v>
          </cell>
          <cell r="D71">
            <v>14</v>
          </cell>
          <cell r="E71">
            <v>13</v>
          </cell>
          <cell r="F71">
            <v>76</v>
          </cell>
          <cell r="G71">
            <v>14</v>
          </cell>
          <cell r="H71">
            <v>13</v>
          </cell>
          <cell r="J71">
            <v>384</v>
          </cell>
          <cell r="K71" t="str">
            <v>Wakefield</v>
          </cell>
          <cell r="L71">
            <v>18</v>
          </cell>
          <cell r="M71">
            <v>2</v>
          </cell>
          <cell r="N71">
            <v>1</v>
          </cell>
          <cell r="O71">
            <v>12</v>
          </cell>
          <cell r="P71">
            <v>1</v>
          </cell>
          <cell r="Q71">
            <v>2</v>
          </cell>
        </row>
        <row r="72">
          <cell r="A72">
            <v>390</v>
          </cell>
          <cell r="B72" t="str">
            <v>Gateshead</v>
          </cell>
          <cell r="C72">
            <v>76</v>
          </cell>
          <cell r="D72">
            <v>8</v>
          </cell>
          <cell r="E72">
            <v>9</v>
          </cell>
          <cell r="F72">
            <v>51</v>
          </cell>
          <cell r="G72">
            <v>4</v>
          </cell>
          <cell r="H72">
            <v>4</v>
          </cell>
          <cell r="J72">
            <v>390</v>
          </cell>
          <cell r="K72" t="str">
            <v>Gateshead</v>
          </cell>
          <cell r="L72">
            <v>10</v>
          </cell>
          <cell r="M72">
            <v>0</v>
          </cell>
          <cell r="N72">
            <v>1</v>
          </cell>
          <cell r="O72">
            <v>5</v>
          </cell>
          <cell r="P72">
            <v>2</v>
          </cell>
          <cell r="Q72">
            <v>2</v>
          </cell>
        </row>
        <row r="73">
          <cell r="A73">
            <v>391</v>
          </cell>
          <cell r="B73" t="str">
            <v>Newcastle upon Tyne</v>
          </cell>
          <cell r="C73">
            <v>76</v>
          </cell>
          <cell r="D73">
            <v>23</v>
          </cell>
          <cell r="E73">
            <v>11</v>
          </cell>
          <cell r="F73">
            <v>30</v>
          </cell>
          <cell r="G73">
            <v>2</v>
          </cell>
          <cell r="H73">
            <v>10</v>
          </cell>
          <cell r="J73">
            <v>391</v>
          </cell>
          <cell r="K73" t="str">
            <v>Newcastle upon Tyne</v>
          </cell>
          <cell r="L73">
            <v>21</v>
          </cell>
          <cell r="M73">
            <v>4</v>
          </cell>
          <cell r="N73">
            <v>2</v>
          </cell>
          <cell r="O73">
            <v>12</v>
          </cell>
          <cell r="P73">
            <v>2</v>
          </cell>
          <cell r="Q73">
            <v>1</v>
          </cell>
        </row>
        <row r="74">
          <cell r="A74">
            <v>392</v>
          </cell>
          <cell r="B74" t="str">
            <v>North Tyneside</v>
          </cell>
          <cell r="C74">
            <v>56</v>
          </cell>
          <cell r="D74">
            <v>13</v>
          </cell>
          <cell r="E74">
            <v>5</v>
          </cell>
          <cell r="F74">
            <v>24</v>
          </cell>
          <cell r="G74">
            <v>6</v>
          </cell>
          <cell r="H74">
            <v>8</v>
          </cell>
          <cell r="J74">
            <v>392</v>
          </cell>
          <cell r="K74" t="str">
            <v>North Tyneside</v>
          </cell>
          <cell r="L74">
            <v>23</v>
          </cell>
          <cell r="M74">
            <v>6</v>
          </cell>
          <cell r="N74">
            <v>4</v>
          </cell>
          <cell r="O74">
            <v>10</v>
          </cell>
          <cell r="P74">
            <v>0</v>
          </cell>
          <cell r="Q74">
            <v>3</v>
          </cell>
        </row>
        <row r="75">
          <cell r="A75">
            <v>393</v>
          </cell>
          <cell r="B75" t="str">
            <v>South Tyneside</v>
          </cell>
          <cell r="C75">
            <v>57</v>
          </cell>
          <cell r="D75">
            <v>8</v>
          </cell>
          <cell r="E75">
            <v>8</v>
          </cell>
          <cell r="F75">
            <v>32</v>
          </cell>
          <cell r="G75">
            <v>3</v>
          </cell>
          <cell r="H75">
            <v>6</v>
          </cell>
          <cell r="J75">
            <v>393</v>
          </cell>
          <cell r="K75" t="str">
            <v>South Tyneside</v>
          </cell>
          <cell r="L75">
            <v>11</v>
          </cell>
          <cell r="M75">
            <v>1</v>
          </cell>
          <cell r="N75">
            <v>2</v>
          </cell>
          <cell r="O75">
            <v>6</v>
          </cell>
          <cell r="P75">
            <v>1</v>
          </cell>
          <cell r="Q75">
            <v>1</v>
          </cell>
        </row>
        <row r="76">
          <cell r="A76">
            <v>394</v>
          </cell>
          <cell r="B76" t="str">
            <v>Sunderland</v>
          </cell>
          <cell r="C76">
            <v>96</v>
          </cell>
          <cell r="D76">
            <v>24</v>
          </cell>
          <cell r="E76">
            <v>17</v>
          </cell>
          <cell r="F76">
            <v>49</v>
          </cell>
          <cell r="G76">
            <v>4</v>
          </cell>
          <cell r="H76">
            <v>2</v>
          </cell>
          <cell r="J76">
            <v>394</v>
          </cell>
          <cell r="K76" t="str">
            <v>Sunderland</v>
          </cell>
          <cell r="L76">
            <v>17</v>
          </cell>
          <cell r="M76">
            <v>2</v>
          </cell>
          <cell r="N76">
            <v>1</v>
          </cell>
          <cell r="O76">
            <v>10</v>
          </cell>
          <cell r="P76">
            <v>3</v>
          </cell>
          <cell r="Q76">
            <v>1</v>
          </cell>
        </row>
        <row r="77">
          <cell r="A77">
            <v>420</v>
          </cell>
          <cell r="B77" t="str">
            <v>Isles of Scilly</v>
          </cell>
          <cell r="C77">
            <v>4</v>
          </cell>
          <cell r="D77">
            <v>1</v>
          </cell>
          <cell r="E77">
            <v>3</v>
          </cell>
          <cell r="F77">
            <v>0</v>
          </cell>
          <cell r="G77">
            <v>0</v>
          </cell>
          <cell r="H77">
            <v>0</v>
          </cell>
          <cell r="J77">
            <v>420</v>
          </cell>
          <cell r="K77" t="str">
            <v>Isles of Scilly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800</v>
          </cell>
          <cell r="B78" t="str">
            <v>Bath and North East Somerset</v>
          </cell>
          <cell r="C78">
            <v>69</v>
          </cell>
          <cell r="D78">
            <v>5</v>
          </cell>
          <cell r="E78">
            <v>11</v>
          </cell>
          <cell r="F78">
            <v>35</v>
          </cell>
          <cell r="G78">
            <v>8</v>
          </cell>
          <cell r="H78">
            <v>10</v>
          </cell>
          <cell r="J78">
            <v>800</v>
          </cell>
          <cell r="K78" t="str">
            <v>Bath and North East Somerset</v>
          </cell>
          <cell r="L78">
            <v>13</v>
          </cell>
          <cell r="M78">
            <v>1</v>
          </cell>
          <cell r="N78">
            <v>2</v>
          </cell>
          <cell r="O78">
            <v>7</v>
          </cell>
          <cell r="P78">
            <v>1</v>
          </cell>
          <cell r="Q78">
            <v>2</v>
          </cell>
        </row>
        <row r="79">
          <cell r="A79">
            <v>801</v>
          </cell>
          <cell r="B79" t="str">
            <v>Bristol, City of</v>
          </cell>
          <cell r="C79">
            <v>121</v>
          </cell>
          <cell r="D79">
            <v>14</v>
          </cell>
          <cell r="E79">
            <v>11</v>
          </cell>
          <cell r="F79">
            <v>64</v>
          </cell>
          <cell r="G79">
            <v>7</v>
          </cell>
          <cell r="H79">
            <v>25</v>
          </cell>
          <cell r="J79">
            <v>801</v>
          </cell>
          <cell r="K79" t="str">
            <v>Bristol, City of</v>
          </cell>
          <cell r="L79">
            <v>22</v>
          </cell>
          <cell r="M79">
            <v>2</v>
          </cell>
          <cell r="N79">
            <v>8</v>
          </cell>
          <cell r="O79">
            <v>10</v>
          </cell>
          <cell r="P79">
            <v>1</v>
          </cell>
          <cell r="Q79">
            <v>1</v>
          </cell>
        </row>
        <row r="80">
          <cell r="A80">
            <v>802</v>
          </cell>
          <cell r="B80" t="str">
            <v>North Somerset</v>
          </cell>
          <cell r="C80">
            <v>65</v>
          </cell>
          <cell r="D80">
            <v>1</v>
          </cell>
          <cell r="E80">
            <v>3</v>
          </cell>
          <cell r="F80">
            <v>46</v>
          </cell>
          <cell r="G80">
            <v>6</v>
          </cell>
          <cell r="H80">
            <v>9</v>
          </cell>
          <cell r="J80">
            <v>802</v>
          </cell>
          <cell r="K80" t="str">
            <v>North Somerset</v>
          </cell>
          <cell r="L80">
            <v>10</v>
          </cell>
          <cell r="M80">
            <v>0</v>
          </cell>
          <cell r="N80">
            <v>1</v>
          </cell>
          <cell r="O80">
            <v>8</v>
          </cell>
          <cell r="P80">
            <v>1</v>
          </cell>
          <cell r="Q80">
            <v>0</v>
          </cell>
        </row>
        <row r="81">
          <cell r="A81">
            <v>803</v>
          </cell>
          <cell r="B81" t="str">
            <v>South Gloucestershire</v>
          </cell>
          <cell r="C81">
            <v>97</v>
          </cell>
          <cell r="D81">
            <v>7</v>
          </cell>
          <cell r="E81">
            <v>11</v>
          </cell>
          <cell r="F81">
            <v>53</v>
          </cell>
          <cell r="G81">
            <v>3</v>
          </cell>
          <cell r="H81">
            <v>23</v>
          </cell>
          <cell r="J81">
            <v>803</v>
          </cell>
          <cell r="K81" t="str">
            <v>South Gloucestershire</v>
          </cell>
          <cell r="L81">
            <v>14</v>
          </cell>
          <cell r="M81">
            <v>1</v>
          </cell>
          <cell r="N81">
            <v>2</v>
          </cell>
          <cell r="O81">
            <v>8</v>
          </cell>
          <cell r="P81">
            <v>2</v>
          </cell>
          <cell r="Q81">
            <v>1</v>
          </cell>
        </row>
        <row r="82">
          <cell r="A82">
            <v>805</v>
          </cell>
          <cell r="B82" t="str">
            <v>Hartlepool</v>
          </cell>
          <cell r="C82">
            <v>30</v>
          </cell>
          <cell r="D82">
            <v>2</v>
          </cell>
          <cell r="E82">
            <v>4</v>
          </cell>
          <cell r="F82">
            <v>20</v>
          </cell>
          <cell r="G82">
            <v>0</v>
          </cell>
          <cell r="H82">
            <v>4</v>
          </cell>
          <cell r="J82">
            <v>805</v>
          </cell>
          <cell r="K82" t="str">
            <v>Hartlepool</v>
          </cell>
          <cell r="L82">
            <v>6</v>
          </cell>
          <cell r="M82">
            <v>0</v>
          </cell>
          <cell r="N82">
            <v>1</v>
          </cell>
          <cell r="O82">
            <v>5</v>
          </cell>
          <cell r="P82">
            <v>0</v>
          </cell>
          <cell r="Q82">
            <v>0</v>
          </cell>
        </row>
        <row r="83">
          <cell r="A83">
            <v>806</v>
          </cell>
          <cell r="B83" t="str">
            <v>Middlesbrough</v>
          </cell>
          <cell r="C83">
            <v>47</v>
          </cell>
          <cell r="D83">
            <v>5</v>
          </cell>
          <cell r="E83">
            <v>6</v>
          </cell>
          <cell r="F83">
            <v>33</v>
          </cell>
          <cell r="G83">
            <v>1</v>
          </cell>
          <cell r="H83">
            <v>2</v>
          </cell>
          <cell r="J83">
            <v>806</v>
          </cell>
          <cell r="K83" t="str">
            <v>Middlesbrough</v>
          </cell>
          <cell r="L83">
            <v>11</v>
          </cell>
          <cell r="M83">
            <v>1</v>
          </cell>
          <cell r="N83">
            <v>2</v>
          </cell>
          <cell r="O83">
            <v>6</v>
          </cell>
          <cell r="P83">
            <v>0</v>
          </cell>
          <cell r="Q83">
            <v>2</v>
          </cell>
        </row>
        <row r="84">
          <cell r="A84">
            <v>807</v>
          </cell>
          <cell r="B84" t="str">
            <v>Redcar and Cleveland</v>
          </cell>
          <cell r="C84">
            <v>53</v>
          </cell>
          <cell r="D84">
            <v>6</v>
          </cell>
          <cell r="E84">
            <v>8</v>
          </cell>
          <cell r="F84">
            <v>35</v>
          </cell>
          <cell r="G84">
            <v>4</v>
          </cell>
          <cell r="H84">
            <v>0</v>
          </cell>
          <cell r="J84">
            <v>807</v>
          </cell>
          <cell r="K84" t="str">
            <v>Redcar and Cleveland</v>
          </cell>
          <cell r="L84">
            <v>13</v>
          </cell>
          <cell r="M84">
            <v>2</v>
          </cell>
          <cell r="N84">
            <v>3</v>
          </cell>
          <cell r="O84">
            <v>7</v>
          </cell>
          <cell r="P84">
            <v>1</v>
          </cell>
          <cell r="Q84">
            <v>0</v>
          </cell>
        </row>
        <row r="85">
          <cell r="A85">
            <v>808</v>
          </cell>
          <cell r="B85" t="str">
            <v>Stockton-on-Tees</v>
          </cell>
          <cell r="C85">
            <v>64</v>
          </cell>
          <cell r="D85">
            <v>2</v>
          </cell>
          <cell r="E85">
            <v>5</v>
          </cell>
          <cell r="F85">
            <v>47</v>
          </cell>
          <cell r="G85">
            <v>3</v>
          </cell>
          <cell r="H85">
            <v>7</v>
          </cell>
          <cell r="J85">
            <v>808</v>
          </cell>
          <cell r="K85" t="str">
            <v>Stockton-on-Tees</v>
          </cell>
          <cell r="L85">
            <v>13</v>
          </cell>
          <cell r="M85">
            <v>2</v>
          </cell>
          <cell r="N85">
            <v>0</v>
          </cell>
          <cell r="O85">
            <v>11</v>
          </cell>
          <cell r="P85">
            <v>0</v>
          </cell>
          <cell r="Q85">
            <v>0</v>
          </cell>
        </row>
        <row r="86">
          <cell r="A86">
            <v>810</v>
          </cell>
          <cell r="B86" t="str">
            <v>Kingston Upon Hull, City of</v>
          </cell>
          <cell r="C86">
            <v>80</v>
          </cell>
          <cell r="D86">
            <v>16</v>
          </cell>
          <cell r="E86">
            <v>17</v>
          </cell>
          <cell r="F86">
            <v>36</v>
          </cell>
          <cell r="G86">
            <v>2</v>
          </cell>
          <cell r="H86">
            <v>9</v>
          </cell>
          <cell r="J86">
            <v>810</v>
          </cell>
          <cell r="K86" t="str">
            <v>Kingston Upon Hull, City of</v>
          </cell>
          <cell r="L86">
            <v>16</v>
          </cell>
          <cell r="M86">
            <v>3</v>
          </cell>
          <cell r="N86">
            <v>1</v>
          </cell>
          <cell r="O86">
            <v>8</v>
          </cell>
          <cell r="P86">
            <v>3</v>
          </cell>
          <cell r="Q86">
            <v>1</v>
          </cell>
        </row>
        <row r="87">
          <cell r="A87">
            <v>811</v>
          </cell>
          <cell r="B87" t="str">
            <v>East Riding of Yorkshire</v>
          </cell>
          <cell r="C87">
            <v>135</v>
          </cell>
          <cell r="D87">
            <v>14</v>
          </cell>
          <cell r="E87">
            <v>28</v>
          </cell>
          <cell r="F87">
            <v>65</v>
          </cell>
          <cell r="G87">
            <v>4</v>
          </cell>
          <cell r="H87">
            <v>24</v>
          </cell>
          <cell r="J87">
            <v>811</v>
          </cell>
          <cell r="K87" t="str">
            <v>East Riding of Yorkshire</v>
          </cell>
          <cell r="L87">
            <v>18</v>
          </cell>
          <cell r="M87">
            <v>1</v>
          </cell>
          <cell r="N87">
            <v>1</v>
          </cell>
          <cell r="O87">
            <v>11</v>
          </cell>
          <cell r="P87">
            <v>3</v>
          </cell>
          <cell r="Q87">
            <v>2</v>
          </cell>
        </row>
        <row r="88">
          <cell r="A88">
            <v>812</v>
          </cell>
          <cell r="B88" t="str">
            <v>North East Lincolnshire</v>
          </cell>
          <cell r="C88">
            <v>62</v>
          </cell>
          <cell r="D88">
            <v>11</v>
          </cell>
          <cell r="E88">
            <v>16</v>
          </cell>
          <cell r="F88">
            <v>33</v>
          </cell>
          <cell r="G88">
            <v>1</v>
          </cell>
          <cell r="H88">
            <v>1</v>
          </cell>
          <cell r="J88">
            <v>812</v>
          </cell>
          <cell r="K88" t="str">
            <v>North East Lincolnshire</v>
          </cell>
          <cell r="L88">
            <v>12</v>
          </cell>
          <cell r="M88">
            <v>0</v>
          </cell>
          <cell r="N88">
            <v>1</v>
          </cell>
          <cell r="O88">
            <v>10</v>
          </cell>
          <cell r="P88">
            <v>0</v>
          </cell>
          <cell r="Q88">
            <v>1</v>
          </cell>
        </row>
        <row r="89">
          <cell r="A89">
            <v>813</v>
          </cell>
          <cell r="B89" t="str">
            <v>North Lincolnshire</v>
          </cell>
          <cell r="C89">
            <v>69</v>
          </cell>
          <cell r="D89">
            <v>8</v>
          </cell>
          <cell r="E89">
            <v>12</v>
          </cell>
          <cell r="F89">
            <v>41</v>
          </cell>
          <cell r="G89">
            <v>5</v>
          </cell>
          <cell r="H89">
            <v>3</v>
          </cell>
          <cell r="J89">
            <v>813</v>
          </cell>
          <cell r="K89" t="str">
            <v>North Lincolnshire</v>
          </cell>
          <cell r="L89">
            <v>14</v>
          </cell>
          <cell r="M89">
            <v>3</v>
          </cell>
          <cell r="N89">
            <v>0</v>
          </cell>
          <cell r="O89">
            <v>8</v>
          </cell>
          <cell r="P89">
            <v>1</v>
          </cell>
          <cell r="Q89">
            <v>2</v>
          </cell>
        </row>
        <row r="90">
          <cell r="A90">
            <v>815</v>
          </cell>
          <cell r="B90" t="str">
            <v>North Yorkshire</v>
          </cell>
          <cell r="C90">
            <v>328</v>
          </cell>
          <cell r="D90">
            <v>37</v>
          </cell>
          <cell r="E90">
            <v>78</v>
          </cell>
          <cell r="F90">
            <v>150</v>
          </cell>
          <cell r="G90">
            <v>13</v>
          </cell>
          <cell r="H90">
            <v>50</v>
          </cell>
          <cell r="J90">
            <v>815</v>
          </cell>
          <cell r="K90" t="str">
            <v>North Yorkshire</v>
          </cell>
          <cell r="L90">
            <v>47</v>
          </cell>
          <cell r="M90">
            <v>2</v>
          </cell>
          <cell r="N90">
            <v>3</v>
          </cell>
          <cell r="O90">
            <v>25</v>
          </cell>
          <cell r="P90">
            <v>6</v>
          </cell>
          <cell r="Q90">
            <v>11</v>
          </cell>
        </row>
        <row r="91">
          <cell r="A91">
            <v>816</v>
          </cell>
          <cell r="B91" t="str">
            <v>York</v>
          </cell>
          <cell r="C91">
            <v>60</v>
          </cell>
          <cell r="D91">
            <v>10</v>
          </cell>
          <cell r="E91">
            <v>8</v>
          </cell>
          <cell r="F91">
            <v>31</v>
          </cell>
          <cell r="G91">
            <v>3</v>
          </cell>
          <cell r="H91">
            <v>8</v>
          </cell>
          <cell r="J91">
            <v>816</v>
          </cell>
          <cell r="K91" t="str">
            <v>York</v>
          </cell>
          <cell r="L91">
            <v>12</v>
          </cell>
          <cell r="M91">
            <v>1</v>
          </cell>
          <cell r="N91">
            <v>3</v>
          </cell>
          <cell r="O91">
            <v>7</v>
          </cell>
          <cell r="P91">
            <v>0</v>
          </cell>
          <cell r="Q91">
            <v>1</v>
          </cell>
        </row>
        <row r="92">
          <cell r="A92">
            <v>820</v>
          </cell>
          <cell r="B92" t="str">
            <v>Bedfordshire</v>
          </cell>
          <cell r="C92">
            <v>147</v>
          </cell>
          <cell r="D92">
            <v>23</v>
          </cell>
          <cell r="E92">
            <v>34</v>
          </cell>
          <cell r="F92">
            <v>63</v>
          </cell>
          <cell r="G92">
            <v>14</v>
          </cell>
          <cell r="H92">
            <v>13</v>
          </cell>
          <cell r="J92">
            <v>820</v>
          </cell>
          <cell r="K92" t="str">
            <v>Bedfordshire</v>
          </cell>
          <cell r="L92">
            <v>57</v>
          </cell>
          <cell r="M92">
            <v>10</v>
          </cell>
          <cell r="N92">
            <v>3</v>
          </cell>
          <cell r="O92">
            <v>30</v>
          </cell>
          <cell r="P92">
            <v>8</v>
          </cell>
          <cell r="Q92">
            <v>6</v>
          </cell>
        </row>
        <row r="93">
          <cell r="A93">
            <v>821</v>
          </cell>
          <cell r="B93" t="str">
            <v>Luton</v>
          </cell>
          <cell r="C93">
            <v>65</v>
          </cell>
          <cell r="D93">
            <v>7</v>
          </cell>
          <cell r="E93">
            <v>11</v>
          </cell>
          <cell r="F93">
            <v>44</v>
          </cell>
          <cell r="G93">
            <v>2</v>
          </cell>
          <cell r="H93">
            <v>1</v>
          </cell>
          <cell r="J93">
            <v>821</v>
          </cell>
          <cell r="K93" t="str">
            <v>Luton</v>
          </cell>
          <cell r="L93">
            <v>12</v>
          </cell>
          <cell r="M93">
            <v>0</v>
          </cell>
          <cell r="N93">
            <v>0</v>
          </cell>
          <cell r="O93">
            <v>9</v>
          </cell>
          <cell r="P93">
            <v>3</v>
          </cell>
          <cell r="Q93">
            <v>0</v>
          </cell>
        </row>
        <row r="94">
          <cell r="A94">
            <v>825</v>
          </cell>
          <cell r="B94" t="str">
            <v>Buckinghamshire</v>
          </cell>
          <cell r="C94">
            <v>195</v>
          </cell>
          <cell r="D94">
            <v>42</v>
          </cell>
          <cell r="E94">
            <v>38</v>
          </cell>
          <cell r="F94">
            <v>92</v>
          </cell>
          <cell r="G94">
            <v>10</v>
          </cell>
          <cell r="H94">
            <v>13</v>
          </cell>
          <cell r="J94">
            <v>825</v>
          </cell>
          <cell r="K94" t="str">
            <v>Buckinghamshire</v>
          </cell>
          <cell r="L94">
            <v>34</v>
          </cell>
          <cell r="M94">
            <v>2</v>
          </cell>
          <cell r="N94">
            <v>0</v>
          </cell>
          <cell r="O94">
            <v>16</v>
          </cell>
          <cell r="P94">
            <v>8</v>
          </cell>
          <cell r="Q94">
            <v>8</v>
          </cell>
        </row>
        <row r="95">
          <cell r="A95">
            <v>826</v>
          </cell>
          <cell r="B95" t="str">
            <v>Milton Keynes</v>
          </cell>
          <cell r="C95">
            <v>86</v>
          </cell>
          <cell r="D95">
            <v>14</v>
          </cell>
          <cell r="E95">
            <v>21</v>
          </cell>
          <cell r="F95">
            <v>43</v>
          </cell>
          <cell r="G95">
            <v>4</v>
          </cell>
          <cell r="H95">
            <v>4</v>
          </cell>
          <cell r="J95">
            <v>826</v>
          </cell>
          <cell r="K95" t="str">
            <v>Milton Keynes</v>
          </cell>
          <cell r="L95">
            <v>11</v>
          </cell>
          <cell r="M95">
            <v>3</v>
          </cell>
          <cell r="N95">
            <v>0</v>
          </cell>
          <cell r="O95">
            <v>6</v>
          </cell>
          <cell r="P95">
            <v>1</v>
          </cell>
          <cell r="Q95">
            <v>1</v>
          </cell>
        </row>
        <row r="96">
          <cell r="A96">
            <v>830</v>
          </cell>
          <cell r="B96" t="str">
            <v>Derbyshire</v>
          </cell>
          <cell r="C96">
            <v>362</v>
          </cell>
          <cell r="D96">
            <v>43</v>
          </cell>
          <cell r="E96">
            <v>54</v>
          </cell>
          <cell r="F96">
            <v>123</v>
          </cell>
          <cell r="G96">
            <v>22</v>
          </cell>
          <cell r="H96">
            <v>120</v>
          </cell>
          <cell r="J96">
            <v>830</v>
          </cell>
          <cell r="K96" t="str">
            <v>Derbyshire</v>
          </cell>
          <cell r="L96">
            <v>47</v>
          </cell>
          <cell r="M96">
            <v>8</v>
          </cell>
          <cell r="N96">
            <v>4</v>
          </cell>
          <cell r="O96">
            <v>16</v>
          </cell>
          <cell r="P96">
            <v>4</v>
          </cell>
          <cell r="Q96">
            <v>15</v>
          </cell>
        </row>
        <row r="97">
          <cell r="A97">
            <v>831</v>
          </cell>
          <cell r="B97" t="str">
            <v>Derby</v>
          </cell>
          <cell r="C97">
            <v>81</v>
          </cell>
          <cell r="D97">
            <v>3</v>
          </cell>
          <cell r="E97">
            <v>9</v>
          </cell>
          <cell r="F97">
            <v>55</v>
          </cell>
          <cell r="G97">
            <v>6</v>
          </cell>
          <cell r="H97">
            <v>8</v>
          </cell>
          <cell r="J97">
            <v>831</v>
          </cell>
          <cell r="K97" t="str">
            <v>Derby</v>
          </cell>
          <cell r="L97">
            <v>14</v>
          </cell>
          <cell r="M97">
            <v>4</v>
          </cell>
          <cell r="N97">
            <v>0</v>
          </cell>
          <cell r="O97">
            <v>8</v>
          </cell>
          <cell r="P97">
            <v>0</v>
          </cell>
          <cell r="Q97">
            <v>2</v>
          </cell>
        </row>
        <row r="98">
          <cell r="A98">
            <v>835</v>
          </cell>
          <cell r="B98" t="str">
            <v>Dorset</v>
          </cell>
          <cell r="C98">
            <v>138</v>
          </cell>
          <cell r="D98">
            <v>14</v>
          </cell>
          <cell r="E98">
            <v>24</v>
          </cell>
          <cell r="F98">
            <v>66</v>
          </cell>
          <cell r="G98">
            <v>12</v>
          </cell>
          <cell r="H98">
            <v>22</v>
          </cell>
          <cell r="J98">
            <v>835</v>
          </cell>
          <cell r="K98" t="str">
            <v>Dorset</v>
          </cell>
          <cell r="L98">
            <v>37</v>
          </cell>
          <cell r="M98">
            <v>2</v>
          </cell>
          <cell r="N98">
            <v>3</v>
          </cell>
          <cell r="O98">
            <v>21</v>
          </cell>
          <cell r="P98">
            <v>3</v>
          </cell>
          <cell r="Q98">
            <v>8</v>
          </cell>
        </row>
        <row r="99">
          <cell r="A99">
            <v>836</v>
          </cell>
          <cell r="B99" t="str">
            <v>Poole</v>
          </cell>
          <cell r="C99">
            <v>30</v>
          </cell>
          <cell r="D99">
            <v>2</v>
          </cell>
          <cell r="E99">
            <v>3</v>
          </cell>
          <cell r="F99">
            <v>15</v>
          </cell>
          <cell r="G99">
            <v>3</v>
          </cell>
          <cell r="H99">
            <v>7</v>
          </cell>
          <cell r="J99">
            <v>836</v>
          </cell>
          <cell r="K99" t="str">
            <v>Poole</v>
          </cell>
          <cell r="L99">
            <v>9</v>
          </cell>
          <cell r="M99">
            <v>0</v>
          </cell>
          <cell r="N99">
            <v>1</v>
          </cell>
          <cell r="O99">
            <v>7</v>
          </cell>
          <cell r="P99">
            <v>0</v>
          </cell>
          <cell r="Q99">
            <v>1</v>
          </cell>
        </row>
        <row r="100">
          <cell r="A100">
            <v>837</v>
          </cell>
          <cell r="B100" t="str">
            <v>Bournemouth</v>
          </cell>
          <cell r="C100">
            <v>28</v>
          </cell>
          <cell r="D100">
            <v>1</v>
          </cell>
          <cell r="E100">
            <v>1</v>
          </cell>
          <cell r="F100">
            <v>9</v>
          </cell>
          <cell r="G100">
            <v>9</v>
          </cell>
          <cell r="H100">
            <v>8</v>
          </cell>
          <cell r="J100">
            <v>837</v>
          </cell>
          <cell r="K100" t="str">
            <v>Bournemouth</v>
          </cell>
          <cell r="L100">
            <v>10</v>
          </cell>
          <cell r="M100">
            <v>1</v>
          </cell>
          <cell r="N100">
            <v>0</v>
          </cell>
          <cell r="O100">
            <v>8</v>
          </cell>
          <cell r="P100">
            <v>0</v>
          </cell>
          <cell r="Q100">
            <v>1</v>
          </cell>
        </row>
        <row r="101">
          <cell r="A101">
            <v>840</v>
          </cell>
          <cell r="B101" t="str">
            <v>Durham</v>
          </cell>
          <cell r="C101">
            <v>247</v>
          </cell>
          <cell r="D101">
            <v>53</v>
          </cell>
          <cell r="E101">
            <v>45</v>
          </cell>
          <cell r="F101">
            <v>108</v>
          </cell>
          <cell r="G101">
            <v>14</v>
          </cell>
          <cell r="H101">
            <v>27</v>
          </cell>
          <cell r="J101">
            <v>840</v>
          </cell>
          <cell r="K101" t="str">
            <v>Durham</v>
          </cell>
          <cell r="L101">
            <v>36</v>
          </cell>
          <cell r="M101">
            <v>4</v>
          </cell>
          <cell r="N101">
            <v>5</v>
          </cell>
          <cell r="O101">
            <v>23</v>
          </cell>
          <cell r="P101">
            <v>1</v>
          </cell>
          <cell r="Q101">
            <v>3</v>
          </cell>
        </row>
        <row r="102">
          <cell r="A102">
            <v>841</v>
          </cell>
          <cell r="B102" t="str">
            <v>Darlington</v>
          </cell>
          <cell r="C102">
            <v>38</v>
          </cell>
          <cell r="D102">
            <v>6</v>
          </cell>
          <cell r="E102">
            <v>3</v>
          </cell>
          <cell r="F102">
            <v>17</v>
          </cell>
          <cell r="G102">
            <v>4</v>
          </cell>
          <cell r="H102">
            <v>8</v>
          </cell>
          <cell r="J102">
            <v>841</v>
          </cell>
          <cell r="K102" t="str">
            <v>Darlington</v>
          </cell>
          <cell r="L102">
            <v>7</v>
          </cell>
          <cell r="M102">
            <v>0</v>
          </cell>
          <cell r="N102">
            <v>2</v>
          </cell>
          <cell r="O102">
            <v>3</v>
          </cell>
          <cell r="P102">
            <v>1</v>
          </cell>
          <cell r="Q102">
            <v>1</v>
          </cell>
        </row>
        <row r="103">
          <cell r="A103">
            <v>845</v>
          </cell>
          <cell r="B103" t="str">
            <v>East Sussex</v>
          </cell>
          <cell r="C103">
            <v>155</v>
          </cell>
          <cell r="D103">
            <v>10</v>
          </cell>
          <cell r="E103">
            <v>22</v>
          </cell>
          <cell r="F103">
            <v>70</v>
          </cell>
          <cell r="G103">
            <v>14</v>
          </cell>
          <cell r="H103">
            <v>39</v>
          </cell>
          <cell r="J103">
            <v>845</v>
          </cell>
          <cell r="K103" t="str">
            <v>East Sussex</v>
          </cell>
          <cell r="L103">
            <v>26</v>
          </cell>
          <cell r="M103">
            <v>1</v>
          </cell>
          <cell r="N103">
            <v>1</v>
          </cell>
          <cell r="O103">
            <v>17</v>
          </cell>
          <cell r="P103">
            <v>2</v>
          </cell>
          <cell r="Q103">
            <v>5</v>
          </cell>
        </row>
        <row r="104">
          <cell r="A104">
            <v>846</v>
          </cell>
          <cell r="B104" t="str">
            <v>Brighton and Hove</v>
          </cell>
          <cell r="C104">
            <v>58</v>
          </cell>
          <cell r="D104">
            <v>7</v>
          </cell>
          <cell r="E104">
            <v>6</v>
          </cell>
          <cell r="F104">
            <v>32</v>
          </cell>
          <cell r="G104">
            <v>5</v>
          </cell>
          <cell r="H104">
            <v>8</v>
          </cell>
          <cell r="J104">
            <v>846</v>
          </cell>
          <cell r="K104" t="str">
            <v>Brighton and Hove</v>
          </cell>
          <cell r="L104">
            <v>10</v>
          </cell>
          <cell r="M104">
            <v>2</v>
          </cell>
          <cell r="N104">
            <v>1</v>
          </cell>
          <cell r="O104">
            <v>4</v>
          </cell>
          <cell r="P104">
            <v>2</v>
          </cell>
          <cell r="Q104">
            <v>1</v>
          </cell>
        </row>
        <row r="105">
          <cell r="A105">
            <v>850</v>
          </cell>
          <cell r="B105" t="str">
            <v>Hampshire</v>
          </cell>
          <cell r="C105">
            <v>439</v>
          </cell>
          <cell r="D105">
            <v>36</v>
          </cell>
          <cell r="E105">
            <v>59</v>
          </cell>
          <cell r="F105">
            <v>284</v>
          </cell>
          <cell r="G105">
            <v>28</v>
          </cell>
          <cell r="H105">
            <v>32</v>
          </cell>
          <cell r="J105">
            <v>850</v>
          </cell>
          <cell r="K105" t="str">
            <v>Hampshire</v>
          </cell>
          <cell r="L105">
            <v>71</v>
          </cell>
          <cell r="M105">
            <v>6</v>
          </cell>
          <cell r="N105">
            <v>7</v>
          </cell>
          <cell r="O105">
            <v>47</v>
          </cell>
          <cell r="P105">
            <v>4</v>
          </cell>
          <cell r="Q105">
            <v>7</v>
          </cell>
        </row>
        <row r="106">
          <cell r="A106">
            <v>851</v>
          </cell>
          <cell r="B106" t="str">
            <v>Portsmouth</v>
          </cell>
          <cell r="C106">
            <v>53</v>
          </cell>
          <cell r="D106">
            <v>3</v>
          </cell>
          <cell r="E106">
            <v>10</v>
          </cell>
          <cell r="F106">
            <v>30</v>
          </cell>
          <cell r="G106">
            <v>2</v>
          </cell>
          <cell r="H106">
            <v>8</v>
          </cell>
          <cell r="J106">
            <v>851</v>
          </cell>
          <cell r="K106" t="str">
            <v>Portsmouth</v>
          </cell>
          <cell r="L106">
            <v>10</v>
          </cell>
          <cell r="M106">
            <v>0</v>
          </cell>
          <cell r="N106">
            <v>0</v>
          </cell>
          <cell r="O106">
            <v>6</v>
          </cell>
          <cell r="P106">
            <v>2</v>
          </cell>
          <cell r="Q106">
            <v>2</v>
          </cell>
        </row>
        <row r="107">
          <cell r="A107">
            <v>852</v>
          </cell>
          <cell r="B107" t="str">
            <v>Southampton</v>
          </cell>
          <cell r="C107">
            <v>67</v>
          </cell>
          <cell r="D107">
            <v>11</v>
          </cell>
          <cell r="E107">
            <v>9</v>
          </cell>
          <cell r="F107">
            <v>40</v>
          </cell>
          <cell r="G107">
            <v>4</v>
          </cell>
          <cell r="H107">
            <v>3</v>
          </cell>
          <cell r="J107">
            <v>852</v>
          </cell>
          <cell r="K107" t="str">
            <v>Southampton</v>
          </cell>
          <cell r="L107">
            <v>14</v>
          </cell>
          <cell r="M107">
            <v>0</v>
          </cell>
          <cell r="N107">
            <v>2</v>
          </cell>
          <cell r="O107">
            <v>10</v>
          </cell>
          <cell r="P107">
            <v>2</v>
          </cell>
          <cell r="Q107">
            <v>0</v>
          </cell>
        </row>
        <row r="108">
          <cell r="A108">
            <v>855</v>
          </cell>
          <cell r="B108" t="str">
            <v>Leicestershire</v>
          </cell>
          <cell r="C108">
            <v>228</v>
          </cell>
          <cell r="D108">
            <v>13</v>
          </cell>
          <cell r="E108">
            <v>18</v>
          </cell>
          <cell r="F108">
            <v>109</v>
          </cell>
          <cell r="G108">
            <v>25</v>
          </cell>
          <cell r="H108">
            <v>63</v>
          </cell>
          <cell r="J108">
            <v>855</v>
          </cell>
          <cell r="K108" t="str">
            <v>Leicestershire</v>
          </cell>
          <cell r="L108">
            <v>54</v>
          </cell>
          <cell r="M108">
            <v>5</v>
          </cell>
          <cell r="N108">
            <v>7</v>
          </cell>
          <cell r="O108">
            <v>30</v>
          </cell>
          <cell r="P108">
            <v>3</v>
          </cell>
          <cell r="Q108">
            <v>9</v>
          </cell>
        </row>
        <row r="109">
          <cell r="A109">
            <v>856</v>
          </cell>
          <cell r="B109" t="str">
            <v>Leicester</v>
          </cell>
          <cell r="C109">
            <v>87</v>
          </cell>
          <cell r="D109">
            <v>16</v>
          </cell>
          <cell r="E109">
            <v>14</v>
          </cell>
          <cell r="F109">
            <v>47</v>
          </cell>
          <cell r="G109">
            <v>7</v>
          </cell>
          <cell r="H109">
            <v>3</v>
          </cell>
          <cell r="J109">
            <v>856</v>
          </cell>
          <cell r="K109" t="str">
            <v>Leicester</v>
          </cell>
          <cell r="L109">
            <v>16</v>
          </cell>
          <cell r="M109">
            <v>0</v>
          </cell>
          <cell r="N109">
            <v>1</v>
          </cell>
          <cell r="O109">
            <v>12</v>
          </cell>
          <cell r="P109">
            <v>1</v>
          </cell>
          <cell r="Q109">
            <v>2</v>
          </cell>
        </row>
        <row r="110">
          <cell r="A110">
            <v>857</v>
          </cell>
          <cell r="B110" t="str">
            <v>Rutland</v>
          </cell>
          <cell r="C110">
            <v>18</v>
          </cell>
          <cell r="D110">
            <v>5</v>
          </cell>
          <cell r="E110">
            <v>6</v>
          </cell>
          <cell r="F110">
            <v>5</v>
          </cell>
          <cell r="G110">
            <v>2</v>
          </cell>
          <cell r="H110">
            <v>0</v>
          </cell>
          <cell r="J110">
            <v>857</v>
          </cell>
          <cell r="K110" t="str">
            <v>Rutland</v>
          </cell>
          <cell r="L110">
            <v>3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1</v>
          </cell>
        </row>
        <row r="111">
          <cell r="A111">
            <v>860</v>
          </cell>
          <cell r="B111" t="str">
            <v>Staffordshire</v>
          </cell>
          <cell r="C111">
            <v>313</v>
          </cell>
          <cell r="D111">
            <v>35</v>
          </cell>
          <cell r="E111">
            <v>49</v>
          </cell>
          <cell r="F111">
            <v>139</v>
          </cell>
          <cell r="G111">
            <v>23</v>
          </cell>
          <cell r="H111">
            <v>67</v>
          </cell>
          <cell r="J111">
            <v>860</v>
          </cell>
          <cell r="K111" t="str">
            <v>Staffordshire</v>
          </cell>
          <cell r="L111">
            <v>69</v>
          </cell>
          <cell r="M111">
            <v>1</v>
          </cell>
          <cell r="N111">
            <v>3</v>
          </cell>
          <cell r="O111">
            <v>18</v>
          </cell>
          <cell r="P111">
            <v>3</v>
          </cell>
          <cell r="Q111">
            <v>44</v>
          </cell>
        </row>
        <row r="112">
          <cell r="A112">
            <v>861</v>
          </cell>
          <cell r="B112" t="str">
            <v>Stoke-on-Trent</v>
          </cell>
          <cell r="C112">
            <v>88</v>
          </cell>
          <cell r="D112">
            <v>22</v>
          </cell>
          <cell r="E112">
            <v>15</v>
          </cell>
          <cell r="F112">
            <v>45</v>
          </cell>
          <cell r="G112">
            <v>3</v>
          </cell>
          <cell r="H112">
            <v>3</v>
          </cell>
          <cell r="J112">
            <v>861</v>
          </cell>
          <cell r="K112" t="str">
            <v>Stoke-on-Trent</v>
          </cell>
          <cell r="L112">
            <v>17</v>
          </cell>
          <cell r="M112">
            <v>2</v>
          </cell>
          <cell r="N112">
            <v>2</v>
          </cell>
          <cell r="O112">
            <v>10</v>
          </cell>
          <cell r="P112">
            <v>1</v>
          </cell>
          <cell r="Q112">
            <v>2</v>
          </cell>
        </row>
        <row r="113">
          <cell r="A113">
            <v>865</v>
          </cell>
          <cell r="B113" t="str">
            <v>Wiltshire</v>
          </cell>
          <cell r="C113">
            <v>217</v>
          </cell>
          <cell r="D113">
            <v>33</v>
          </cell>
          <cell r="E113">
            <v>35</v>
          </cell>
          <cell r="F113">
            <v>108</v>
          </cell>
          <cell r="G113">
            <v>16</v>
          </cell>
          <cell r="H113">
            <v>25</v>
          </cell>
          <cell r="J113">
            <v>865</v>
          </cell>
          <cell r="K113" t="str">
            <v>Wiltshire</v>
          </cell>
          <cell r="L113">
            <v>33</v>
          </cell>
          <cell r="M113">
            <v>4</v>
          </cell>
          <cell r="N113">
            <v>5</v>
          </cell>
          <cell r="O113">
            <v>18</v>
          </cell>
          <cell r="P113">
            <v>2</v>
          </cell>
          <cell r="Q113">
            <v>4</v>
          </cell>
        </row>
        <row r="114">
          <cell r="A114">
            <v>866</v>
          </cell>
          <cell r="B114" t="str">
            <v>Swindon</v>
          </cell>
          <cell r="C114">
            <v>69</v>
          </cell>
          <cell r="D114">
            <v>11</v>
          </cell>
          <cell r="E114">
            <v>5</v>
          </cell>
          <cell r="F114">
            <v>45</v>
          </cell>
          <cell r="G114">
            <v>4</v>
          </cell>
          <cell r="H114">
            <v>4</v>
          </cell>
          <cell r="J114">
            <v>866</v>
          </cell>
          <cell r="K114" t="str">
            <v>Swindon</v>
          </cell>
          <cell r="L114">
            <v>11</v>
          </cell>
          <cell r="M114">
            <v>1</v>
          </cell>
          <cell r="N114">
            <v>0</v>
          </cell>
          <cell r="O114">
            <v>9</v>
          </cell>
          <cell r="P114">
            <v>0</v>
          </cell>
          <cell r="Q114">
            <v>1</v>
          </cell>
        </row>
        <row r="115">
          <cell r="A115">
            <v>867</v>
          </cell>
          <cell r="B115" t="str">
            <v>Bracknell Forest</v>
          </cell>
          <cell r="C115">
            <v>33</v>
          </cell>
          <cell r="D115">
            <v>5</v>
          </cell>
          <cell r="E115">
            <v>6</v>
          </cell>
          <cell r="F115">
            <v>18</v>
          </cell>
          <cell r="G115">
            <v>2</v>
          </cell>
          <cell r="H115">
            <v>2</v>
          </cell>
          <cell r="J115">
            <v>867</v>
          </cell>
          <cell r="K115" t="str">
            <v>Bracknell Forest</v>
          </cell>
          <cell r="L115">
            <v>6</v>
          </cell>
          <cell r="M115">
            <v>1</v>
          </cell>
          <cell r="N115">
            <v>0</v>
          </cell>
          <cell r="O115">
            <v>3</v>
          </cell>
          <cell r="P115">
            <v>1</v>
          </cell>
          <cell r="Q115">
            <v>1</v>
          </cell>
        </row>
        <row r="116">
          <cell r="A116">
            <v>868</v>
          </cell>
          <cell r="B116" t="str">
            <v>Windsor and Maidenhead</v>
          </cell>
          <cell r="C116">
            <v>46</v>
          </cell>
          <cell r="D116">
            <v>3</v>
          </cell>
          <cell r="E116">
            <v>5</v>
          </cell>
          <cell r="F116">
            <v>25</v>
          </cell>
          <cell r="G116">
            <v>6</v>
          </cell>
          <cell r="H116">
            <v>7</v>
          </cell>
          <cell r="J116">
            <v>868</v>
          </cell>
          <cell r="K116" t="str">
            <v>Windsor and Maidenhead</v>
          </cell>
          <cell r="L116">
            <v>14</v>
          </cell>
          <cell r="M116">
            <v>2</v>
          </cell>
          <cell r="N116">
            <v>0</v>
          </cell>
          <cell r="O116">
            <v>7</v>
          </cell>
          <cell r="P116">
            <v>2</v>
          </cell>
          <cell r="Q116">
            <v>3</v>
          </cell>
        </row>
        <row r="117">
          <cell r="A117">
            <v>869</v>
          </cell>
          <cell r="B117" t="str">
            <v>West Berkshire</v>
          </cell>
          <cell r="C117">
            <v>68</v>
          </cell>
          <cell r="D117">
            <v>7</v>
          </cell>
          <cell r="E117">
            <v>13</v>
          </cell>
          <cell r="F117">
            <v>39</v>
          </cell>
          <cell r="G117">
            <v>6</v>
          </cell>
          <cell r="H117">
            <v>3</v>
          </cell>
          <cell r="J117">
            <v>869</v>
          </cell>
          <cell r="K117" t="str">
            <v>West Berkshire</v>
          </cell>
          <cell r="L117">
            <v>10</v>
          </cell>
          <cell r="M117">
            <v>0</v>
          </cell>
          <cell r="N117">
            <v>2</v>
          </cell>
          <cell r="O117">
            <v>4</v>
          </cell>
          <cell r="P117">
            <v>2</v>
          </cell>
          <cell r="Q117">
            <v>2</v>
          </cell>
        </row>
        <row r="118">
          <cell r="A118">
            <v>870</v>
          </cell>
          <cell r="B118" t="str">
            <v>Reading</v>
          </cell>
          <cell r="C118">
            <v>39</v>
          </cell>
          <cell r="D118">
            <v>1</v>
          </cell>
          <cell r="E118">
            <v>4</v>
          </cell>
          <cell r="F118">
            <v>21</v>
          </cell>
          <cell r="G118">
            <v>2</v>
          </cell>
          <cell r="H118">
            <v>11</v>
          </cell>
          <cell r="J118">
            <v>870</v>
          </cell>
          <cell r="K118" t="str">
            <v>Reading</v>
          </cell>
          <cell r="L118">
            <v>8</v>
          </cell>
          <cell r="M118">
            <v>2</v>
          </cell>
          <cell r="N118">
            <v>1</v>
          </cell>
          <cell r="O118">
            <v>4</v>
          </cell>
          <cell r="P118">
            <v>1</v>
          </cell>
          <cell r="Q118">
            <v>0</v>
          </cell>
        </row>
        <row r="119">
          <cell r="A119">
            <v>871</v>
          </cell>
          <cell r="B119" t="str">
            <v>Slough</v>
          </cell>
          <cell r="C119">
            <v>31</v>
          </cell>
          <cell r="D119">
            <v>2</v>
          </cell>
          <cell r="E119">
            <v>3</v>
          </cell>
          <cell r="F119">
            <v>20</v>
          </cell>
          <cell r="G119">
            <v>2</v>
          </cell>
          <cell r="H119">
            <v>4</v>
          </cell>
          <cell r="J119">
            <v>871</v>
          </cell>
          <cell r="K119" t="str">
            <v>Slough</v>
          </cell>
          <cell r="L119">
            <v>11</v>
          </cell>
          <cell r="M119">
            <v>1</v>
          </cell>
          <cell r="N119">
            <v>0</v>
          </cell>
          <cell r="O119">
            <v>5</v>
          </cell>
          <cell r="P119">
            <v>2</v>
          </cell>
          <cell r="Q119">
            <v>3</v>
          </cell>
        </row>
        <row r="120">
          <cell r="A120">
            <v>872</v>
          </cell>
          <cell r="B120" t="str">
            <v>Wokingham</v>
          </cell>
          <cell r="C120">
            <v>54</v>
          </cell>
          <cell r="D120">
            <v>2</v>
          </cell>
          <cell r="E120">
            <v>4</v>
          </cell>
          <cell r="F120">
            <v>26</v>
          </cell>
          <cell r="G120">
            <v>7</v>
          </cell>
          <cell r="H120">
            <v>15</v>
          </cell>
          <cell r="J120">
            <v>872</v>
          </cell>
          <cell r="K120" t="str">
            <v>Wokingham</v>
          </cell>
          <cell r="L120">
            <v>9</v>
          </cell>
          <cell r="M120">
            <v>0</v>
          </cell>
          <cell r="N120">
            <v>0</v>
          </cell>
          <cell r="O120">
            <v>6</v>
          </cell>
          <cell r="P120">
            <v>2</v>
          </cell>
          <cell r="Q120">
            <v>1</v>
          </cell>
        </row>
        <row r="121">
          <cell r="A121">
            <v>873</v>
          </cell>
          <cell r="B121" t="str">
            <v>Cambridgeshire</v>
          </cell>
          <cell r="C121">
            <v>207</v>
          </cell>
          <cell r="D121">
            <v>20</v>
          </cell>
          <cell r="E121">
            <v>26</v>
          </cell>
          <cell r="F121">
            <v>125</v>
          </cell>
          <cell r="G121">
            <v>19</v>
          </cell>
          <cell r="H121">
            <v>17</v>
          </cell>
          <cell r="J121">
            <v>873</v>
          </cell>
          <cell r="K121" t="str">
            <v>Cambridgeshire</v>
          </cell>
          <cell r="L121">
            <v>31</v>
          </cell>
          <cell r="M121">
            <v>1</v>
          </cell>
          <cell r="N121">
            <v>2</v>
          </cell>
          <cell r="O121">
            <v>17</v>
          </cell>
          <cell r="P121">
            <v>7</v>
          </cell>
          <cell r="Q121">
            <v>4</v>
          </cell>
        </row>
        <row r="122">
          <cell r="A122">
            <v>874</v>
          </cell>
          <cell r="B122" t="str">
            <v>Peterborough</v>
          </cell>
          <cell r="C122">
            <v>57</v>
          </cell>
          <cell r="D122">
            <v>9</v>
          </cell>
          <cell r="E122">
            <v>5</v>
          </cell>
          <cell r="F122">
            <v>37</v>
          </cell>
          <cell r="G122">
            <v>5</v>
          </cell>
          <cell r="H122">
            <v>1</v>
          </cell>
          <cell r="J122">
            <v>874</v>
          </cell>
          <cell r="K122" t="str">
            <v>Peterborough</v>
          </cell>
          <cell r="L122">
            <v>13</v>
          </cell>
          <cell r="M122">
            <v>3</v>
          </cell>
          <cell r="N122">
            <v>0</v>
          </cell>
          <cell r="O122">
            <v>8</v>
          </cell>
          <cell r="P122">
            <v>2</v>
          </cell>
          <cell r="Q122">
            <v>0</v>
          </cell>
        </row>
        <row r="123">
          <cell r="A123">
            <v>875</v>
          </cell>
          <cell r="B123" t="str">
            <v>Cheshire</v>
          </cell>
          <cell r="C123">
            <v>290</v>
          </cell>
          <cell r="D123">
            <v>41</v>
          </cell>
          <cell r="E123">
            <v>36</v>
          </cell>
          <cell r="F123">
            <v>154</v>
          </cell>
          <cell r="G123">
            <v>19</v>
          </cell>
          <cell r="H123">
            <v>40</v>
          </cell>
          <cell r="J123">
            <v>875</v>
          </cell>
          <cell r="K123" t="str">
            <v>Cheshire</v>
          </cell>
          <cell r="L123">
            <v>46</v>
          </cell>
          <cell r="M123">
            <v>5</v>
          </cell>
          <cell r="N123">
            <v>3</v>
          </cell>
          <cell r="O123">
            <v>24</v>
          </cell>
          <cell r="P123">
            <v>7</v>
          </cell>
          <cell r="Q123">
            <v>7</v>
          </cell>
        </row>
        <row r="124">
          <cell r="A124">
            <v>876</v>
          </cell>
          <cell r="B124" t="str">
            <v>Halton</v>
          </cell>
          <cell r="C124">
            <v>55</v>
          </cell>
          <cell r="D124">
            <v>20</v>
          </cell>
          <cell r="E124">
            <v>11</v>
          </cell>
          <cell r="F124">
            <v>19</v>
          </cell>
          <cell r="G124">
            <v>3</v>
          </cell>
          <cell r="H124">
            <v>2</v>
          </cell>
          <cell r="J124">
            <v>876</v>
          </cell>
          <cell r="K124" t="str">
            <v>Halton</v>
          </cell>
          <cell r="L124">
            <v>9</v>
          </cell>
          <cell r="M124">
            <v>2</v>
          </cell>
          <cell r="N124">
            <v>0</v>
          </cell>
          <cell r="O124">
            <v>5</v>
          </cell>
          <cell r="P124">
            <v>1</v>
          </cell>
          <cell r="Q124">
            <v>1</v>
          </cell>
        </row>
        <row r="125">
          <cell r="A125">
            <v>877</v>
          </cell>
          <cell r="B125" t="str">
            <v>Warrington</v>
          </cell>
          <cell r="C125">
            <v>75</v>
          </cell>
          <cell r="D125">
            <v>16</v>
          </cell>
          <cell r="E125">
            <v>7</v>
          </cell>
          <cell r="F125">
            <v>40</v>
          </cell>
          <cell r="G125">
            <v>3</v>
          </cell>
          <cell r="H125">
            <v>9</v>
          </cell>
          <cell r="J125">
            <v>877</v>
          </cell>
          <cell r="K125" t="str">
            <v>Warrington</v>
          </cell>
          <cell r="L125">
            <v>12</v>
          </cell>
          <cell r="M125">
            <v>0</v>
          </cell>
          <cell r="N125">
            <v>0</v>
          </cell>
          <cell r="O125">
            <v>9</v>
          </cell>
          <cell r="P125">
            <v>0</v>
          </cell>
          <cell r="Q125">
            <v>3</v>
          </cell>
        </row>
        <row r="126">
          <cell r="A126">
            <v>878</v>
          </cell>
          <cell r="B126" t="str">
            <v>Devon</v>
          </cell>
          <cell r="C126">
            <v>324</v>
          </cell>
          <cell r="D126">
            <v>23</v>
          </cell>
          <cell r="E126">
            <v>68</v>
          </cell>
          <cell r="F126">
            <v>152</v>
          </cell>
          <cell r="G126">
            <v>24</v>
          </cell>
          <cell r="H126">
            <v>57</v>
          </cell>
          <cell r="J126">
            <v>878</v>
          </cell>
          <cell r="K126" t="str">
            <v>Devon</v>
          </cell>
          <cell r="L126">
            <v>37</v>
          </cell>
          <cell r="M126">
            <v>0</v>
          </cell>
          <cell r="N126">
            <v>1</v>
          </cell>
          <cell r="O126">
            <v>24</v>
          </cell>
          <cell r="P126">
            <v>6</v>
          </cell>
          <cell r="Q126">
            <v>6</v>
          </cell>
        </row>
        <row r="127">
          <cell r="A127">
            <v>879</v>
          </cell>
          <cell r="B127" t="str">
            <v>Plymouth</v>
          </cell>
          <cell r="C127">
            <v>80</v>
          </cell>
          <cell r="D127">
            <v>21</v>
          </cell>
          <cell r="E127">
            <v>15</v>
          </cell>
          <cell r="F127">
            <v>39</v>
          </cell>
          <cell r="G127">
            <v>4</v>
          </cell>
          <cell r="H127">
            <v>1</v>
          </cell>
          <cell r="J127">
            <v>879</v>
          </cell>
          <cell r="K127" t="str">
            <v>Plymouth</v>
          </cell>
          <cell r="L127">
            <v>18</v>
          </cell>
          <cell r="M127">
            <v>3</v>
          </cell>
          <cell r="N127">
            <v>2</v>
          </cell>
          <cell r="O127">
            <v>9</v>
          </cell>
          <cell r="P127">
            <v>1</v>
          </cell>
          <cell r="Q127">
            <v>3</v>
          </cell>
        </row>
        <row r="128">
          <cell r="A128">
            <v>880</v>
          </cell>
          <cell r="B128" t="str">
            <v>Torbay</v>
          </cell>
          <cell r="C128">
            <v>33</v>
          </cell>
          <cell r="D128">
            <v>3</v>
          </cell>
          <cell r="E128">
            <v>2</v>
          </cell>
          <cell r="F128">
            <v>14</v>
          </cell>
          <cell r="G128">
            <v>7</v>
          </cell>
          <cell r="H128">
            <v>7</v>
          </cell>
          <cell r="J128">
            <v>880</v>
          </cell>
          <cell r="K128" t="str">
            <v>Torbay</v>
          </cell>
          <cell r="L128">
            <v>8</v>
          </cell>
          <cell r="M128">
            <v>0</v>
          </cell>
          <cell r="N128">
            <v>0</v>
          </cell>
          <cell r="O128">
            <v>8</v>
          </cell>
          <cell r="P128">
            <v>0</v>
          </cell>
          <cell r="Q128">
            <v>0</v>
          </cell>
        </row>
        <row r="129">
          <cell r="A129">
            <v>881</v>
          </cell>
          <cell r="B129" t="str">
            <v>Essex</v>
          </cell>
          <cell r="C129">
            <v>490</v>
          </cell>
          <cell r="D129">
            <v>41</v>
          </cell>
          <cell r="E129">
            <v>64</v>
          </cell>
          <cell r="F129">
            <v>281</v>
          </cell>
          <cell r="G129">
            <v>54</v>
          </cell>
          <cell r="H129">
            <v>50</v>
          </cell>
          <cell r="J129">
            <v>881</v>
          </cell>
          <cell r="K129" t="str">
            <v>Essex</v>
          </cell>
          <cell r="L129">
            <v>79</v>
          </cell>
          <cell r="M129">
            <v>9</v>
          </cell>
          <cell r="N129">
            <v>10</v>
          </cell>
          <cell r="O129">
            <v>51</v>
          </cell>
          <cell r="P129">
            <v>3</v>
          </cell>
          <cell r="Q129">
            <v>6</v>
          </cell>
        </row>
        <row r="130">
          <cell r="A130">
            <v>882</v>
          </cell>
          <cell r="B130" t="str">
            <v>Southend-on-Sea</v>
          </cell>
          <cell r="C130">
            <v>43</v>
          </cell>
          <cell r="D130">
            <v>1</v>
          </cell>
          <cell r="E130">
            <v>5</v>
          </cell>
          <cell r="F130">
            <v>31</v>
          </cell>
          <cell r="G130">
            <v>5</v>
          </cell>
          <cell r="H130">
            <v>1</v>
          </cell>
          <cell r="J130">
            <v>882</v>
          </cell>
          <cell r="K130" t="str">
            <v>Southend-on-Sea</v>
          </cell>
          <cell r="L130">
            <v>12</v>
          </cell>
          <cell r="M130">
            <v>1</v>
          </cell>
          <cell r="N130">
            <v>0</v>
          </cell>
          <cell r="O130">
            <v>8</v>
          </cell>
          <cell r="P130">
            <v>2</v>
          </cell>
          <cell r="Q130">
            <v>1</v>
          </cell>
        </row>
        <row r="131">
          <cell r="A131">
            <v>883</v>
          </cell>
          <cell r="B131" t="str">
            <v>Thurrock</v>
          </cell>
          <cell r="C131">
            <v>47</v>
          </cell>
          <cell r="D131">
            <v>3</v>
          </cell>
          <cell r="E131">
            <v>8</v>
          </cell>
          <cell r="F131">
            <v>31</v>
          </cell>
          <cell r="G131">
            <v>4</v>
          </cell>
          <cell r="H131">
            <v>1</v>
          </cell>
          <cell r="J131">
            <v>883</v>
          </cell>
          <cell r="K131" t="str">
            <v>Thurrock</v>
          </cell>
          <cell r="L131">
            <v>10</v>
          </cell>
          <cell r="M131">
            <v>1</v>
          </cell>
          <cell r="N131">
            <v>2</v>
          </cell>
          <cell r="O131">
            <v>7</v>
          </cell>
          <cell r="P131">
            <v>0</v>
          </cell>
          <cell r="Q131">
            <v>0</v>
          </cell>
        </row>
        <row r="132">
          <cell r="A132">
            <v>884</v>
          </cell>
          <cell r="B132" t="str">
            <v>Herefordshire</v>
          </cell>
          <cell r="C132">
            <v>85</v>
          </cell>
          <cell r="D132">
            <v>10</v>
          </cell>
          <cell r="E132">
            <v>19</v>
          </cell>
          <cell r="F132">
            <v>48</v>
          </cell>
          <cell r="G132">
            <v>3</v>
          </cell>
          <cell r="H132">
            <v>5</v>
          </cell>
          <cell r="J132">
            <v>884</v>
          </cell>
          <cell r="K132" t="str">
            <v>Herefordshire</v>
          </cell>
          <cell r="L132">
            <v>14</v>
          </cell>
          <cell r="M132">
            <v>3</v>
          </cell>
          <cell r="N132">
            <v>2</v>
          </cell>
          <cell r="O132">
            <v>6</v>
          </cell>
          <cell r="P132">
            <v>2</v>
          </cell>
          <cell r="Q132">
            <v>1</v>
          </cell>
        </row>
        <row r="133">
          <cell r="A133">
            <v>885</v>
          </cell>
          <cell r="B133" t="str">
            <v>Worcestershire</v>
          </cell>
          <cell r="C133">
            <v>197</v>
          </cell>
          <cell r="D133">
            <v>18</v>
          </cell>
          <cell r="E133">
            <v>32</v>
          </cell>
          <cell r="F133">
            <v>126</v>
          </cell>
          <cell r="G133">
            <v>11</v>
          </cell>
          <cell r="H133">
            <v>10</v>
          </cell>
          <cell r="J133">
            <v>885</v>
          </cell>
          <cell r="K133" t="str">
            <v>Worcestershire</v>
          </cell>
          <cell r="L133">
            <v>61</v>
          </cell>
          <cell r="M133">
            <v>10</v>
          </cell>
          <cell r="N133">
            <v>3</v>
          </cell>
          <cell r="O133">
            <v>39</v>
          </cell>
          <cell r="P133">
            <v>5</v>
          </cell>
          <cell r="Q133">
            <v>4</v>
          </cell>
        </row>
        <row r="134">
          <cell r="A134">
            <v>886</v>
          </cell>
          <cell r="B134" t="str">
            <v>Kent</v>
          </cell>
          <cell r="C134">
            <v>475</v>
          </cell>
          <cell r="D134">
            <v>23</v>
          </cell>
          <cell r="E134">
            <v>37</v>
          </cell>
          <cell r="F134">
            <v>270</v>
          </cell>
          <cell r="G134">
            <v>56</v>
          </cell>
          <cell r="H134">
            <v>89</v>
          </cell>
          <cell r="J134">
            <v>886</v>
          </cell>
          <cell r="K134" t="str">
            <v>Kent</v>
          </cell>
          <cell r="L134">
            <v>106</v>
          </cell>
          <cell r="M134">
            <v>10</v>
          </cell>
          <cell r="N134">
            <v>8</v>
          </cell>
          <cell r="O134">
            <v>56</v>
          </cell>
          <cell r="P134">
            <v>9</v>
          </cell>
          <cell r="Q134">
            <v>23</v>
          </cell>
        </row>
        <row r="135">
          <cell r="A135">
            <v>887</v>
          </cell>
          <cell r="B135" t="str">
            <v>Medway</v>
          </cell>
          <cell r="C135">
            <v>89</v>
          </cell>
          <cell r="D135">
            <v>8</v>
          </cell>
          <cell r="E135">
            <v>11</v>
          </cell>
          <cell r="F135">
            <v>43</v>
          </cell>
          <cell r="G135">
            <v>9</v>
          </cell>
          <cell r="H135">
            <v>18</v>
          </cell>
          <cell r="J135">
            <v>887</v>
          </cell>
          <cell r="K135" t="str">
            <v>Medway</v>
          </cell>
          <cell r="L135">
            <v>20</v>
          </cell>
          <cell r="M135">
            <v>2</v>
          </cell>
          <cell r="N135">
            <v>3</v>
          </cell>
          <cell r="O135">
            <v>14</v>
          </cell>
          <cell r="P135">
            <v>0</v>
          </cell>
          <cell r="Q135">
            <v>1</v>
          </cell>
        </row>
        <row r="136">
          <cell r="A136">
            <v>888</v>
          </cell>
          <cell r="B136" t="str">
            <v>Lancashire</v>
          </cell>
          <cell r="C136">
            <v>502</v>
          </cell>
          <cell r="D136">
            <v>72</v>
          </cell>
          <cell r="E136">
            <v>74</v>
          </cell>
          <cell r="F136">
            <v>227</v>
          </cell>
          <cell r="G136">
            <v>40</v>
          </cell>
          <cell r="H136">
            <v>89</v>
          </cell>
          <cell r="J136">
            <v>888</v>
          </cell>
          <cell r="K136" t="str">
            <v>Lancashire</v>
          </cell>
          <cell r="L136">
            <v>89</v>
          </cell>
          <cell r="M136">
            <v>7</v>
          </cell>
          <cell r="N136">
            <v>6</v>
          </cell>
          <cell r="O136">
            <v>43</v>
          </cell>
          <cell r="P136">
            <v>14</v>
          </cell>
          <cell r="Q136">
            <v>19</v>
          </cell>
        </row>
        <row r="137">
          <cell r="A137">
            <v>889</v>
          </cell>
          <cell r="B137" t="str">
            <v>Blackburn with Darwen</v>
          </cell>
          <cell r="C137">
            <v>59</v>
          </cell>
          <cell r="D137">
            <v>2</v>
          </cell>
          <cell r="E137">
            <v>4</v>
          </cell>
          <cell r="F137">
            <v>25</v>
          </cell>
          <cell r="G137">
            <v>10</v>
          </cell>
          <cell r="H137">
            <v>18</v>
          </cell>
          <cell r="J137">
            <v>889</v>
          </cell>
          <cell r="K137" t="str">
            <v>Blackburn with Darwen</v>
          </cell>
          <cell r="L137">
            <v>9</v>
          </cell>
          <cell r="M137">
            <v>0</v>
          </cell>
          <cell r="N137">
            <v>2</v>
          </cell>
          <cell r="O137">
            <v>5</v>
          </cell>
          <cell r="P137">
            <v>0</v>
          </cell>
          <cell r="Q137">
            <v>2</v>
          </cell>
        </row>
        <row r="138">
          <cell r="A138">
            <v>890</v>
          </cell>
          <cell r="B138" t="str">
            <v>Blackpool</v>
          </cell>
          <cell r="C138">
            <v>33</v>
          </cell>
          <cell r="D138">
            <v>1</v>
          </cell>
          <cell r="E138">
            <v>3</v>
          </cell>
          <cell r="F138">
            <v>12</v>
          </cell>
          <cell r="G138">
            <v>3</v>
          </cell>
          <cell r="H138">
            <v>14</v>
          </cell>
          <cell r="J138">
            <v>890</v>
          </cell>
          <cell r="K138" t="str">
            <v>Blackpool</v>
          </cell>
          <cell r="L138">
            <v>8</v>
          </cell>
          <cell r="M138">
            <v>1</v>
          </cell>
          <cell r="N138">
            <v>0</v>
          </cell>
          <cell r="O138">
            <v>2</v>
          </cell>
          <cell r="P138">
            <v>2</v>
          </cell>
          <cell r="Q138">
            <v>3</v>
          </cell>
        </row>
        <row r="139">
          <cell r="A139">
            <v>891</v>
          </cell>
          <cell r="B139" t="str">
            <v>Nottinghamshire</v>
          </cell>
          <cell r="C139">
            <v>315</v>
          </cell>
          <cell r="D139">
            <v>29</v>
          </cell>
          <cell r="E139">
            <v>50</v>
          </cell>
          <cell r="F139">
            <v>158</v>
          </cell>
          <cell r="G139">
            <v>27</v>
          </cell>
          <cell r="H139">
            <v>51</v>
          </cell>
          <cell r="J139">
            <v>891</v>
          </cell>
          <cell r="K139" t="str">
            <v>Nottinghamshire</v>
          </cell>
          <cell r="L139">
            <v>58</v>
          </cell>
          <cell r="M139">
            <v>12</v>
          </cell>
          <cell r="N139">
            <v>11</v>
          </cell>
          <cell r="O139">
            <v>25</v>
          </cell>
          <cell r="P139">
            <v>2</v>
          </cell>
          <cell r="Q139">
            <v>8</v>
          </cell>
        </row>
        <row r="140">
          <cell r="A140">
            <v>892</v>
          </cell>
          <cell r="B140" t="str">
            <v>Nottingham</v>
          </cell>
          <cell r="C140">
            <v>101</v>
          </cell>
          <cell r="D140">
            <v>16</v>
          </cell>
          <cell r="E140">
            <v>14</v>
          </cell>
          <cell r="F140">
            <v>52</v>
          </cell>
          <cell r="G140">
            <v>6</v>
          </cell>
          <cell r="H140">
            <v>13</v>
          </cell>
          <cell r="J140">
            <v>892</v>
          </cell>
          <cell r="K140" t="str">
            <v>Nottingham</v>
          </cell>
          <cell r="L140">
            <v>21</v>
          </cell>
          <cell r="M140">
            <v>8</v>
          </cell>
          <cell r="N140">
            <v>4</v>
          </cell>
          <cell r="O140">
            <v>7</v>
          </cell>
          <cell r="P140">
            <v>1</v>
          </cell>
          <cell r="Q140">
            <v>1</v>
          </cell>
        </row>
        <row r="141">
          <cell r="A141">
            <v>893</v>
          </cell>
          <cell r="B141" t="str">
            <v>Shropshire</v>
          </cell>
          <cell r="C141">
            <v>144</v>
          </cell>
          <cell r="D141">
            <v>19</v>
          </cell>
          <cell r="E141">
            <v>31</v>
          </cell>
          <cell r="F141">
            <v>66</v>
          </cell>
          <cell r="G141">
            <v>10</v>
          </cell>
          <cell r="H141">
            <v>18</v>
          </cell>
          <cell r="J141">
            <v>893</v>
          </cell>
          <cell r="K141" t="str">
            <v>Shropshire</v>
          </cell>
          <cell r="L141">
            <v>22</v>
          </cell>
          <cell r="M141">
            <v>1</v>
          </cell>
          <cell r="N141">
            <v>1</v>
          </cell>
          <cell r="O141">
            <v>14</v>
          </cell>
          <cell r="P141">
            <v>4</v>
          </cell>
          <cell r="Q141">
            <v>2</v>
          </cell>
        </row>
        <row r="142">
          <cell r="A142">
            <v>894</v>
          </cell>
          <cell r="B142" t="str">
            <v>Telford &amp; Wrekin</v>
          </cell>
          <cell r="C142">
            <v>66</v>
          </cell>
          <cell r="D142">
            <v>3</v>
          </cell>
          <cell r="E142">
            <v>11</v>
          </cell>
          <cell r="F142">
            <v>44</v>
          </cell>
          <cell r="G142">
            <v>3</v>
          </cell>
          <cell r="H142">
            <v>5</v>
          </cell>
          <cell r="J142">
            <v>894</v>
          </cell>
          <cell r="K142" t="str">
            <v>Telford &amp; Wrekin</v>
          </cell>
          <cell r="L142">
            <v>13</v>
          </cell>
          <cell r="M142">
            <v>3</v>
          </cell>
          <cell r="N142">
            <v>0</v>
          </cell>
          <cell r="O142">
            <v>4</v>
          </cell>
          <cell r="P142">
            <v>0</v>
          </cell>
          <cell r="Q142">
            <v>6</v>
          </cell>
        </row>
        <row r="143">
          <cell r="A143">
            <v>908</v>
          </cell>
          <cell r="B143" t="str">
            <v>Cornwall</v>
          </cell>
          <cell r="C143">
            <v>245</v>
          </cell>
          <cell r="D143">
            <v>20</v>
          </cell>
          <cell r="E143">
            <v>43</v>
          </cell>
          <cell r="F143">
            <v>100</v>
          </cell>
          <cell r="G143">
            <v>19</v>
          </cell>
          <cell r="H143">
            <v>63</v>
          </cell>
          <cell r="J143">
            <v>908</v>
          </cell>
          <cell r="K143" t="str">
            <v>Cornwall</v>
          </cell>
          <cell r="L143">
            <v>31</v>
          </cell>
          <cell r="M143">
            <v>0</v>
          </cell>
          <cell r="N143">
            <v>0</v>
          </cell>
          <cell r="O143">
            <v>11</v>
          </cell>
          <cell r="P143">
            <v>4</v>
          </cell>
          <cell r="Q143">
            <v>16</v>
          </cell>
        </row>
        <row r="144">
          <cell r="A144">
            <v>909</v>
          </cell>
          <cell r="B144" t="str">
            <v>Cumbria</v>
          </cell>
          <cell r="C144">
            <v>296</v>
          </cell>
          <cell r="D144">
            <v>38</v>
          </cell>
          <cell r="E144">
            <v>78</v>
          </cell>
          <cell r="F144">
            <v>125</v>
          </cell>
          <cell r="G144">
            <v>25</v>
          </cell>
          <cell r="H144">
            <v>30</v>
          </cell>
          <cell r="J144">
            <v>909</v>
          </cell>
          <cell r="K144" t="str">
            <v>Cumbria</v>
          </cell>
          <cell r="L144">
            <v>42</v>
          </cell>
          <cell r="M144">
            <v>9</v>
          </cell>
          <cell r="N144">
            <v>5</v>
          </cell>
          <cell r="O144">
            <v>22</v>
          </cell>
          <cell r="P144">
            <v>2</v>
          </cell>
          <cell r="Q144">
            <v>4</v>
          </cell>
        </row>
        <row r="145">
          <cell r="A145">
            <v>916</v>
          </cell>
          <cell r="B145" t="str">
            <v>Gloucestershire</v>
          </cell>
          <cell r="C145">
            <v>254</v>
          </cell>
          <cell r="D145">
            <v>21</v>
          </cell>
          <cell r="E145">
            <v>39</v>
          </cell>
          <cell r="F145">
            <v>140</v>
          </cell>
          <cell r="G145">
            <v>20</v>
          </cell>
          <cell r="H145">
            <v>34</v>
          </cell>
          <cell r="J145">
            <v>916</v>
          </cell>
          <cell r="K145" t="str">
            <v>Gloucestershire</v>
          </cell>
          <cell r="L145">
            <v>42</v>
          </cell>
          <cell r="M145">
            <v>2</v>
          </cell>
          <cell r="N145">
            <v>5</v>
          </cell>
          <cell r="O145">
            <v>22</v>
          </cell>
          <cell r="P145">
            <v>2</v>
          </cell>
          <cell r="Q145">
            <v>11</v>
          </cell>
        </row>
        <row r="146">
          <cell r="A146">
            <v>919</v>
          </cell>
          <cell r="B146" t="str">
            <v>Hertfordshire</v>
          </cell>
          <cell r="C146">
            <v>426</v>
          </cell>
          <cell r="D146">
            <v>42</v>
          </cell>
          <cell r="E146">
            <v>46</v>
          </cell>
          <cell r="F146">
            <v>274</v>
          </cell>
          <cell r="G146">
            <v>28</v>
          </cell>
          <cell r="H146">
            <v>36</v>
          </cell>
          <cell r="J146">
            <v>919</v>
          </cell>
          <cell r="K146" t="str">
            <v>Hertfordshire</v>
          </cell>
          <cell r="L146">
            <v>87</v>
          </cell>
          <cell r="M146">
            <v>12</v>
          </cell>
          <cell r="N146">
            <v>11</v>
          </cell>
          <cell r="O146">
            <v>48</v>
          </cell>
          <cell r="P146">
            <v>3</v>
          </cell>
          <cell r="Q146">
            <v>13</v>
          </cell>
        </row>
        <row r="147">
          <cell r="A147">
            <v>921</v>
          </cell>
          <cell r="B147" t="str">
            <v>Isle of Wight</v>
          </cell>
          <cell r="C147">
            <v>46</v>
          </cell>
          <cell r="D147">
            <v>1</v>
          </cell>
          <cell r="E147">
            <v>4</v>
          </cell>
          <cell r="F147">
            <v>27</v>
          </cell>
          <cell r="G147">
            <v>3</v>
          </cell>
          <cell r="H147">
            <v>11</v>
          </cell>
          <cell r="J147">
            <v>921</v>
          </cell>
          <cell r="K147" t="str">
            <v>Isle of Wight</v>
          </cell>
          <cell r="L147">
            <v>21</v>
          </cell>
          <cell r="M147">
            <v>0</v>
          </cell>
          <cell r="N147">
            <v>1</v>
          </cell>
          <cell r="O147">
            <v>14</v>
          </cell>
          <cell r="P147">
            <v>1</v>
          </cell>
          <cell r="Q147">
            <v>5</v>
          </cell>
        </row>
        <row r="148">
          <cell r="A148">
            <v>925</v>
          </cell>
          <cell r="B148" t="str">
            <v>Lincolnshire</v>
          </cell>
          <cell r="C148">
            <v>289</v>
          </cell>
          <cell r="D148">
            <v>37</v>
          </cell>
          <cell r="E148">
            <v>42</v>
          </cell>
          <cell r="F148">
            <v>152</v>
          </cell>
          <cell r="G148">
            <v>24</v>
          </cell>
          <cell r="H148">
            <v>34</v>
          </cell>
          <cell r="J148">
            <v>925</v>
          </cell>
          <cell r="K148" t="str">
            <v>Lincolnshire</v>
          </cell>
          <cell r="L148">
            <v>63</v>
          </cell>
          <cell r="M148">
            <v>9</v>
          </cell>
          <cell r="N148">
            <v>9</v>
          </cell>
          <cell r="O148">
            <v>31</v>
          </cell>
          <cell r="P148">
            <v>4</v>
          </cell>
          <cell r="Q148">
            <v>10</v>
          </cell>
        </row>
        <row r="149">
          <cell r="A149">
            <v>926</v>
          </cell>
          <cell r="B149" t="str">
            <v>Norfolk</v>
          </cell>
          <cell r="C149">
            <v>389</v>
          </cell>
          <cell r="D149">
            <v>21</v>
          </cell>
          <cell r="E149">
            <v>77</v>
          </cell>
          <cell r="F149">
            <v>175</v>
          </cell>
          <cell r="G149">
            <v>33</v>
          </cell>
          <cell r="H149">
            <v>83</v>
          </cell>
          <cell r="J149">
            <v>926</v>
          </cell>
          <cell r="K149" t="str">
            <v>Norfolk</v>
          </cell>
          <cell r="L149">
            <v>52</v>
          </cell>
          <cell r="M149">
            <v>5</v>
          </cell>
          <cell r="N149">
            <v>2</v>
          </cell>
          <cell r="O149">
            <v>24</v>
          </cell>
          <cell r="P149">
            <v>9</v>
          </cell>
          <cell r="Q149">
            <v>12</v>
          </cell>
        </row>
        <row r="150">
          <cell r="A150">
            <v>928</v>
          </cell>
          <cell r="B150" t="str">
            <v>Northamptonshire</v>
          </cell>
          <cell r="C150">
            <v>270</v>
          </cell>
          <cell r="D150">
            <v>27</v>
          </cell>
          <cell r="E150">
            <v>34</v>
          </cell>
          <cell r="F150">
            <v>151</v>
          </cell>
          <cell r="G150">
            <v>13</v>
          </cell>
          <cell r="H150">
            <v>45</v>
          </cell>
          <cell r="J150">
            <v>928</v>
          </cell>
          <cell r="K150" t="str">
            <v>Northamptonshire</v>
          </cell>
          <cell r="L150">
            <v>61</v>
          </cell>
          <cell r="M150">
            <v>9</v>
          </cell>
          <cell r="N150">
            <v>6</v>
          </cell>
          <cell r="O150">
            <v>30</v>
          </cell>
          <cell r="P150">
            <v>6</v>
          </cell>
          <cell r="Q150">
            <v>10</v>
          </cell>
        </row>
        <row r="151">
          <cell r="A151">
            <v>929</v>
          </cell>
          <cell r="B151" t="str">
            <v>Northumberland</v>
          </cell>
          <cell r="C151">
            <v>143</v>
          </cell>
          <cell r="D151">
            <v>24</v>
          </cell>
          <cell r="E151">
            <v>45</v>
          </cell>
          <cell r="F151">
            <v>60</v>
          </cell>
          <cell r="G151">
            <v>6</v>
          </cell>
          <cell r="H151">
            <v>8</v>
          </cell>
          <cell r="J151">
            <v>929</v>
          </cell>
          <cell r="K151" t="str">
            <v>Northumberland</v>
          </cell>
          <cell r="L151">
            <v>61</v>
          </cell>
          <cell r="M151">
            <v>14</v>
          </cell>
          <cell r="N151">
            <v>9</v>
          </cell>
          <cell r="O151">
            <v>31</v>
          </cell>
          <cell r="P151">
            <v>3</v>
          </cell>
          <cell r="Q151">
            <v>4</v>
          </cell>
        </row>
        <row r="152">
          <cell r="A152">
            <v>931</v>
          </cell>
          <cell r="B152" t="str">
            <v>Oxfordshire</v>
          </cell>
          <cell r="C152">
            <v>233</v>
          </cell>
          <cell r="D152">
            <v>25</v>
          </cell>
          <cell r="E152">
            <v>38</v>
          </cell>
          <cell r="F152">
            <v>132</v>
          </cell>
          <cell r="G152">
            <v>15</v>
          </cell>
          <cell r="H152">
            <v>23</v>
          </cell>
          <cell r="J152">
            <v>931</v>
          </cell>
          <cell r="K152" t="str">
            <v>Oxfordshire</v>
          </cell>
          <cell r="L152">
            <v>45</v>
          </cell>
          <cell r="M152">
            <v>5</v>
          </cell>
          <cell r="N152">
            <v>8</v>
          </cell>
          <cell r="O152">
            <v>26</v>
          </cell>
          <cell r="P152">
            <v>2</v>
          </cell>
          <cell r="Q152">
            <v>4</v>
          </cell>
        </row>
        <row r="153">
          <cell r="A153">
            <v>933</v>
          </cell>
          <cell r="B153" t="str">
            <v>Somerset</v>
          </cell>
          <cell r="C153">
            <v>224</v>
          </cell>
          <cell r="D153">
            <v>11</v>
          </cell>
          <cell r="E153">
            <v>31</v>
          </cell>
          <cell r="F153">
            <v>132</v>
          </cell>
          <cell r="G153">
            <v>24</v>
          </cell>
          <cell r="H153">
            <v>26</v>
          </cell>
          <cell r="J153">
            <v>933</v>
          </cell>
          <cell r="K153" t="str">
            <v>Somerset</v>
          </cell>
          <cell r="L153">
            <v>39</v>
          </cell>
          <cell r="M153">
            <v>6</v>
          </cell>
          <cell r="N153">
            <v>4</v>
          </cell>
          <cell r="O153">
            <v>25</v>
          </cell>
          <cell r="P153">
            <v>3</v>
          </cell>
          <cell r="Q153">
            <v>1</v>
          </cell>
        </row>
        <row r="154">
          <cell r="A154">
            <v>935</v>
          </cell>
          <cell r="B154" t="str">
            <v>Suffolk</v>
          </cell>
          <cell r="C154">
            <v>256</v>
          </cell>
          <cell r="D154">
            <v>28</v>
          </cell>
          <cell r="E154">
            <v>66</v>
          </cell>
          <cell r="F154">
            <v>137</v>
          </cell>
          <cell r="G154">
            <v>5</v>
          </cell>
          <cell r="H154">
            <v>20</v>
          </cell>
          <cell r="J154">
            <v>935</v>
          </cell>
          <cell r="K154" t="str">
            <v>Suffolk</v>
          </cell>
          <cell r="L154">
            <v>78</v>
          </cell>
          <cell r="M154">
            <v>4</v>
          </cell>
          <cell r="N154">
            <v>9</v>
          </cell>
          <cell r="O154">
            <v>53</v>
          </cell>
          <cell r="P154">
            <v>4</v>
          </cell>
          <cell r="Q154">
            <v>8</v>
          </cell>
        </row>
        <row r="155">
          <cell r="A155">
            <v>936</v>
          </cell>
          <cell r="B155" t="str">
            <v>Surrey</v>
          </cell>
          <cell r="C155">
            <v>327</v>
          </cell>
          <cell r="D155">
            <v>54</v>
          </cell>
          <cell r="E155">
            <v>51</v>
          </cell>
          <cell r="F155">
            <v>184</v>
          </cell>
          <cell r="G155">
            <v>19</v>
          </cell>
          <cell r="H155">
            <v>19</v>
          </cell>
          <cell r="J155">
            <v>936</v>
          </cell>
          <cell r="K155" t="str">
            <v>Surrey</v>
          </cell>
          <cell r="L155">
            <v>53</v>
          </cell>
          <cell r="M155">
            <v>4</v>
          </cell>
          <cell r="N155">
            <v>6</v>
          </cell>
          <cell r="O155">
            <v>27</v>
          </cell>
          <cell r="P155">
            <v>4</v>
          </cell>
          <cell r="Q155">
            <v>12</v>
          </cell>
        </row>
        <row r="156">
          <cell r="A156">
            <v>937</v>
          </cell>
          <cell r="B156" t="str">
            <v>Warwickshire</v>
          </cell>
          <cell r="C156">
            <v>200</v>
          </cell>
          <cell r="D156">
            <v>22</v>
          </cell>
          <cell r="E156">
            <v>27</v>
          </cell>
          <cell r="F156">
            <v>118</v>
          </cell>
          <cell r="G156">
            <v>12</v>
          </cell>
          <cell r="H156">
            <v>21</v>
          </cell>
          <cell r="J156">
            <v>937</v>
          </cell>
          <cell r="K156" t="str">
            <v>Warwickshire</v>
          </cell>
          <cell r="L156">
            <v>37</v>
          </cell>
          <cell r="M156">
            <v>5</v>
          </cell>
          <cell r="N156">
            <v>5</v>
          </cell>
          <cell r="O156">
            <v>20</v>
          </cell>
          <cell r="P156">
            <v>2</v>
          </cell>
          <cell r="Q156">
            <v>5</v>
          </cell>
        </row>
        <row r="157">
          <cell r="A157">
            <v>938</v>
          </cell>
          <cell r="B157" t="str">
            <v>West Sussex</v>
          </cell>
          <cell r="C157">
            <v>250</v>
          </cell>
          <cell r="D157">
            <v>27</v>
          </cell>
          <cell r="E157">
            <v>39</v>
          </cell>
          <cell r="F157">
            <v>142</v>
          </cell>
          <cell r="G157">
            <v>20</v>
          </cell>
          <cell r="H157">
            <v>22</v>
          </cell>
          <cell r="J157">
            <v>938</v>
          </cell>
          <cell r="K157" t="str">
            <v>West Sussex</v>
          </cell>
          <cell r="L157">
            <v>39</v>
          </cell>
          <cell r="M157">
            <v>5</v>
          </cell>
          <cell r="N157">
            <v>6</v>
          </cell>
          <cell r="O157">
            <v>23</v>
          </cell>
          <cell r="P157">
            <v>2</v>
          </cell>
          <cell r="Q157">
            <v>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8">
            <v>201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Codes"/>
      <sheetName val="Income"/>
      <sheetName val="INC"/>
      <sheetName val="S251Final"/>
      <sheetName val="S251Draft"/>
      <sheetName val="SchoolsForum"/>
      <sheetName val="Recoupment"/>
      <sheetName val="Schools"/>
      <sheetName val="EarlyYears"/>
      <sheetName val="HighNeeds"/>
      <sheetName val="Central"/>
      <sheetName val="CostCentres"/>
      <sheetName val="DSG"/>
      <sheetName val="IntegraCCs"/>
      <sheetName val="OriginalTRANS"/>
      <sheetName val="Siobhan"/>
      <sheetName val="EYProjections"/>
      <sheetName val="Sheet2"/>
      <sheetName val="BudgetTRANS"/>
      <sheetName val="Sheet2 (2)"/>
    </sheetNames>
    <sheetDataSet>
      <sheetData sheetId="0"/>
      <sheetData sheetId="1" refreshError="1">
        <row r="13">
          <cell r="C13" t="str">
            <v>1.7.1</v>
          </cell>
          <cell r="D13" t="str">
            <v>Estimated Dedicated Schools Grant for 2014-15</v>
          </cell>
        </row>
        <row r="14">
          <cell r="C14" t="str">
            <v>1.7.2</v>
          </cell>
          <cell r="D14" t="str">
            <v>Dedicated Schools Grant b/f from 2013/14</v>
          </cell>
        </row>
        <row r="15">
          <cell r="C15" t="str">
            <v>1.7.3</v>
          </cell>
          <cell r="D15" t="str">
            <v>Dedicated Schools Grant c/f to 2015-16</v>
          </cell>
        </row>
        <row r="16">
          <cell r="C16" t="str">
            <v>1.7.4</v>
          </cell>
          <cell r="D16" t="str">
            <v>EFA funding</v>
          </cell>
        </row>
        <row r="17">
          <cell r="C17" t="str">
            <v>1.7.5</v>
          </cell>
          <cell r="D17" t="str">
            <v>Local authority additional contribution</v>
          </cell>
        </row>
        <row r="18">
          <cell r="C18" t="str">
            <v>1.7.6</v>
          </cell>
          <cell r="D18" t="str">
            <v>Total funding supporting the Schools Budget 1.7.1 - 1.7.5</v>
          </cell>
        </row>
        <row r="20">
          <cell r="C20" t="str">
            <v>1.8.1</v>
          </cell>
          <cell r="D20" t="str">
            <v>Academy recoupment</v>
          </cell>
        </row>
      </sheetData>
      <sheetData sheetId="2"/>
      <sheetData sheetId="3"/>
      <sheetData sheetId="4">
        <row r="1">
          <cell r="C1">
            <v>1</v>
          </cell>
        </row>
      </sheetData>
      <sheetData sheetId="5"/>
      <sheetData sheetId="6"/>
      <sheetData sheetId="7" refreshError="1">
        <row r="11">
          <cell r="C11" t="str">
            <v>1.0.1</v>
          </cell>
          <cell r="D11" t="str">
            <v>Individual Schools Budget before Academy recoupment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Individual Schools Budget before Academy recoupment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237860961.61178011</v>
          </cell>
          <cell r="Q11">
            <v>241711328.59710491</v>
          </cell>
          <cell r="R11">
            <v>1647981.4166666665</v>
          </cell>
          <cell r="S11">
            <v>243359310.01377156</v>
          </cell>
          <cell r="T11">
            <v>0</v>
          </cell>
          <cell r="U11">
            <v>0</v>
          </cell>
          <cell r="V11">
            <v>243359310.01377156</v>
          </cell>
          <cell r="W11">
            <v>19060940</v>
          </cell>
          <cell r="X11">
            <v>122041483.98104502</v>
          </cell>
          <cell r="Y11">
            <v>96704055.36605987</v>
          </cell>
          <cell r="Z11">
            <v>4560830.666666667</v>
          </cell>
          <cell r="AA11">
            <v>992000</v>
          </cell>
          <cell r="AB11">
            <v>0</v>
          </cell>
          <cell r="AC11">
            <v>73264851.745923445</v>
          </cell>
          <cell r="AD11">
            <v>9261973</v>
          </cell>
          <cell r="AE11">
            <v>128181508.16937834</v>
          </cell>
          <cell r="AF11">
            <v>90166069.117798865</v>
          </cell>
          <cell r="AG11">
            <v>4331084.833333334</v>
          </cell>
          <cell r="AH11">
            <v>944000</v>
          </cell>
          <cell r="AI11">
            <v>0</v>
          </cell>
          <cell r="AJ11">
            <v>232884635.12051052</v>
          </cell>
          <cell r="AK11">
            <v>10474674.893261019</v>
          </cell>
          <cell r="AL11">
            <v>0</v>
          </cell>
          <cell r="AM11">
            <v>243359310.01377156</v>
          </cell>
          <cell r="AN11">
            <v>10474674.893261019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4">
          <cell r="C14" t="str">
            <v>1.1.1</v>
          </cell>
          <cell r="D14" t="str">
            <v>Contingencies</v>
          </cell>
          <cell r="E14" t="str">
            <v>1.1.1</v>
          </cell>
          <cell r="F14">
            <v>0</v>
          </cell>
          <cell r="G14">
            <v>0</v>
          </cell>
          <cell r="H14">
            <v>0</v>
          </cell>
          <cell r="I14" t="str">
            <v>Contingencies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472087</v>
          </cell>
          <cell r="Q14">
            <v>0</v>
          </cell>
          <cell r="R14">
            <v>385000</v>
          </cell>
          <cell r="S14">
            <v>385000</v>
          </cell>
          <cell r="T14">
            <v>0</v>
          </cell>
          <cell r="U14">
            <v>0</v>
          </cell>
          <cell r="V14">
            <v>597000</v>
          </cell>
          <cell r="W14">
            <v>0</v>
          </cell>
          <cell r="X14">
            <v>347000</v>
          </cell>
          <cell r="Y14">
            <v>250000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385000</v>
          </cell>
          <cell r="AL14">
            <v>212000</v>
          </cell>
          <cell r="AM14">
            <v>597000</v>
          </cell>
          <cell r="AN14">
            <v>597000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</row>
        <row r="15">
          <cell r="C15" t="str">
            <v>1.1.2</v>
          </cell>
          <cell r="D15" t="str">
            <v>Behaviour Support Services</v>
          </cell>
          <cell r="E15" t="str">
            <v>1.1.2</v>
          </cell>
          <cell r="F15">
            <v>0</v>
          </cell>
          <cell r="G15">
            <v>0</v>
          </cell>
          <cell r="H15">
            <v>0</v>
          </cell>
          <cell r="I15" t="str">
            <v>Behaviour Support Services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127660</v>
          </cell>
          <cell r="Q15">
            <v>76326.325833333307</v>
          </cell>
          <cell r="R15">
            <v>0</v>
          </cell>
          <cell r="S15">
            <v>76326.325833333307</v>
          </cell>
          <cell r="T15">
            <v>0</v>
          </cell>
          <cell r="U15">
            <v>0</v>
          </cell>
          <cell r="V15">
            <v>76326.325833333307</v>
          </cell>
          <cell r="W15">
            <v>0</v>
          </cell>
          <cell r="X15">
            <v>76326.325833333307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76326.325833333307</v>
          </cell>
          <cell r="AL15">
            <v>0</v>
          </cell>
          <cell r="AM15">
            <v>76326.325833333307</v>
          </cell>
          <cell r="AN15">
            <v>76326.325833333307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C16" t="str">
            <v>1.1.3</v>
          </cell>
          <cell r="D16" t="str">
            <v>Support to UPEG and bilingual learners</v>
          </cell>
          <cell r="E16" t="str">
            <v>1.1.3</v>
          </cell>
          <cell r="F16">
            <v>0</v>
          </cell>
          <cell r="G16">
            <v>0</v>
          </cell>
          <cell r="H16">
            <v>0</v>
          </cell>
          <cell r="I16" t="str">
            <v>Support to UPEG and bilingual learners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84786</v>
          </cell>
          <cell r="Q16">
            <v>86190.988707375815</v>
          </cell>
          <cell r="R16">
            <v>0</v>
          </cell>
          <cell r="S16">
            <v>86190.988707375815</v>
          </cell>
          <cell r="T16">
            <v>0</v>
          </cell>
          <cell r="U16">
            <v>0</v>
          </cell>
          <cell r="V16">
            <v>86190.57</v>
          </cell>
          <cell r="W16">
            <v>0</v>
          </cell>
          <cell r="X16">
            <v>65238.57</v>
          </cell>
          <cell r="Y16">
            <v>20952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86190.988707375815</v>
          </cell>
          <cell r="AL16">
            <v>0</v>
          </cell>
          <cell r="AM16">
            <v>86190.988707375815</v>
          </cell>
          <cell r="AN16">
            <v>86190.988707375815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C17" t="str">
            <v>1.1.4</v>
          </cell>
          <cell r="D17" t="str">
            <v>Free school meals eligibility</v>
          </cell>
          <cell r="E17" t="str">
            <v>1.1.4</v>
          </cell>
          <cell r="F17">
            <v>0</v>
          </cell>
          <cell r="G17">
            <v>0</v>
          </cell>
          <cell r="H17">
            <v>0</v>
          </cell>
          <cell r="I17" t="str">
            <v>Free school meals eligibility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C18" t="str">
            <v>1.1.5</v>
          </cell>
          <cell r="D18" t="str">
            <v>Insurance</v>
          </cell>
          <cell r="E18" t="str">
            <v>1.1.5</v>
          </cell>
          <cell r="F18">
            <v>0</v>
          </cell>
          <cell r="G18">
            <v>0</v>
          </cell>
          <cell r="H18">
            <v>0</v>
          </cell>
          <cell r="I18" t="str">
            <v>Insurance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C19" t="str">
            <v>1.1.6</v>
          </cell>
          <cell r="D19" t="str">
            <v>Museum and Library services</v>
          </cell>
          <cell r="E19" t="str">
            <v>1.1.6</v>
          </cell>
          <cell r="F19">
            <v>0</v>
          </cell>
          <cell r="G19">
            <v>0</v>
          </cell>
          <cell r="H19">
            <v>0</v>
          </cell>
          <cell r="I19" t="str">
            <v>Museum and Library services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</row>
        <row r="20">
          <cell r="C20" t="str">
            <v>1.1.7</v>
          </cell>
          <cell r="D20" t="str">
            <v>Licenses/subscriptions</v>
          </cell>
          <cell r="E20" t="str">
            <v>1.1.7</v>
          </cell>
          <cell r="F20">
            <v>0</v>
          </cell>
          <cell r="G20">
            <v>0</v>
          </cell>
          <cell r="H20">
            <v>0</v>
          </cell>
          <cell r="I20" t="str">
            <v>Licenses/subscriptions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C21" t="str">
            <v>1.1.8</v>
          </cell>
          <cell r="D21" t="str">
            <v>Staff costs - supply cover excluding cover for facility time</v>
          </cell>
          <cell r="E21" t="str">
            <v>1.1.8</v>
          </cell>
          <cell r="F21">
            <v>0</v>
          </cell>
          <cell r="G21">
            <v>0</v>
          </cell>
          <cell r="H21">
            <v>0</v>
          </cell>
          <cell r="I21" t="str">
            <v>Staff costs - supply cover excluding cover for facility time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48748.5</v>
          </cell>
          <cell r="Q21">
            <v>46518.060416666682</v>
          </cell>
          <cell r="R21">
            <v>0</v>
          </cell>
          <cell r="S21">
            <v>46518.060416666682</v>
          </cell>
          <cell r="T21">
            <v>0</v>
          </cell>
          <cell r="U21">
            <v>0</v>
          </cell>
          <cell r="V21">
            <v>46518.060000000005</v>
          </cell>
          <cell r="W21">
            <v>0</v>
          </cell>
          <cell r="X21">
            <v>41966.8</v>
          </cell>
          <cell r="Y21">
            <v>4551.26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46518.060416666682</v>
          </cell>
          <cell r="AL21">
            <v>0</v>
          </cell>
          <cell r="AM21">
            <v>46518.060416666682</v>
          </cell>
          <cell r="AN21">
            <v>46518.060416666682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2">
          <cell r="C22" t="str">
            <v>1.1.9</v>
          </cell>
          <cell r="D22" t="str">
            <v>Staff costs - supply cover for facility time</v>
          </cell>
          <cell r="E22" t="str">
            <v>1.1.9</v>
          </cell>
          <cell r="F22">
            <v>0</v>
          </cell>
          <cell r="G22">
            <v>0</v>
          </cell>
          <cell r="H22">
            <v>0</v>
          </cell>
          <cell r="I22" t="str">
            <v>Staff costs - supply cover for facility time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48748.5</v>
          </cell>
          <cell r="Q22">
            <v>46518.060416666682</v>
          </cell>
          <cell r="R22">
            <v>0</v>
          </cell>
          <cell r="S22">
            <v>46518.060416666682</v>
          </cell>
          <cell r="T22">
            <v>0</v>
          </cell>
          <cell r="U22">
            <v>0</v>
          </cell>
          <cell r="V22">
            <v>46518.060000000005</v>
          </cell>
          <cell r="W22">
            <v>0</v>
          </cell>
          <cell r="X22">
            <v>41966.8</v>
          </cell>
          <cell r="Y22">
            <v>4551.26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46518.060416666682</v>
          </cell>
          <cell r="AL22">
            <v>0</v>
          </cell>
          <cell r="AM22">
            <v>46518.060416666682</v>
          </cell>
          <cell r="AN22">
            <v>46518.060416666682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</sheetData>
      <sheetData sheetId="8" refreshError="1">
        <row r="12">
          <cell r="C12" t="str">
            <v>1.3.1</v>
          </cell>
          <cell r="D12" t="str">
            <v>Central expenditure on children under 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400000</v>
          </cell>
          <cell r="O12">
            <v>854072</v>
          </cell>
          <cell r="P12">
            <v>5924914</v>
          </cell>
          <cell r="Q12">
            <v>1254072</v>
          </cell>
          <cell r="R12">
            <v>0</v>
          </cell>
          <cell r="S12">
            <v>1254072</v>
          </cell>
          <cell r="T12">
            <v>0</v>
          </cell>
          <cell r="U12">
            <v>0</v>
          </cell>
          <cell r="V12">
            <v>1254072</v>
          </cell>
          <cell r="W12">
            <v>1254072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1254072</v>
          </cell>
          <cell r="AN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AE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9" refreshError="1">
        <row r="12">
          <cell r="C12" t="str">
            <v>1.2.1</v>
          </cell>
          <cell r="D12" t="str">
            <v>Top-up funding - maintained schools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17181887</v>
          </cell>
          <cell r="Q12">
            <v>16966667.352280855</v>
          </cell>
          <cell r="R12">
            <v>0</v>
          </cell>
          <cell r="S12">
            <v>16966667.352280855</v>
          </cell>
          <cell r="T12">
            <v>0</v>
          </cell>
          <cell r="U12">
            <v>0</v>
          </cell>
          <cell r="V12">
            <v>17296449.352280855</v>
          </cell>
          <cell r="W12">
            <v>149143</v>
          </cell>
          <cell r="X12">
            <v>7133336.6598886605</v>
          </cell>
          <cell r="Y12">
            <v>2159336.1655851132</v>
          </cell>
          <cell r="Z12">
            <v>6851471.5268070819</v>
          </cell>
          <cell r="AA12">
            <v>1003162</v>
          </cell>
          <cell r="AB12">
            <v>0</v>
          </cell>
          <cell r="AC12">
            <v>0</v>
          </cell>
          <cell r="AD12">
            <v>25146</v>
          </cell>
          <cell r="AE12">
            <v>6358698.0729999999</v>
          </cell>
          <cell r="AF12">
            <v>1280114.2</v>
          </cell>
          <cell r="AG12">
            <v>4480494.6900000004</v>
          </cell>
          <cell r="AH12">
            <v>949580</v>
          </cell>
          <cell r="AI12">
            <v>0</v>
          </cell>
          <cell r="AJ12">
            <v>13094032.963</v>
          </cell>
          <cell r="AK12">
            <v>0</v>
          </cell>
          <cell r="AL12">
            <v>329782</v>
          </cell>
          <cell r="AM12">
            <v>17296449.352280855</v>
          </cell>
          <cell r="AN12">
            <v>0</v>
          </cell>
        </row>
        <row r="13">
          <cell r="C13" t="str">
            <v>1.2.2</v>
          </cell>
          <cell r="D13" t="str">
            <v>Top-up funding - academies, free schools and colleges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5174161</v>
          </cell>
          <cell r="Q13">
            <v>5526774.8019640362</v>
          </cell>
          <cell r="R13">
            <v>0</v>
          </cell>
          <cell r="S13">
            <v>5526774.8019640362</v>
          </cell>
          <cell r="T13">
            <v>0</v>
          </cell>
          <cell r="U13">
            <v>0</v>
          </cell>
          <cell r="V13">
            <v>6236398.8846913092</v>
          </cell>
          <cell r="W13">
            <v>0</v>
          </cell>
          <cell r="X13">
            <v>3045681.64</v>
          </cell>
          <cell r="Y13">
            <v>2198311.161964037</v>
          </cell>
          <cell r="Z13">
            <v>43000</v>
          </cell>
          <cell r="AA13">
            <v>0</v>
          </cell>
          <cell r="AB13">
            <v>949406.08272727276</v>
          </cell>
          <cell r="AC13">
            <v>0</v>
          </cell>
          <cell r="AD13">
            <v>0</v>
          </cell>
          <cell r="AE13">
            <v>750266.17</v>
          </cell>
          <cell r="AF13">
            <v>3960282.06</v>
          </cell>
          <cell r="AG13">
            <v>0</v>
          </cell>
          <cell r="AH13">
            <v>0</v>
          </cell>
          <cell r="AI13">
            <v>0</v>
          </cell>
          <cell r="AJ13">
            <v>4710548.2300000004</v>
          </cell>
          <cell r="AK13">
            <v>0</v>
          </cell>
          <cell r="AL13">
            <v>709624.08272727276</v>
          </cell>
          <cell r="AM13">
            <v>6236398.8846913092</v>
          </cell>
          <cell r="AN13">
            <v>0</v>
          </cell>
        </row>
        <row r="14">
          <cell r="C14" t="str">
            <v>1.2.3</v>
          </cell>
          <cell r="D14" t="str">
            <v>Top-up and other funding - non-maintained and independent providers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12438269.69090909</v>
          </cell>
          <cell r="Q14">
            <v>11788269.69090909</v>
          </cell>
          <cell r="R14">
            <v>300000</v>
          </cell>
          <cell r="S14">
            <v>12088269.69090909</v>
          </cell>
          <cell r="T14">
            <v>0</v>
          </cell>
          <cell r="U14">
            <v>0</v>
          </cell>
          <cell r="V14">
            <v>11138863.608181817</v>
          </cell>
          <cell r="W14">
            <v>200640</v>
          </cell>
          <cell r="X14">
            <v>383500</v>
          </cell>
          <cell r="Y14">
            <v>904500</v>
          </cell>
          <cell r="Z14">
            <v>7995650</v>
          </cell>
          <cell r="AA14">
            <v>112500</v>
          </cell>
          <cell r="AB14">
            <v>1542073.6081818182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-949406.08272727276</v>
          </cell>
          <cell r="AM14">
            <v>11138863.608181817</v>
          </cell>
          <cell r="AN14">
            <v>0</v>
          </cell>
        </row>
        <row r="15">
          <cell r="C15" t="str">
            <v>1.2.4</v>
          </cell>
          <cell r="D15" t="str">
            <v>Additional high needs targeted funding for mainstream schools and academies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C16" t="str">
            <v>1.2.5</v>
          </cell>
          <cell r="D16" t="str">
            <v>SEN support services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3260743</v>
          </cell>
          <cell r="Q16">
            <v>3163893</v>
          </cell>
          <cell r="R16">
            <v>0</v>
          </cell>
          <cell r="S16">
            <v>3163893</v>
          </cell>
          <cell r="T16">
            <v>0</v>
          </cell>
          <cell r="U16">
            <v>0</v>
          </cell>
          <cell r="V16">
            <v>3073893</v>
          </cell>
          <cell r="W16">
            <v>1518542.5519934106</v>
          </cell>
          <cell r="X16">
            <v>807539.39138217177</v>
          </cell>
          <cell r="Y16">
            <v>448249.46682566416</v>
          </cell>
          <cell r="Z16">
            <v>299561.58979875338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-90000</v>
          </cell>
          <cell r="AM16">
            <v>3073893</v>
          </cell>
          <cell r="AN16">
            <v>0</v>
          </cell>
        </row>
        <row r="17">
          <cell r="C17" t="str">
            <v>1.2.6</v>
          </cell>
          <cell r="D17" t="str">
            <v>Hospital education services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844381</v>
          </cell>
          <cell r="Q17">
            <v>438006</v>
          </cell>
          <cell r="R17">
            <v>0</v>
          </cell>
          <cell r="S17">
            <v>438006</v>
          </cell>
          <cell r="T17">
            <v>0</v>
          </cell>
          <cell r="U17">
            <v>0</v>
          </cell>
          <cell r="V17">
            <v>438006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438006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438006</v>
          </cell>
          <cell r="AI17">
            <v>0</v>
          </cell>
          <cell r="AJ17">
            <v>438006</v>
          </cell>
          <cell r="AK17">
            <v>0</v>
          </cell>
          <cell r="AL17">
            <v>0</v>
          </cell>
          <cell r="AM17">
            <v>438006</v>
          </cell>
          <cell r="AN17">
            <v>0</v>
          </cell>
        </row>
        <row r="18">
          <cell r="C18" t="str">
            <v>1.2.7</v>
          </cell>
          <cell r="D18" t="str">
            <v>Other alternative provision services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C19" t="str">
            <v>1.2.8</v>
          </cell>
          <cell r="D19" t="str">
            <v>Support for inclusion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C20" t="str">
            <v>1.2.9</v>
          </cell>
          <cell r="D20" t="str">
            <v>Special schools and PRUs in financial difficulty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C21" t="str">
            <v>1.2.10</v>
          </cell>
          <cell r="D21" t="str">
            <v>PFI/BSF costs as special schools and AP/PRUs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C22" t="str">
            <v>1.2.11</v>
          </cell>
          <cell r="D22" t="str">
            <v>Direct payments (SEN and disability)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C23" t="str">
            <v>1.2.12</v>
          </cell>
          <cell r="D23" t="str">
            <v>Carbon reduction commitment allowances (PRUs)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</sheetData>
      <sheetData sheetId="10" refreshError="1">
        <row r="11">
          <cell r="D11" t="str">
            <v>Central Provision within Schools Budget</v>
          </cell>
        </row>
        <row r="12">
          <cell r="C12" t="str">
            <v>1.4.1</v>
          </cell>
          <cell r="D12" t="str">
            <v>Contribution to combined budgets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777892</v>
          </cell>
          <cell r="Q12">
            <v>777892</v>
          </cell>
          <cell r="R12">
            <v>0</v>
          </cell>
          <cell r="S12">
            <v>777892</v>
          </cell>
          <cell r="T12">
            <v>0</v>
          </cell>
          <cell r="U12">
            <v>0</v>
          </cell>
          <cell r="V12">
            <v>777892</v>
          </cell>
          <cell r="W12">
            <v>492078.96005007648</v>
          </cell>
          <cell r="X12">
            <v>154178.78135104611</v>
          </cell>
          <cell r="Y12">
            <v>120390.96344758281</v>
          </cell>
          <cell r="Z12">
            <v>5621.6475756473083</v>
          </cell>
          <cell r="AA12">
            <v>5621.6475756473083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777892</v>
          </cell>
          <cell r="AL12">
            <v>0</v>
          </cell>
          <cell r="AM12">
            <v>777892</v>
          </cell>
          <cell r="AN12">
            <v>0</v>
          </cell>
        </row>
        <row r="13">
          <cell r="C13" t="str">
            <v>1.4.2</v>
          </cell>
          <cell r="D13" t="str">
            <v>School Admissions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361200</v>
          </cell>
          <cell r="Q13">
            <v>361200</v>
          </cell>
          <cell r="R13">
            <v>0</v>
          </cell>
          <cell r="S13">
            <v>361200</v>
          </cell>
          <cell r="T13">
            <v>0</v>
          </cell>
          <cell r="U13">
            <v>0</v>
          </cell>
          <cell r="V13">
            <v>361200</v>
          </cell>
          <cell r="W13">
            <v>21493.954837009049</v>
          </cell>
          <cell r="X13">
            <v>182083.70969159124</v>
          </cell>
          <cell r="Y13">
            <v>157622.33547139968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361200</v>
          </cell>
          <cell r="AL13">
            <v>0</v>
          </cell>
          <cell r="AM13">
            <v>361200</v>
          </cell>
          <cell r="AN13">
            <v>0</v>
          </cell>
        </row>
        <row r="14">
          <cell r="C14" t="str">
            <v>1.4.3</v>
          </cell>
          <cell r="D14" t="str">
            <v>Servicing of schools forums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34680</v>
          </cell>
          <cell r="Q14">
            <v>34680</v>
          </cell>
          <cell r="R14">
            <v>0</v>
          </cell>
          <cell r="S14">
            <v>34680</v>
          </cell>
          <cell r="T14">
            <v>0</v>
          </cell>
          <cell r="U14">
            <v>0</v>
          </cell>
          <cell r="V14">
            <v>34679.999999999993</v>
          </cell>
          <cell r="W14">
            <v>2774.0799907725136</v>
          </cell>
          <cell r="X14">
            <v>22195.640012687792</v>
          </cell>
          <cell r="Y14">
            <v>7976.2299950978977</v>
          </cell>
          <cell r="Z14">
            <v>867.02500072089742</v>
          </cell>
          <cell r="AA14">
            <v>867.02500072089742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34680</v>
          </cell>
          <cell r="AL14">
            <v>0</v>
          </cell>
          <cell r="AM14">
            <v>34680</v>
          </cell>
          <cell r="AN14">
            <v>0</v>
          </cell>
        </row>
        <row r="15">
          <cell r="C15" t="str">
            <v>1.4.4</v>
          </cell>
          <cell r="D15" t="str">
            <v>Termination of employment costs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C16" t="str">
            <v>1.4.5</v>
          </cell>
          <cell r="D16" t="str">
            <v>Fallings Rolls fund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C17" t="str">
            <v>1.4.6</v>
          </cell>
          <cell r="D17" t="str">
            <v>Capital expenditure from revenue (CERA)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C18" t="str">
            <v>1.4.7</v>
          </cell>
          <cell r="D18" t="str">
            <v>Prudential borrowing costs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C19" t="str">
            <v>1.4.8</v>
          </cell>
          <cell r="D19" t="str">
            <v>Fees to independent schools without SEN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C20" t="str">
            <v>1.4.9</v>
          </cell>
          <cell r="D20" t="str">
            <v>Equal pay - back pay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C21" t="str">
            <v>1.4.10</v>
          </cell>
          <cell r="D21" t="str">
            <v>Pupil growth / Infant class sizes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2157480</v>
          </cell>
          <cell r="Q21">
            <v>1959520</v>
          </cell>
          <cell r="R21">
            <v>0</v>
          </cell>
          <cell r="S21">
            <v>1959520</v>
          </cell>
          <cell r="T21">
            <v>0</v>
          </cell>
          <cell r="U21">
            <v>0</v>
          </cell>
          <cell r="V21">
            <v>1853020</v>
          </cell>
          <cell r="W21">
            <v>0</v>
          </cell>
          <cell r="X21">
            <v>1426300</v>
          </cell>
          <cell r="Y21">
            <v>426720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955840</v>
          </cell>
          <cell r="AF21">
            <v>426720</v>
          </cell>
          <cell r="AG21">
            <v>0</v>
          </cell>
          <cell r="AH21">
            <v>0</v>
          </cell>
          <cell r="AI21">
            <v>0</v>
          </cell>
          <cell r="AJ21">
            <v>1382560</v>
          </cell>
          <cell r="AK21">
            <v>576960</v>
          </cell>
          <cell r="AL21">
            <v>-106500</v>
          </cell>
          <cell r="AM21">
            <v>1853020</v>
          </cell>
          <cell r="AN21">
            <v>0</v>
          </cell>
        </row>
        <row r="22">
          <cell r="C22" t="str">
            <v>1.4.11</v>
          </cell>
          <cell r="D22" t="str">
            <v>SEN transport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400000</v>
          </cell>
          <cell r="Q22">
            <v>400000</v>
          </cell>
          <cell r="R22">
            <v>0</v>
          </cell>
          <cell r="S22">
            <v>400000</v>
          </cell>
          <cell r="T22">
            <v>0</v>
          </cell>
          <cell r="U22">
            <v>0</v>
          </cell>
          <cell r="V22">
            <v>400000</v>
          </cell>
          <cell r="W22">
            <v>0</v>
          </cell>
          <cell r="X22">
            <v>0</v>
          </cell>
          <cell r="Y22">
            <v>0</v>
          </cell>
          <cell r="Z22">
            <v>400000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400000</v>
          </cell>
          <cell r="AL22">
            <v>0</v>
          </cell>
          <cell r="AM22">
            <v>400000</v>
          </cell>
          <cell r="AN22">
            <v>0</v>
          </cell>
        </row>
        <row r="23">
          <cell r="C23" t="str">
            <v>1.4.12</v>
          </cell>
          <cell r="D23" t="str">
            <v>Exceptions agreed by the Secretary of State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C24" t="str">
            <v>1.4.13</v>
          </cell>
          <cell r="D24" t="str">
            <v>Other items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377768</v>
          </cell>
          <cell r="Q24">
            <v>140000</v>
          </cell>
          <cell r="R24">
            <v>0</v>
          </cell>
          <cell r="S24">
            <v>140000</v>
          </cell>
          <cell r="T24">
            <v>0</v>
          </cell>
          <cell r="U24">
            <v>0</v>
          </cell>
          <cell r="V24">
            <v>246500</v>
          </cell>
          <cell r="W24">
            <v>0</v>
          </cell>
          <cell r="X24">
            <v>193250</v>
          </cell>
          <cell r="Y24">
            <v>53250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140000</v>
          </cell>
          <cell r="AL24">
            <v>106500</v>
          </cell>
          <cell r="AM24">
            <v>246500</v>
          </cell>
          <cell r="AN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4109020</v>
          </cell>
          <cell r="Q25">
            <v>3673292</v>
          </cell>
          <cell r="R25">
            <v>0</v>
          </cell>
          <cell r="S25">
            <v>3673292</v>
          </cell>
          <cell r="T25">
            <v>0</v>
          </cell>
          <cell r="U25">
            <v>0</v>
          </cell>
          <cell r="V25">
            <v>3673292</v>
          </cell>
          <cell r="W25">
            <v>516346.99487785809</v>
          </cell>
          <cell r="X25">
            <v>1978008.1310553253</v>
          </cell>
          <cell r="Y25">
            <v>765959.52891408047</v>
          </cell>
          <cell r="Z25">
            <v>406488.6725763682</v>
          </cell>
          <cell r="AA25">
            <v>6488.6725763682061</v>
          </cell>
          <cell r="AB25">
            <v>0</v>
          </cell>
          <cell r="AC25">
            <v>0</v>
          </cell>
          <cell r="AD25">
            <v>0</v>
          </cell>
          <cell r="AE25">
            <v>955840</v>
          </cell>
          <cell r="AF25">
            <v>426720</v>
          </cell>
          <cell r="AG25">
            <v>0</v>
          </cell>
          <cell r="AH25">
            <v>0</v>
          </cell>
          <cell r="AI25">
            <v>0</v>
          </cell>
          <cell r="AJ25">
            <v>1382560</v>
          </cell>
          <cell r="AK25">
            <v>2290732</v>
          </cell>
          <cell r="AL25">
            <v>0</v>
          </cell>
          <cell r="AM25">
            <v>3673292</v>
          </cell>
          <cell r="AN2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ose"/>
      <sheetName val="News"/>
      <sheetName val="Home"/>
      <sheetName val="BudgetShare"/>
      <sheetName val="Payments"/>
      <sheetName val="Pupils"/>
      <sheetName val="CFR"/>
      <sheetName val="HighNeeds"/>
      <sheetName val="EHCPtopup"/>
      <sheetName val="ARPtopup"/>
      <sheetName val="Specialtopup"/>
      <sheetName val="PRUTopups"/>
      <sheetName val="HNRates"/>
      <sheetName val="EarlyYears"/>
      <sheetName val="SixthForm"/>
      <sheetName val="PupilPremium"/>
      <sheetName val="Grants"/>
      <sheetName val="Growth"/>
      <sheetName val="MFG"/>
      <sheetName val="NotionalSEN"/>
      <sheetName val="Compare"/>
      <sheetName val="BarnetReport"/>
      <sheetName val="NicoleAdj"/>
      <sheetName val="NicoleAprilBCD"/>
      <sheetName val="NicoleBCD"/>
      <sheetName val="NicoleAll"/>
      <sheetName val="RunCost"/>
      <sheetName val="BudMon"/>
      <sheetName val="EYData"/>
      <sheetName val="NEWISB"/>
      <sheetName val="AUTTOPUPS"/>
      <sheetName val="AutTopupData"/>
      <sheetName val="Month8"/>
      <sheetName val="Rates"/>
      <sheetName val="Schools"/>
      <sheetName val="1415Funding"/>
      <sheetName val="OCT14Census"/>
      <sheetName val="Schooldata"/>
      <sheetName val="CostCentres"/>
      <sheetName val="Exclusions"/>
      <sheetName val="PPJuly2"/>
      <sheetName val="PPFSM6July1"/>
      <sheetName val="HNPlaces"/>
      <sheetName val="HNPUPILS"/>
      <sheetName val="PRUCENSUS"/>
      <sheetName val="BulgeProt"/>
      <sheetName val="UIFSM"/>
      <sheetName val="UIFSMdata"/>
      <sheetName val="NNDRfromR&amp;B"/>
      <sheetName val="TRANSeoy15"/>
      <sheetName val="Autopivot"/>
      <sheetName val="Autopay1"/>
      <sheetName val="Autopay2"/>
      <sheetName val="Autopay3"/>
      <sheetName val="Autopay4"/>
      <sheetName val="DFCfinal"/>
      <sheetName val="SummerLAC"/>
      <sheetName val="UIFSMAdj"/>
      <sheetName val="UIFSMJul"/>
      <sheetName val="EHCP+ARPJuly"/>
      <sheetName val="SpecJuly"/>
      <sheetName val="POST16Allocs"/>
      <sheetName val="EY SUMA adj"/>
      <sheetName val="EY SUMAdata"/>
      <sheetName val="EY BUDMON Jul15"/>
      <sheetName val="Recoup"/>
      <sheetName val="NNDROct"/>
      <sheetName val="SummerSchools"/>
      <sheetName val="MP"/>
      <sheetName val="PEGrant1516"/>
      <sheetName val="RBaseline"/>
      <sheetName val="EYAutAct"/>
      <sheetName val="Claremont"/>
      <sheetName val="TRANS"/>
    </sheetNames>
    <sheetDataSet>
      <sheetData sheetId="0"/>
      <sheetData sheetId="1"/>
      <sheetData sheetId="2">
        <row r="5">
          <cell r="F5">
            <v>3023519</v>
          </cell>
        </row>
      </sheetData>
      <sheetData sheetId="3"/>
      <sheetData sheetId="4"/>
      <sheetData sheetId="5">
        <row r="19">
          <cell r="Q19">
            <v>3023519</v>
          </cell>
        </row>
      </sheetData>
      <sheetData sheetId="6">
        <row r="12">
          <cell r="L12" t="str">
            <v>Barnet School Funding Allocation April 2015-March 2016 - End of Year Adjustments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9">
          <cell r="AA19" t="str">
            <v>Yes</v>
          </cell>
        </row>
      </sheetData>
      <sheetData sheetId="14"/>
      <sheetData sheetId="15"/>
      <sheetData sheetId="16"/>
      <sheetData sheetId="17"/>
      <sheetData sheetId="18">
        <row r="6">
          <cell r="N6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O1" t="str">
            <v>Phase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 04"/>
      <sheetName val="Budget summary"/>
      <sheetName val="SummaryCB"/>
      <sheetName val="INRespivot"/>
      <sheetName val="Ind &amp; NMSS Res"/>
      <sheetName val="INDaypivot"/>
      <sheetName val="Ind &amp; NMSS Day"/>
      <sheetName val="MAOOBPivot"/>
      <sheetName val="Maint &amp; Acad OOB"/>
      <sheetName val="ChCenPivot"/>
      <sheetName val="Children's Centres"/>
      <sheetName val="Therapies"/>
      <sheetName val="Specialist Pkgs"/>
      <sheetName val="Block Purchase"/>
      <sheetName val="Client Data"/>
      <sheetName val="Provider Listing"/>
      <sheetName val="Vendor List"/>
      <sheetName val="Data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>
            <v>279693</v>
          </cell>
          <cell r="B3" t="str">
            <v>MENON</v>
          </cell>
          <cell r="C3" t="str">
            <v>ETHAN</v>
          </cell>
          <cell r="D3">
            <v>40596</v>
          </cell>
          <cell r="E3">
            <v>3.5263518138261465</v>
          </cell>
        </row>
        <row r="4">
          <cell r="A4">
            <v>314689</v>
          </cell>
          <cell r="B4" t="str">
            <v>SHINHMAR</v>
          </cell>
          <cell r="C4" t="str">
            <v>JAY</v>
          </cell>
          <cell r="D4">
            <v>35126</v>
          </cell>
          <cell r="E4">
            <v>18.50239561943874</v>
          </cell>
        </row>
        <row r="5">
          <cell r="A5">
            <v>286066</v>
          </cell>
          <cell r="B5" t="str">
            <v>BRETT</v>
          </cell>
          <cell r="C5" t="str">
            <v>MIRIAM</v>
          </cell>
          <cell r="D5">
            <v>40555</v>
          </cell>
          <cell r="E5">
            <v>3.6386036960985626</v>
          </cell>
        </row>
        <row r="6">
          <cell r="A6">
            <v>286061</v>
          </cell>
          <cell r="B6" t="str">
            <v>CHEEK</v>
          </cell>
          <cell r="C6" t="str">
            <v>OLIVER</v>
          </cell>
          <cell r="D6">
            <v>40508</v>
          </cell>
          <cell r="E6">
            <v>3.7672826830937716</v>
          </cell>
        </row>
        <row r="7">
          <cell r="A7">
            <v>265087</v>
          </cell>
          <cell r="B7" t="str">
            <v>CHOUEKA</v>
          </cell>
          <cell r="C7" t="str">
            <v>JOSEPH</v>
          </cell>
          <cell r="D7">
            <v>40498</v>
          </cell>
          <cell r="E7">
            <v>3.7946611909650922</v>
          </cell>
        </row>
        <row r="8">
          <cell r="A8">
            <v>270616</v>
          </cell>
          <cell r="B8" t="str">
            <v>JAKAJ</v>
          </cell>
          <cell r="C8" t="str">
            <v>JENNIFER</v>
          </cell>
          <cell r="D8">
            <v>40484</v>
          </cell>
          <cell r="E8">
            <v>3.8329911019849416</v>
          </cell>
        </row>
        <row r="9">
          <cell r="A9">
            <v>74449</v>
          </cell>
          <cell r="B9" t="str">
            <v>KANDLER</v>
          </cell>
          <cell r="C9" t="str">
            <v>MIRIAM</v>
          </cell>
          <cell r="D9">
            <v>37482</v>
          </cell>
          <cell r="E9">
            <v>12.05201916495551</v>
          </cell>
        </row>
        <row r="10">
          <cell r="A10">
            <v>274851</v>
          </cell>
          <cell r="B10" t="str">
            <v>FEINGOLD</v>
          </cell>
          <cell r="C10" t="str">
            <v>ADINA</v>
          </cell>
          <cell r="D10">
            <v>40398</v>
          </cell>
          <cell r="E10">
            <v>4.0684462696783026</v>
          </cell>
        </row>
        <row r="11">
          <cell r="A11">
            <v>294106</v>
          </cell>
          <cell r="B11" t="str">
            <v>WARENTS</v>
          </cell>
          <cell r="C11" t="str">
            <v>SAMUEL</v>
          </cell>
          <cell r="D11">
            <v>40377</v>
          </cell>
          <cell r="E11">
            <v>4.1259411362080769</v>
          </cell>
        </row>
        <row r="12">
          <cell r="A12">
            <v>294331</v>
          </cell>
          <cell r="B12" t="str">
            <v>SULTMAN</v>
          </cell>
          <cell r="C12" t="str">
            <v>THEODORE</v>
          </cell>
          <cell r="D12">
            <v>40345</v>
          </cell>
          <cell r="E12">
            <v>4.213552361396304</v>
          </cell>
        </row>
        <row r="13">
          <cell r="A13">
            <v>285595</v>
          </cell>
          <cell r="B13" t="str">
            <v>BLOOM</v>
          </cell>
          <cell r="C13" t="str">
            <v>BEN (RAFI)</v>
          </cell>
          <cell r="D13">
            <v>40334</v>
          </cell>
          <cell r="E13">
            <v>4.2436687200547567</v>
          </cell>
        </row>
        <row r="14">
          <cell r="A14">
            <v>145188</v>
          </cell>
          <cell r="B14" t="str">
            <v>RUEBAN</v>
          </cell>
          <cell r="C14" t="str">
            <v>DANIELS</v>
          </cell>
          <cell r="D14">
            <v>40315</v>
          </cell>
          <cell r="E14">
            <v>4.2956878850102669</v>
          </cell>
        </row>
        <row r="15">
          <cell r="A15">
            <v>251875</v>
          </cell>
          <cell r="B15" t="str">
            <v>SILBERSTEIN</v>
          </cell>
          <cell r="C15" t="str">
            <v>ANAELLE</v>
          </cell>
          <cell r="D15">
            <v>40295</v>
          </cell>
          <cell r="E15">
            <v>4.3504449007529091</v>
          </cell>
        </row>
        <row r="16">
          <cell r="A16">
            <v>270644</v>
          </cell>
          <cell r="B16" t="str">
            <v>BORDON</v>
          </cell>
          <cell r="C16" t="str">
            <v>ZEV</v>
          </cell>
          <cell r="D16">
            <v>40264</v>
          </cell>
          <cell r="E16">
            <v>4.4353182751540041</v>
          </cell>
        </row>
        <row r="17">
          <cell r="A17">
            <v>251256</v>
          </cell>
          <cell r="B17" t="str">
            <v>PARKER</v>
          </cell>
          <cell r="C17" t="str">
            <v>ELLIOT</v>
          </cell>
          <cell r="D17">
            <v>40252</v>
          </cell>
          <cell r="E17">
            <v>4.4681724845995889</v>
          </cell>
        </row>
        <row r="18">
          <cell r="A18">
            <v>251960</v>
          </cell>
          <cell r="B18" t="str">
            <v>LEWIS</v>
          </cell>
          <cell r="C18" t="str">
            <v>DEXTER</v>
          </cell>
          <cell r="D18">
            <v>40219</v>
          </cell>
          <cell r="E18">
            <v>4.5585215605749489</v>
          </cell>
        </row>
        <row r="19">
          <cell r="A19">
            <v>285869</v>
          </cell>
          <cell r="B19" t="str">
            <v>GURASPISHVILI</v>
          </cell>
          <cell r="C19" t="str">
            <v>ALEXANDER</v>
          </cell>
          <cell r="D19">
            <v>40190</v>
          </cell>
          <cell r="E19">
            <v>4.6379192334017798</v>
          </cell>
        </row>
        <row r="20">
          <cell r="A20">
            <v>281644</v>
          </cell>
          <cell r="B20" t="str">
            <v>OKONKWO</v>
          </cell>
          <cell r="C20" t="str">
            <v>ARINZE</v>
          </cell>
          <cell r="D20">
            <v>40139</v>
          </cell>
          <cell r="E20">
            <v>4.777549623545517</v>
          </cell>
        </row>
        <row r="21">
          <cell r="A21">
            <v>281640</v>
          </cell>
          <cell r="B21" t="str">
            <v>OKONKWO</v>
          </cell>
          <cell r="C21" t="str">
            <v>TOBENNA</v>
          </cell>
          <cell r="D21">
            <v>40139</v>
          </cell>
          <cell r="E21">
            <v>4.777549623545517</v>
          </cell>
        </row>
        <row r="22">
          <cell r="A22">
            <v>23278</v>
          </cell>
          <cell r="B22" t="str">
            <v>ANSA-OTU</v>
          </cell>
          <cell r="C22" t="str">
            <v>Kwamie</v>
          </cell>
          <cell r="D22">
            <v>40128</v>
          </cell>
          <cell r="E22">
            <v>4.8076659822039698</v>
          </cell>
        </row>
        <row r="23">
          <cell r="A23">
            <v>223193</v>
          </cell>
          <cell r="B23" t="str">
            <v>JOSHI</v>
          </cell>
          <cell r="C23" t="str">
            <v>KAVAN</v>
          </cell>
          <cell r="D23">
            <v>40096</v>
          </cell>
          <cell r="E23">
            <v>4.8952772073921968</v>
          </cell>
        </row>
        <row r="24">
          <cell r="A24">
            <v>265869</v>
          </cell>
          <cell r="B24" t="str">
            <v>CLIFTON</v>
          </cell>
          <cell r="C24" t="str">
            <v>HARRY</v>
          </cell>
          <cell r="D24">
            <v>40064</v>
          </cell>
          <cell r="E24">
            <v>4.9828884325804248</v>
          </cell>
        </row>
        <row r="25">
          <cell r="A25">
            <v>232368</v>
          </cell>
          <cell r="B25" t="str">
            <v>PEARL</v>
          </cell>
          <cell r="C25" t="str">
            <v>CHANOCH</v>
          </cell>
          <cell r="D25">
            <v>40051</v>
          </cell>
          <cell r="E25">
            <v>5.0184804928131417</v>
          </cell>
        </row>
        <row r="26">
          <cell r="A26">
            <v>246765</v>
          </cell>
          <cell r="B26" t="str">
            <v>SMITH</v>
          </cell>
          <cell r="C26" t="str">
            <v>MAISIE</v>
          </cell>
          <cell r="D26">
            <v>40032</v>
          </cell>
          <cell r="E26">
            <v>5.0704996577686519</v>
          </cell>
        </row>
        <row r="27">
          <cell r="A27">
            <v>275504</v>
          </cell>
          <cell r="B27" t="str">
            <v>LACK</v>
          </cell>
          <cell r="C27" t="str">
            <v>TOMMY</v>
          </cell>
          <cell r="D27">
            <v>40015</v>
          </cell>
          <cell r="E27">
            <v>5.117043121149897</v>
          </cell>
        </row>
        <row r="28">
          <cell r="A28">
            <v>223514</v>
          </cell>
          <cell r="B28" t="str">
            <v>JAMES</v>
          </cell>
          <cell r="C28" t="str">
            <v>DANIEL</v>
          </cell>
          <cell r="D28">
            <v>40009</v>
          </cell>
          <cell r="E28">
            <v>5.1334702258726903</v>
          </cell>
        </row>
        <row r="29">
          <cell r="A29">
            <v>211145</v>
          </cell>
          <cell r="B29" t="str">
            <v>MENZIES</v>
          </cell>
          <cell r="C29" t="str">
            <v>TIFFANY SARAIVA</v>
          </cell>
          <cell r="D29">
            <v>39962</v>
          </cell>
          <cell r="E29">
            <v>5.2621492128678984</v>
          </cell>
        </row>
        <row r="30">
          <cell r="A30">
            <v>268849</v>
          </cell>
          <cell r="B30" t="str">
            <v>KARKI</v>
          </cell>
          <cell r="C30" t="str">
            <v>PRATHAM</v>
          </cell>
          <cell r="D30">
            <v>39951</v>
          </cell>
          <cell r="E30">
            <v>5.292265571526352</v>
          </cell>
        </row>
        <row r="31">
          <cell r="A31">
            <v>254369</v>
          </cell>
          <cell r="B31" t="str">
            <v>RAHIM-COUSANS</v>
          </cell>
          <cell r="C31" t="str">
            <v>LEILA</v>
          </cell>
          <cell r="D31">
            <v>39923</v>
          </cell>
          <cell r="E31">
            <v>5.3689253935660508</v>
          </cell>
        </row>
        <row r="32">
          <cell r="A32">
            <v>217922</v>
          </cell>
          <cell r="B32" t="str">
            <v>GLADDEN</v>
          </cell>
          <cell r="C32" t="str">
            <v>ALEXANDER</v>
          </cell>
          <cell r="D32">
            <v>39920</v>
          </cell>
          <cell r="E32">
            <v>5.377138945927447</v>
          </cell>
        </row>
        <row r="33">
          <cell r="A33">
            <v>259950</v>
          </cell>
          <cell r="B33" t="str">
            <v>TAILOR</v>
          </cell>
          <cell r="C33" t="str">
            <v>YASHI</v>
          </cell>
          <cell r="D33">
            <v>39916</v>
          </cell>
          <cell r="E33">
            <v>5.3880903490759753</v>
          </cell>
        </row>
        <row r="34">
          <cell r="A34">
            <v>247338</v>
          </cell>
          <cell r="B34" t="str">
            <v>SOBCZAK</v>
          </cell>
          <cell r="C34" t="str">
            <v>APRIL</v>
          </cell>
          <cell r="D34">
            <v>39870</v>
          </cell>
          <cell r="E34">
            <v>5.5140314852840522</v>
          </cell>
        </row>
        <row r="35">
          <cell r="A35">
            <v>258900</v>
          </cell>
          <cell r="B35" t="str">
            <v>GIBBS-KASSAM</v>
          </cell>
          <cell r="C35" t="str">
            <v>ETHAN</v>
          </cell>
          <cell r="D35">
            <v>39869</v>
          </cell>
          <cell r="E35">
            <v>5.5167693360711842</v>
          </cell>
        </row>
        <row r="36">
          <cell r="A36">
            <v>263648</v>
          </cell>
          <cell r="B36" t="str">
            <v>DEL-GIUDICE</v>
          </cell>
          <cell r="C36" t="str">
            <v>WILLIAM</v>
          </cell>
          <cell r="D36">
            <v>39866</v>
          </cell>
          <cell r="E36">
            <v>5.5249828884325805</v>
          </cell>
        </row>
        <row r="37">
          <cell r="A37">
            <v>182733</v>
          </cell>
          <cell r="B37" t="str">
            <v>GOURGEL</v>
          </cell>
          <cell r="C37" t="str">
            <v>CHELSEA</v>
          </cell>
          <cell r="D37">
            <v>39857</v>
          </cell>
          <cell r="E37">
            <v>5.5496235455167691</v>
          </cell>
        </row>
        <row r="38">
          <cell r="A38">
            <v>271089</v>
          </cell>
          <cell r="B38" t="str">
            <v xml:space="preserve">KLEIN </v>
          </cell>
          <cell r="C38" t="str">
            <v>MILLA</v>
          </cell>
          <cell r="D38">
            <v>39825</v>
          </cell>
          <cell r="E38">
            <v>5.637234770704997</v>
          </cell>
        </row>
        <row r="39">
          <cell r="A39">
            <v>182731</v>
          </cell>
          <cell r="B39" t="str">
            <v>MEDFORD</v>
          </cell>
          <cell r="C39" t="str">
            <v>KAYLEY</v>
          </cell>
          <cell r="D39">
            <v>39804</v>
          </cell>
          <cell r="E39">
            <v>5.6947296372347704</v>
          </cell>
        </row>
        <row r="40">
          <cell r="A40">
            <v>182732</v>
          </cell>
          <cell r="B40" t="str">
            <v>PLANCEY</v>
          </cell>
          <cell r="C40" t="str">
            <v>RINAT</v>
          </cell>
          <cell r="D40">
            <v>39803</v>
          </cell>
          <cell r="E40">
            <v>5.6974674880219025</v>
          </cell>
        </row>
        <row r="41">
          <cell r="A41">
            <v>285578</v>
          </cell>
          <cell r="B41" t="str">
            <v>ABRAHAM</v>
          </cell>
          <cell r="C41" t="str">
            <v>BATYA</v>
          </cell>
          <cell r="D41">
            <v>39775</v>
          </cell>
          <cell r="E41">
            <v>5.7741273100616013</v>
          </cell>
        </row>
        <row r="42">
          <cell r="A42">
            <v>279874</v>
          </cell>
          <cell r="B42" t="str">
            <v>GILL</v>
          </cell>
          <cell r="C42" t="str">
            <v>REUBEN</v>
          </cell>
          <cell r="D42">
            <v>39754</v>
          </cell>
          <cell r="E42">
            <v>5.8316221765913756</v>
          </cell>
        </row>
        <row r="43">
          <cell r="A43">
            <v>182730</v>
          </cell>
          <cell r="B43" t="str">
            <v>LAM</v>
          </cell>
          <cell r="C43" t="str">
            <v>KIAN</v>
          </cell>
          <cell r="D43">
            <v>39714</v>
          </cell>
          <cell r="E43">
            <v>5.9411362080766601</v>
          </cell>
        </row>
        <row r="44">
          <cell r="A44">
            <v>182729</v>
          </cell>
          <cell r="B44" t="str">
            <v>BLAKER</v>
          </cell>
          <cell r="C44" t="str">
            <v>SHTERNA</v>
          </cell>
          <cell r="D44">
            <v>39696</v>
          </cell>
          <cell r="E44">
            <v>5.9904175222450373</v>
          </cell>
        </row>
        <row r="45">
          <cell r="A45">
            <v>210604</v>
          </cell>
          <cell r="B45" t="str">
            <v>LANDECK</v>
          </cell>
          <cell r="C45" t="str">
            <v>ORLY</v>
          </cell>
          <cell r="D45">
            <v>39693</v>
          </cell>
          <cell r="E45">
            <v>5.9986310746064335</v>
          </cell>
        </row>
        <row r="46">
          <cell r="A46">
            <v>203353</v>
          </cell>
          <cell r="B46" t="str">
            <v>ROSENFELDER</v>
          </cell>
          <cell r="C46" t="str">
            <v>EICHONON</v>
          </cell>
          <cell r="D46">
            <v>39686</v>
          </cell>
          <cell r="E46">
            <v>6.0177960301163589</v>
          </cell>
        </row>
        <row r="47">
          <cell r="A47">
            <v>233822</v>
          </cell>
          <cell r="B47" t="str">
            <v>DENNIS</v>
          </cell>
          <cell r="C47" t="str">
            <v>STEVEN</v>
          </cell>
          <cell r="D47">
            <v>39660</v>
          </cell>
          <cell r="E47">
            <v>6.0889801505817935</v>
          </cell>
        </row>
        <row r="48">
          <cell r="A48">
            <v>230762</v>
          </cell>
          <cell r="B48" t="str">
            <v>MARUF</v>
          </cell>
          <cell r="C48" t="str">
            <v>YUSUF</v>
          </cell>
          <cell r="D48">
            <v>39648</v>
          </cell>
          <cell r="E48">
            <v>6.1218343600273784</v>
          </cell>
        </row>
        <row r="49">
          <cell r="A49">
            <v>244535</v>
          </cell>
          <cell r="B49" t="str">
            <v>UDOLISA</v>
          </cell>
          <cell r="C49" t="str">
            <v>JEDIN</v>
          </cell>
          <cell r="D49">
            <v>39630</v>
          </cell>
          <cell r="E49">
            <v>6.1711156741957565</v>
          </cell>
        </row>
        <row r="50">
          <cell r="A50">
            <v>245663</v>
          </cell>
          <cell r="B50" t="str">
            <v>EAPEN</v>
          </cell>
          <cell r="C50" t="str">
            <v>JOSH (PHILIP KOSHY)</v>
          </cell>
          <cell r="D50">
            <v>39626</v>
          </cell>
          <cell r="E50">
            <v>6.1820670773442847</v>
          </cell>
        </row>
        <row r="51">
          <cell r="A51">
            <v>231345</v>
          </cell>
          <cell r="B51" t="str">
            <v>BERMAN</v>
          </cell>
          <cell r="C51" t="str">
            <v>BENJAMIN</v>
          </cell>
          <cell r="D51">
            <v>39609</v>
          </cell>
          <cell r="E51">
            <v>6.2286105407255308</v>
          </cell>
        </row>
        <row r="52">
          <cell r="A52">
            <v>199539</v>
          </cell>
          <cell r="B52" t="str">
            <v>EDELSTEIN</v>
          </cell>
          <cell r="C52" t="str">
            <v>MARTIN</v>
          </cell>
          <cell r="D52">
            <v>39594</v>
          </cell>
          <cell r="E52">
            <v>6.2696783025325118</v>
          </cell>
        </row>
        <row r="53">
          <cell r="A53">
            <v>211166</v>
          </cell>
          <cell r="B53" t="str">
            <v>LIDDLE</v>
          </cell>
          <cell r="C53" t="str">
            <v>THOMAS</v>
          </cell>
          <cell r="D53">
            <v>39594</v>
          </cell>
          <cell r="E53">
            <v>6.2696783025325118</v>
          </cell>
        </row>
        <row r="54">
          <cell r="A54">
            <v>244735</v>
          </cell>
          <cell r="B54" t="str">
            <v>JOSEPH</v>
          </cell>
          <cell r="C54" t="str">
            <v>JACK</v>
          </cell>
          <cell r="D54">
            <v>39548</v>
          </cell>
          <cell r="E54">
            <v>6.3956194387405887</v>
          </cell>
        </row>
        <row r="55">
          <cell r="A55">
            <v>213991</v>
          </cell>
          <cell r="B55" t="str">
            <v>WAWERO</v>
          </cell>
          <cell r="C55" t="str">
            <v>IMAN</v>
          </cell>
          <cell r="D55">
            <v>39534</v>
          </cell>
          <cell r="E55">
            <v>6.4339493497604376</v>
          </cell>
        </row>
        <row r="56">
          <cell r="A56">
            <v>182726</v>
          </cell>
          <cell r="B56" t="str">
            <v>BRADY</v>
          </cell>
          <cell r="C56" t="str">
            <v>LAURA</v>
          </cell>
          <cell r="D56">
            <v>39525</v>
          </cell>
          <cell r="E56">
            <v>6.4585900068446271</v>
          </cell>
        </row>
        <row r="57">
          <cell r="A57">
            <v>211307</v>
          </cell>
          <cell r="B57" t="str">
            <v>GORDON</v>
          </cell>
          <cell r="C57" t="str">
            <v>DARYL</v>
          </cell>
          <cell r="D57">
            <v>39509</v>
          </cell>
          <cell r="E57">
            <v>6.5023956194387402</v>
          </cell>
        </row>
        <row r="58">
          <cell r="A58">
            <v>232358</v>
          </cell>
          <cell r="B58" t="str">
            <v>TOFFEL</v>
          </cell>
          <cell r="C58" t="str">
            <v>CHAYA</v>
          </cell>
          <cell r="D58">
            <v>39502</v>
          </cell>
          <cell r="E58">
            <v>6.5215605749486656</v>
          </cell>
        </row>
        <row r="59">
          <cell r="A59">
            <v>213993</v>
          </cell>
          <cell r="B59" t="str">
            <v>KAHNER</v>
          </cell>
          <cell r="C59" t="str">
            <v>BENJAMIN</v>
          </cell>
          <cell r="D59">
            <v>39488</v>
          </cell>
          <cell r="E59">
            <v>6.5598904859685145</v>
          </cell>
        </row>
        <row r="60">
          <cell r="A60">
            <v>239309</v>
          </cell>
          <cell r="B60" t="str">
            <v>NEAIMI</v>
          </cell>
          <cell r="C60" t="str">
            <v>JORDAN</v>
          </cell>
          <cell r="D60">
            <v>39473</v>
          </cell>
          <cell r="E60">
            <v>6.6009582477754964</v>
          </cell>
        </row>
        <row r="61">
          <cell r="A61">
            <v>239225</v>
          </cell>
          <cell r="B61" t="str">
            <v>ONYILOGWU</v>
          </cell>
          <cell r="C61" t="str">
            <v>SAMANTHA</v>
          </cell>
          <cell r="D61">
            <v>39468</v>
          </cell>
          <cell r="E61">
            <v>6.6146475017111568</v>
          </cell>
        </row>
        <row r="62">
          <cell r="A62">
            <v>236566</v>
          </cell>
          <cell r="B62" t="str">
            <v>SICAT</v>
          </cell>
          <cell r="C62" t="str">
            <v>SEAN</v>
          </cell>
          <cell r="D62">
            <v>39464</v>
          </cell>
          <cell r="E62">
            <v>6.6255989048596851</v>
          </cell>
        </row>
        <row r="63">
          <cell r="A63">
            <v>244813</v>
          </cell>
          <cell r="B63" t="str">
            <v>DEHIDENIYA</v>
          </cell>
          <cell r="C63" t="str">
            <v>KEZIAH</v>
          </cell>
          <cell r="D63">
            <v>39435</v>
          </cell>
          <cell r="E63">
            <v>6.7049965776865159</v>
          </cell>
        </row>
        <row r="64">
          <cell r="A64">
            <v>207831</v>
          </cell>
          <cell r="B64" t="str">
            <v>YANMAZ</v>
          </cell>
          <cell r="C64" t="str">
            <v>GABRIEL</v>
          </cell>
          <cell r="D64">
            <v>39428</v>
          </cell>
          <cell r="E64">
            <v>6.7241615331964404</v>
          </cell>
        </row>
        <row r="65">
          <cell r="A65">
            <v>227148</v>
          </cell>
          <cell r="B65" t="str">
            <v>SHARIF</v>
          </cell>
          <cell r="C65" t="str">
            <v>SOPHIE</v>
          </cell>
          <cell r="D65">
            <v>39421</v>
          </cell>
          <cell r="E65">
            <v>6.7433264887063658</v>
          </cell>
        </row>
        <row r="66">
          <cell r="A66">
            <v>170499</v>
          </cell>
          <cell r="B66" t="str">
            <v>IBRAHIAM</v>
          </cell>
          <cell r="C66" t="str">
            <v>ADNAN</v>
          </cell>
          <cell r="D66">
            <v>39327</v>
          </cell>
          <cell r="E66">
            <v>7.0006844626967828</v>
          </cell>
        </row>
        <row r="67">
          <cell r="A67">
            <v>210817</v>
          </cell>
          <cell r="B67" t="str">
            <v>TWUMASI</v>
          </cell>
          <cell r="C67" t="str">
            <v>PHILIP</v>
          </cell>
          <cell r="D67">
            <v>39303</v>
          </cell>
          <cell r="E67">
            <v>7.0663928815879533</v>
          </cell>
        </row>
        <row r="68">
          <cell r="A68">
            <v>169179</v>
          </cell>
          <cell r="B68" t="str">
            <v>EBERT</v>
          </cell>
          <cell r="C68" t="str">
            <v>EFRAIM</v>
          </cell>
          <cell r="D68">
            <v>39289</v>
          </cell>
          <cell r="E68">
            <v>7.1047227926078032</v>
          </cell>
        </row>
        <row r="69">
          <cell r="A69">
            <v>211497</v>
          </cell>
          <cell r="B69" t="str">
            <v>BRILANT</v>
          </cell>
          <cell r="C69" t="str">
            <v>GUY</v>
          </cell>
          <cell r="D69">
            <v>39288</v>
          </cell>
          <cell r="E69">
            <v>7.1074606433949352</v>
          </cell>
        </row>
        <row r="70">
          <cell r="A70">
            <v>182724</v>
          </cell>
          <cell r="B70" t="str">
            <v>OGUNDE</v>
          </cell>
          <cell r="C70" t="str">
            <v>OLUWATIMI JEVON</v>
          </cell>
          <cell r="D70">
            <v>39271</v>
          </cell>
          <cell r="E70">
            <v>7.1540041067761804</v>
          </cell>
        </row>
        <row r="71">
          <cell r="A71">
            <v>210128</v>
          </cell>
          <cell r="B71" t="str">
            <v>MIZNER</v>
          </cell>
          <cell r="C71" t="str">
            <v>AVICHAI</v>
          </cell>
          <cell r="D71">
            <v>39269</v>
          </cell>
          <cell r="E71">
            <v>7.1594798083504445</v>
          </cell>
        </row>
        <row r="72">
          <cell r="A72">
            <v>210481</v>
          </cell>
          <cell r="B72" t="str">
            <v>BOUMAHDI</v>
          </cell>
          <cell r="C72" t="str">
            <v>MOHAMED</v>
          </cell>
          <cell r="D72">
            <v>39260</v>
          </cell>
          <cell r="E72">
            <v>7.184120465434634</v>
          </cell>
        </row>
        <row r="73">
          <cell r="A73">
            <v>143234</v>
          </cell>
          <cell r="B73" t="str">
            <v>ROSENTHAL</v>
          </cell>
          <cell r="C73" t="str">
            <v>AIMEE</v>
          </cell>
          <cell r="D73">
            <v>39230</v>
          </cell>
          <cell r="E73">
            <v>7.2662559890485969</v>
          </cell>
        </row>
        <row r="74">
          <cell r="A74">
            <v>214098</v>
          </cell>
          <cell r="B74" t="str">
            <v>GETTER</v>
          </cell>
          <cell r="C74" t="str">
            <v>Elya</v>
          </cell>
          <cell r="D74">
            <v>39215</v>
          </cell>
          <cell r="E74">
            <v>7.3073237508555779</v>
          </cell>
        </row>
        <row r="75">
          <cell r="A75">
            <v>210616</v>
          </cell>
          <cell r="B75" t="str">
            <v>GREENFIELD</v>
          </cell>
          <cell r="C75" t="str">
            <v>GRACE</v>
          </cell>
          <cell r="D75">
            <v>39200</v>
          </cell>
          <cell r="E75">
            <v>7.3483915126625599</v>
          </cell>
        </row>
        <row r="76">
          <cell r="A76">
            <v>195658</v>
          </cell>
          <cell r="B76" t="str">
            <v>JUDAH</v>
          </cell>
          <cell r="C76" t="str">
            <v>ATARA</v>
          </cell>
          <cell r="D76">
            <v>39197</v>
          </cell>
          <cell r="E76">
            <v>7.3566050650239561</v>
          </cell>
        </row>
        <row r="77">
          <cell r="A77">
            <v>195881</v>
          </cell>
          <cell r="B77" t="str">
            <v>MUTABAZI</v>
          </cell>
          <cell r="C77" t="str">
            <v>LIZA</v>
          </cell>
          <cell r="D77">
            <v>39197</v>
          </cell>
          <cell r="E77">
            <v>7.3566050650239561</v>
          </cell>
        </row>
        <row r="78">
          <cell r="A78">
            <v>209958</v>
          </cell>
          <cell r="B78" t="str">
            <v>MARZBAN</v>
          </cell>
          <cell r="C78" t="str">
            <v>RAYAAN</v>
          </cell>
          <cell r="D78">
            <v>39178</v>
          </cell>
          <cell r="E78">
            <v>7.4086242299794662</v>
          </cell>
        </row>
        <row r="79">
          <cell r="A79">
            <v>274704</v>
          </cell>
          <cell r="B79" t="str">
            <v>SHAHZAD</v>
          </cell>
          <cell r="C79" t="str">
            <v>AYAN</v>
          </cell>
          <cell r="D79">
            <v>39169</v>
          </cell>
          <cell r="E79">
            <v>7.4332648870636548</v>
          </cell>
        </row>
        <row r="80">
          <cell r="A80">
            <v>197146</v>
          </cell>
          <cell r="B80" t="str">
            <v>MAHMOUD</v>
          </cell>
          <cell r="C80" t="str">
            <v>ADAM</v>
          </cell>
          <cell r="D80">
            <v>39165</v>
          </cell>
          <cell r="E80">
            <v>7.4442162902121831</v>
          </cell>
        </row>
        <row r="81">
          <cell r="A81">
            <v>193739</v>
          </cell>
          <cell r="B81" t="str">
            <v>MOABI</v>
          </cell>
          <cell r="C81" t="str">
            <v>GABRIEL</v>
          </cell>
          <cell r="D81">
            <v>39164</v>
          </cell>
          <cell r="E81">
            <v>7.4469541409993152</v>
          </cell>
        </row>
        <row r="82">
          <cell r="A82">
            <v>197643</v>
          </cell>
          <cell r="B82" t="str">
            <v>IOANNIDIS</v>
          </cell>
          <cell r="C82" t="str">
            <v>ANGELINA</v>
          </cell>
          <cell r="D82">
            <v>39161</v>
          </cell>
          <cell r="E82">
            <v>7.4551676933607123</v>
          </cell>
        </row>
        <row r="83">
          <cell r="A83">
            <v>212089</v>
          </cell>
          <cell r="B83" t="str">
            <v>GABRIEL</v>
          </cell>
          <cell r="C83" t="str">
            <v>MALIKA</v>
          </cell>
          <cell r="D83">
            <v>39157</v>
          </cell>
          <cell r="E83">
            <v>7.4661190965092405</v>
          </cell>
        </row>
        <row r="84">
          <cell r="A84">
            <v>210262</v>
          </cell>
          <cell r="B84" t="str">
            <v>ZENTER</v>
          </cell>
          <cell r="C84" t="str">
            <v>KAI</v>
          </cell>
          <cell r="D84">
            <v>39157</v>
          </cell>
          <cell r="E84">
            <v>7.4661190965092405</v>
          </cell>
        </row>
        <row r="85">
          <cell r="A85">
            <v>197379</v>
          </cell>
          <cell r="B85" t="str">
            <v>NARVAEZ-GOMEZ</v>
          </cell>
          <cell r="C85" t="str">
            <v>LUCAS</v>
          </cell>
          <cell r="D85">
            <v>39147</v>
          </cell>
          <cell r="E85">
            <v>7.4934976043805612</v>
          </cell>
        </row>
        <row r="86">
          <cell r="A86">
            <v>203334</v>
          </cell>
          <cell r="B86" t="str">
            <v>GRIFFIN</v>
          </cell>
          <cell r="C86" t="str">
            <v>JAMES</v>
          </cell>
          <cell r="D86">
            <v>39145</v>
          </cell>
          <cell r="E86">
            <v>7.4989733059548254</v>
          </cell>
        </row>
        <row r="87">
          <cell r="A87">
            <v>172830</v>
          </cell>
          <cell r="B87" t="str">
            <v>LEVIN</v>
          </cell>
          <cell r="C87" t="str">
            <v>RACHEL</v>
          </cell>
          <cell r="D87">
            <v>39129</v>
          </cell>
          <cell r="E87">
            <v>7.5427789185489393</v>
          </cell>
        </row>
        <row r="88">
          <cell r="A88">
            <v>175008</v>
          </cell>
          <cell r="B88" t="str">
            <v>KANDER</v>
          </cell>
          <cell r="C88" t="str">
            <v>EITAN</v>
          </cell>
          <cell r="D88">
            <v>39123</v>
          </cell>
          <cell r="E88">
            <v>7.5592060232717317</v>
          </cell>
        </row>
        <row r="89">
          <cell r="A89">
            <v>170659</v>
          </cell>
          <cell r="B89" t="str">
            <v>MEHMETI</v>
          </cell>
          <cell r="C89" t="str">
            <v>NIDA</v>
          </cell>
          <cell r="D89">
            <v>39118</v>
          </cell>
          <cell r="E89">
            <v>7.5728952772073921</v>
          </cell>
        </row>
        <row r="90">
          <cell r="A90">
            <v>189651</v>
          </cell>
          <cell r="B90" t="str">
            <v>LERNER</v>
          </cell>
          <cell r="C90" t="str">
            <v>GELLA</v>
          </cell>
          <cell r="D90">
            <v>39097</v>
          </cell>
          <cell r="E90">
            <v>7.6303901437371664</v>
          </cell>
        </row>
        <row r="91">
          <cell r="A91">
            <v>197842</v>
          </cell>
          <cell r="B91" t="str">
            <v>HOBAN</v>
          </cell>
          <cell r="C91" t="str">
            <v>MEG</v>
          </cell>
          <cell r="D91">
            <v>39078</v>
          </cell>
          <cell r="E91">
            <v>7.6824093086926766</v>
          </cell>
        </row>
        <row r="92">
          <cell r="A92">
            <v>170897</v>
          </cell>
          <cell r="B92" t="str">
            <v>CARLTON-WALKER</v>
          </cell>
          <cell r="C92" t="str">
            <v>DANIEL</v>
          </cell>
          <cell r="D92">
            <v>39072</v>
          </cell>
          <cell r="E92">
            <v>7.698836413415469</v>
          </cell>
        </row>
        <row r="93">
          <cell r="A93">
            <v>203705</v>
          </cell>
          <cell r="B93" t="str">
            <v>ELDRETT</v>
          </cell>
          <cell r="C93" t="str">
            <v>HARLEY</v>
          </cell>
          <cell r="D93">
            <v>39070</v>
          </cell>
          <cell r="E93">
            <v>7.7043121149897331</v>
          </cell>
        </row>
        <row r="94">
          <cell r="A94">
            <v>171565</v>
          </cell>
          <cell r="B94" t="str">
            <v>MOHAMED</v>
          </cell>
          <cell r="C94" t="str">
            <v>ZAKARIA</v>
          </cell>
          <cell r="D94">
            <v>39057</v>
          </cell>
          <cell r="E94">
            <v>7.73990417522245</v>
          </cell>
        </row>
        <row r="95">
          <cell r="A95">
            <v>197813</v>
          </cell>
          <cell r="B95" t="str">
            <v>NIKOLOV</v>
          </cell>
          <cell r="C95" t="str">
            <v>LACHEZAR</v>
          </cell>
          <cell r="D95">
            <v>39052</v>
          </cell>
          <cell r="E95">
            <v>7.7535934291581112</v>
          </cell>
        </row>
        <row r="96">
          <cell r="A96">
            <v>210420</v>
          </cell>
          <cell r="B96" t="str">
            <v>SOCCIO-MARQUES</v>
          </cell>
          <cell r="C96" t="str">
            <v>DANKA</v>
          </cell>
          <cell r="D96">
            <v>39050</v>
          </cell>
          <cell r="E96">
            <v>7.7590691307323754</v>
          </cell>
        </row>
        <row r="97">
          <cell r="A97">
            <v>185293</v>
          </cell>
          <cell r="B97" t="str">
            <v>BOOKER</v>
          </cell>
          <cell r="C97" t="str">
            <v>GEORGE</v>
          </cell>
          <cell r="D97">
            <v>39050</v>
          </cell>
          <cell r="E97">
            <v>7.7590691307323754</v>
          </cell>
        </row>
        <row r="98">
          <cell r="A98">
            <v>212193</v>
          </cell>
          <cell r="B98" t="str">
            <v>POWER</v>
          </cell>
          <cell r="C98" t="str">
            <v>ELLIOT</v>
          </cell>
          <cell r="D98">
            <v>39048</v>
          </cell>
          <cell r="E98">
            <v>7.7645448323066395</v>
          </cell>
        </row>
        <row r="99">
          <cell r="A99">
            <v>152370</v>
          </cell>
          <cell r="B99" t="str">
            <v>ROODYN</v>
          </cell>
          <cell r="C99" t="str">
            <v>AHARON</v>
          </cell>
          <cell r="D99">
            <v>39010</v>
          </cell>
          <cell r="E99">
            <v>7.868583162217659</v>
          </cell>
        </row>
        <row r="100">
          <cell r="A100">
            <v>170701</v>
          </cell>
          <cell r="B100" t="str">
            <v>WALFISZ</v>
          </cell>
          <cell r="C100" t="str">
            <v>MAX</v>
          </cell>
          <cell r="D100">
            <v>39004</v>
          </cell>
          <cell r="E100">
            <v>7.8850102669404514</v>
          </cell>
        </row>
        <row r="101">
          <cell r="A101">
            <v>203459</v>
          </cell>
          <cell r="B101" t="str">
            <v>KASTRATI</v>
          </cell>
          <cell r="C101" t="str">
            <v>ERMIRA</v>
          </cell>
          <cell r="D101">
            <v>38995</v>
          </cell>
          <cell r="E101">
            <v>7.9096509240246409</v>
          </cell>
        </row>
        <row r="102">
          <cell r="A102">
            <v>213636</v>
          </cell>
          <cell r="B102" t="str">
            <v>CALIFF</v>
          </cell>
          <cell r="C102" t="str">
            <v>RAFAEL</v>
          </cell>
          <cell r="D102">
            <v>38989</v>
          </cell>
          <cell r="E102">
            <v>7.9260780287474333</v>
          </cell>
        </row>
        <row r="103">
          <cell r="A103">
            <v>197238</v>
          </cell>
          <cell r="B103" t="str">
            <v>ODUWOLE</v>
          </cell>
          <cell r="C103" t="str">
            <v>ODUBOLANLE</v>
          </cell>
          <cell r="D103">
            <v>38985</v>
          </cell>
          <cell r="E103">
            <v>7.9370294318959616</v>
          </cell>
        </row>
        <row r="104">
          <cell r="A104">
            <v>139217</v>
          </cell>
          <cell r="B104" t="str">
            <v>KORNICZKY</v>
          </cell>
          <cell r="C104" t="str">
            <v>CHARLOTTE</v>
          </cell>
          <cell r="D104">
            <v>38932</v>
          </cell>
          <cell r="E104">
            <v>8.0821355236139638</v>
          </cell>
        </row>
        <row r="105">
          <cell r="A105">
            <v>172510</v>
          </cell>
          <cell r="B105" t="str">
            <v>ABRAMOV</v>
          </cell>
          <cell r="C105" t="str">
            <v>ITTAMAR</v>
          </cell>
          <cell r="D105">
            <v>38868</v>
          </cell>
          <cell r="E105">
            <v>8.2573579739904179</v>
          </cell>
        </row>
        <row r="106">
          <cell r="A106">
            <v>183028</v>
          </cell>
          <cell r="B106" t="str">
            <v>OMIYI</v>
          </cell>
          <cell r="C106" t="str">
            <v>SAPIR</v>
          </cell>
          <cell r="D106">
            <v>38847</v>
          </cell>
          <cell r="E106">
            <v>8.3148528405201922</v>
          </cell>
        </row>
        <row r="107">
          <cell r="A107">
            <v>197817</v>
          </cell>
          <cell r="B107" t="str">
            <v>MONK</v>
          </cell>
          <cell r="C107" t="str">
            <v>NECHAMA</v>
          </cell>
          <cell r="D107">
            <v>38823</v>
          </cell>
          <cell r="E107">
            <v>8.3805612594113619</v>
          </cell>
        </row>
        <row r="108">
          <cell r="A108">
            <v>126122</v>
          </cell>
          <cell r="B108" t="str">
            <v>PRESS</v>
          </cell>
          <cell r="C108" t="str">
            <v>LAUREN</v>
          </cell>
          <cell r="D108">
            <v>38818</v>
          </cell>
          <cell r="E108">
            <v>8.3942505133470231</v>
          </cell>
        </row>
        <row r="109">
          <cell r="A109">
            <v>183859</v>
          </cell>
          <cell r="B109" t="str">
            <v>DAVIS</v>
          </cell>
          <cell r="C109" t="str">
            <v>JONATHAN (YONI)</v>
          </cell>
          <cell r="D109">
            <v>38817</v>
          </cell>
          <cell r="E109">
            <v>8.3969883641341543</v>
          </cell>
        </row>
        <row r="110">
          <cell r="A110">
            <v>148923</v>
          </cell>
          <cell r="B110" t="str">
            <v>LINDER</v>
          </cell>
          <cell r="C110" t="str">
            <v>BETHANY</v>
          </cell>
          <cell r="D110">
            <v>38815</v>
          </cell>
          <cell r="E110">
            <v>8.4024640657084184</v>
          </cell>
        </row>
        <row r="111">
          <cell r="A111">
            <v>267582</v>
          </cell>
          <cell r="B111" t="str">
            <v>OBASOLA</v>
          </cell>
          <cell r="C111" t="str">
            <v>KOREDE</v>
          </cell>
          <cell r="D111">
            <v>38814</v>
          </cell>
          <cell r="E111">
            <v>8.4052019164955514</v>
          </cell>
        </row>
        <row r="112">
          <cell r="A112">
            <v>144518</v>
          </cell>
          <cell r="B112" t="str">
            <v>DRYER</v>
          </cell>
          <cell r="C112" t="str">
            <v>AVIGAIL</v>
          </cell>
          <cell r="D112">
            <v>38792</v>
          </cell>
          <cell r="E112">
            <v>8.4654346338124569</v>
          </cell>
        </row>
        <row r="113">
          <cell r="A113">
            <v>199564</v>
          </cell>
          <cell r="B113" t="str">
            <v>PRABHAKAR</v>
          </cell>
          <cell r="C113" t="str">
            <v>ROHAN</v>
          </cell>
          <cell r="D113">
            <v>38773</v>
          </cell>
          <cell r="E113">
            <v>8.517453798767967</v>
          </cell>
        </row>
        <row r="114">
          <cell r="A114">
            <v>169113</v>
          </cell>
          <cell r="B114" t="str">
            <v>PETROU</v>
          </cell>
          <cell r="C114" t="str">
            <v>PETER</v>
          </cell>
          <cell r="D114">
            <v>38747</v>
          </cell>
          <cell r="E114">
            <v>8.5886379192334026</v>
          </cell>
        </row>
        <row r="115">
          <cell r="A115">
            <v>126943</v>
          </cell>
          <cell r="B115" t="str">
            <v>STEVENS</v>
          </cell>
          <cell r="C115" t="str">
            <v>REBEKAH</v>
          </cell>
          <cell r="D115">
            <v>38743</v>
          </cell>
          <cell r="E115">
            <v>8.5995893223819309</v>
          </cell>
        </row>
        <row r="116">
          <cell r="A116">
            <v>143188</v>
          </cell>
          <cell r="B116" t="str">
            <v>ROSE</v>
          </cell>
          <cell r="C116" t="str">
            <v>TALYA</v>
          </cell>
          <cell r="D116">
            <v>38736</v>
          </cell>
          <cell r="E116">
            <v>8.6187542778918544</v>
          </cell>
        </row>
        <row r="117">
          <cell r="A117">
            <v>301236</v>
          </cell>
          <cell r="B117" t="str">
            <v>ELLUL</v>
          </cell>
          <cell r="C117" t="str">
            <v>NATHAN</v>
          </cell>
          <cell r="D117">
            <v>38735</v>
          </cell>
          <cell r="E117">
            <v>8.6214921286789874</v>
          </cell>
        </row>
        <row r="118">
          <cell r="A118">
            <v>162764</v>
          </cell>
          <cell r="B118" t="str">
            <v>DA COSTA GOMES</v>
          </cell>
          <cell r="C118" t="str">
            <v>SHAHEED</v>
          </cell>
          <cell r="D118">
            <v>38727</v>
          </cell>
          <cell r="E118">
            <v>8.6433949349760439</v>
          </cell>
        </row>
        <row r="119">
          <cell r="A119">
            <v>172485</v>
          </cell>
          <cell r="B119" t="str">
            <v>O'KEEFE</v>
          </cell>
          <cell r="C119" t="str">
            <v>ALEXANDER</v>
          </cell>
          <cell r="D119">
            <v>38723</v>
          </cell>
          <cell r="E119">
            <v>8.6543463381245722</v>
          </cell>
        </row>
        <row r="120">
          <cell r="A120">
            <v>265879</v>
          </cell>
          <cell r="B120" t="str">
            <v>KIERSZ-BROWNSTONE</v>
          </cell>
          <cell r="C120" t="str">
            <v>SOPHIE</v>
          </cell>
          <cell r="D120">
            <v>38720</v>
          </cell>
          <cell r="E120">
            <v>8.6625598904859693</v>
          </cell>
        </row>
        <row r="121">
          <cell r="A121">
            <v>171852</v>
          </cell>
          <cell r="B121" t="str">
            <v>MAZINWOSU</v>
          </cell>
          <cell r="C121" t="str">
            <v>IKENNA</v>
          </cell>
          <cell r="D121">
            <v>38701</v>
          </cell>
          <cell r="E121">
            <v>8.7145790554414777</v>
          </cell>
        </row>
        <row r="122">
          <cell r="A122">
            <v>182820</v>
          </cell>
          <cell r="B122" t="str">
            <v>SLATER</v>
          </cell>
          <cell r="C122" t="str">
            <v>EMMA</v>
          </cell>
          <cell r="D122">
            <v>38677</v>
          </cell>
          <cell r="E122">
            <v>8.7802874743326491</v>
          </cell>
        </row>
        <row r="123">
          <cell r="A123">
            <v>174345</v>
          </cell>
          <cell r="B123" t="str">
            <v>JAMES</v>
          </cell>
          <cell r="C123" t="str">
            <v>CHYNA</v>
          </cell>
          <cell r="D123">
            <v>38666</v>
          </cell>
          <cell r="E123">
            <v>8.8104038329911027</v>
          </cell>
        </row>
        <row r="124">
          <cell r="A124">
            <v>155702</v>
          </cell>
          <cell r="B124" t="str">
            <v>LINDSAY</v>
          </cell>
          <cell r="C124" t="str">
            <v>CHASE</v>
          </cell>
          <cell r="D124">
            <v>38661</v>
          </cell>
          <cell r="E124">
            <v>8.8240930869267622</v>
          </cell>
        </row>
        <row r="125">
          <cell r="A125">
            <v>162666</v>
          </cell>
          <cell r="B125" t="str">
            <v>EDELSTEIN</v>
          </cell>
          <cell r="C125" t="str">
            <v>DAVID (SHULI)</v>
          </cell>
          <cell r="D125">
            <v>38645</v>
          </cell>
          <cell r="E125">
            <v>8.8678986995208753</v>
          </cell>
        </row>
        <row r="126">
          <cell r="A126">
            <v>117472</v>
          </cell>
          <cell r="B126" t="str">
            <v>WONG</v>
          </cell>
          <cell r="C126" t="str">
            <v>KAYE</v>
          </cell>
          <cell r="D126">
            <v>38636</v>
          </cell>
          <cell r="E126">
            <v>8.8925393566050648</v>
          </cell>
        </row>
        <row r="127">
          <cell r="A127">
            <v>265432</v>
          </cell>
          <cell r="B127" t="str">
            <v>MCDONAGH</v>
          </cell>
          <cell r="C127" t="str">
            <v>EDWARD</v>
          </cell>
          <cell r="D127">
            <v>38632</v>
          </cell>
          <cell r="E127">
            <v>8.9034907597535931</v>
          </cell>
        </row>
        <row r="128">
          <cell r="A128">
            <v>182746</v>
          </cell>
          <cell r="B128" t="str">
            <v>TWUMASI</v>
          </cell>
          <cell r="C128" t="str">
            <v>DAVID</v>
          </cell>
          <cell r="D128">
            <v>38554</v>
          </cell>
          <cell r="E128">
            <v>9.1170431211498979</v>
          </cell>
        </row>
        <row r="129">
          <cell r="A129">
            <v>155836</v>
          </cell>
          <cell r="B129" t="str">
            <v>LATTER</v>
          </cell>
          <cell r="C129" t="str">
            <v>GUY</v>
          </cell>
          <cell r="D129">
            <v>38539</v>
          </cell>
          <cell r="E129">
            <v>9.158110882956878</v>
          </cell>
        </row>
        <row r="130">
          <cell r="A130">
            <v>152088</v>
          </cell>
          <cell r="B130" t="str">
            <v>GALE</v>
          </cell>
          <cell r="C130" t="str">
            <v>JAMES</v>
          </cell>
          <cell r="D130">
            <v>38538</v>
          </cell>
          <cell r="E130">
            <v>9.160848733744011</v>
          </cell>
        </row>
        <row r="131">
          <cell r="A131">
            <v>171601</v>
          </cell>
          <cell r="B131" t="str">
            <v>KNOWLES</v>
          </cell>
          <cell r="C131" t="str">
            <v>LEWIS</v>
          </cell>
          <cell r="D131">
            <v>38537</v>
          </cell>
          <cell r="E131">
            <v>9.1635865845311422</v>
          </cell>
        </row>
        <row r="132">
          <cell r="A132">
            <v>270639</v>
          </cell>
          <cell r="B132" t="str">
            <v>DUBOW</v>
          </cell>
          <cell r="C132" t="str">
            <v>EMMA</v>
          </cell>
          <cell r="D132">
            <v>38523</v>
          </cell>
          <cell r="E132">
            <v>9.2019164955509929</v>
          </cell>
        </row>
        <row r="133">
          <cell r="A133">
            <v>300349</v>
          </cell>
          <cell r="B133" t="str">
            <v>KHALID</v>
          </cell>
          <cell r="C133" t="str">
            <v>IMMAN</v>
          </cell>
          <cell r="D133">
            <v>38520</v>
          </cell>
          <cell r="E133">
            <v>9.2101300479123882</v>
          </cell>
        </row>
        <row r="134">
          <cell r="A134">
            <v>117664</v>
          </cell>
          <cell r="B134" t="str">
            <v>McGREGOR</v>
          </cell>
          <cell r="C134" t="str">
            <v>TESS</v>
          </cell>
          <cell r="D134">
            <v>38518</v>
          </cell>
          <cell r="E134">
            <v>9.2156057494866523</v>
          </cell>
        </row>
        <row r="135">
          <cell r="A135">
            <v>155467</v>
          </cell>
          <cell r="B135" t="str">
            <v>LIEBERMAN</v>
          </cell>
          <cell r="C135" t="str">
            <v xml:space="preserve">PINCHOS </v>
          </cell>
          <cell r="D135">
            <v>38500</v>
          </cell>
          <cell r="E135">
            <v>9.2648870636550313</v>
          </cell>
        </row>
        <row r="136">
          <cell r="A136">
            <v>171060</v>
          </cell>
          <cell r="B136" t="str">
            <v>DJANOGLY</v>
          </cell>
          <cell r="C136" t="str">
            <v>SAMUEL</v>
          </cell>
          <cell r="D136">
            <v>38499</v>
          </cell>
          <cell r="E136">
            <v>9.2676249144421625</v>
          </cell>
        </row>
        <row r="137">
          <cell r="A137">
            <v>155866</v>
          </cell>
          <cell r="B137" t="str">
            <v>CANTY</v>
          </cell>
          <cell r="C137" t="str">
            <v>POPPY</v>
          </cell>
          <cell r="D137">
            <v>38496</v>
          </cell>
          <cell r="E137">
            <v>9.2758384668035596</v>
          </cell>
        </row>
        <row r="138">
          <cell r="A138">
            <v>125594</v>
          </cell>
          <cell r="B138" t="str">
            <v>MORGENSTERN</v>
          </cell>
          <cell r="C138" t="str">
            <v>GAMLIEL</v>
          </cell>
          <cell r="D138">
            <v>38481</v>
          </cell>
          <cell r="E138">
            <v>9.3169062286105415</v>
          </cell>
        </row>
        <row r="139">
          <cell r="A139">
            <v>163220</v>
          </cell>
          <cell r="B139" t="str">
            <v>LESMOND</v>
          </cell>
          <cell r="C139" t="str">
            <v>JONATHAN</v>
          </cell>
          <cell r="D139">
            <v>38452</v>
          </cell>
          <cell r="E139">
            <v>9.3963039014373724</v>
          </cell>
        </row>
        <row r="140">
          <cell r="A140">
            <v>232056</v>
          </cell>
          <cell r="B140" t="str">
            <v>MOHSENIAN</v>
          </cell>
          <cell r="C140" t="str">
            <v>ARAD</v>
          </cell>
          <cell r="D140">
            <v>38432</v>
          </cell>
          <cell r="E140">
            <v>9.4510609171800137</v>
          </cell>
        </row>
        <row r="141">
          <cell r="A141">
            <v>151041</v>
          </cell>
          <cell r="B141" t="str">
            <v>GRANT</v>
          </cell>
          <cell r="C141" t="str">
            <v>ELIAS</v>
          </cell>
          <cell r="D141">
            <v>38398</v>
          </cell>
          <cell r="E141">
            <v>9.5441478439425058</v>
          </cell>
        </row>
        <row r="142">
          <cell r="A142">
            <v>145042</v>
          </cell>
          <cell r="B142" t="str">
            <v>MARKS</v>
          </cell>
          <cell r="C142" t="str">
            <v>JOSHUA</v>
          </cell>
          <cell r="D142">
            <v>38388</v>
          </cell>
          <cell r="E142">
            <v>9.5715263518138265</v>
          </cell>
        </row>
        <row r="143">
          <cell r="A143">
            <v>264959</v>
          </cell>
          <cell r="B143" t="str">
            <v>DO ESPIRITO SANTO</v>
          </cell>
          <cell r="C143" t="str">
            <v>CLAYTON</v>
          </cell>
          <cell r="D143">
            <v>38383</v>
          </cell>
          <cell r="E143">
            <v>9.5852156057494859</v>
          </cell>
        </row>
        <row r="144">
          <cell r="A144">
            <v>203618</v>
          </cell>
          <cell r="B144" t="str">
            <v>ROSS</v>
          </cell>
          <cell r="C144" t="str">
            <v>JONATHAN</v>
          </cell>
          <cell r="D144">
            <v>38376</v>
          </cell>
          <cell r="E144">
            <v>9.6043805612594113</v>
          </cell>
        </row>
        <row r="145">
          <cell r="A145">
            <v>143224</v>
          </cell>
          <cell r="B145" t="str">
            <v>ZIMMER</v>
          </cell>
          <cell r="C145" t="str">
            <v>DAVID</v>
          </cell>
          <cell r="D145">
            <v>38337</v>
          </cell>
          <cell r="E145">
            <v>9.7111567419575628</v>
          </cell>
        </row>
        <row r="146">
          <cell r="A146">
            <v>150444</v>
          </cell>
          <cell r="B146" t="str">
            <v>STEINBERG</v>
          </cell>
          <cell r="C146" t="str">
            <v>ORA</v>
          </cell>
          <cell r="D146">
            <v>38330</v>
          </cell>
          <cell r="E146">
            <v>9.7303216974674882</v>
          </cell>
        </row>
        <row r="147">
          <cell r="A147">
            <v>145061</v>
          </cell>
          <cell r="B147" t="str">
            <v>GREENBLATT</v>
          </cell>
          <cell r="C147" t="str">
            <v>MOSHE</v>
          </cell>
          <cell r="D147">
            <v>38329</v>
          </cell>
          <cell r="E147">
            <v>9.7330595482546194</v>
          </cell>
        </row>
        <row r="148">
          <cell r="A148">
            <v>152076</v>
          </cell>
          <cell r="B148" t="str">
            <v>DINOWITZ</v>
          </cell>
          <cell r="C148" t="str">
            <v>EDAN</v>
          </cell>
          <cell r="D148">
            <v>38327</v>
          </cell>
          <cell r="E148">
            <v>9.7385352498288835</v>
          </cell>
        </row>
        <row r="149">
          <cell r="A149">
            <v>133907</v>
          </cell>
          <cell r="B149" t="str">
            <v>SILVERMAN</v>
          </cell>
          <cell r="C149" t="str">
            <v>THOMAS</v>
          </cell>
          <cell r="D149">
            <v>38323</v>
          </cell>
          <cell r="E149">
            <v>9.7494866529774136</v>
          </cell>
        </row>
        <row r="150">
          <cell r="A150">
            <v>100734</v>
          </cell>
          <cell r="B150" t="str">
            <v>COLLIS</v>
          </cell>
          <cell r="C150" t="str">
            <v>NATAN</v>
          </cell>
          <cell r="D150">
            <v>38321</v>
          </cell>
          <cell r="E150">
            <v>9.7549623545516777</v>
          </cell>
        </row>
        <row r="151">
          <cell r="A151">
            <v>146440</v>
          </cell>
          <cell r="B151" t="str">
            <v>HANNON</v>
          </cell>
          <cell r="C151" t="str">
            <v>LUKE</v>
          </cell>
          <cell r="D151">
            <v>38321</v>
          </cell>
          <cell r="E151">
            <v>9.7549623545516777</v>
          </cell>
        </row>
        <row r="152">
          <cell r="A152">
            <v>122026</v>
          </cell>
          <cell r="B152" t="str">
            <v>TUFFS</v>
          </cell>
          <cell r="C152" t="str">
            <v>NOAH</v>
          </cell>
          <cell r="D152">
            <v>38287</v>
          </cell>
          <cell r="E152">
            <v>9.848049281314168</v>
          </cell>
        </row>
        <row r="153">
          <cell r="A153">
            <v>216417</v>
          </cell>
          <cell r="B153" t="str">
            <v>MARTIN</v>
          </cell>
          <cell r="C153" t="str">
            <v>BELLASTAR</v>
          </cell>
          <cell r="D153">
            <v>38285</v>
          </cell>
          <cell r="E153">
            <v>9.8535249828884321</v>
          </cell>
        </row>
        <row r="154">
          <cell r="A154">
            <v>155607</v>
          </cell>
          <cell r="B154" t="str">
            <v>PATEL</v>
          </cell>
          <cell r="C154" t="str">
            <v>ANUSHKA</v>
          </cell>
          <cell r="D154">
            <v>38280</v>
          </cell>
          <cell r="E154">
            <v>9.8672142368240934</v>
          </cell>
        </row>
        <row r="155">
          <cell r="A155">
            <v>203342</v>
          </cell>
          <cell r="B155" t="str">
            <v>KATZ</v>
          </cell>
          <cell r="C155" t="str">
            <v>AARON</v>
          </cell>
          <cell r="D155">
            <v>38280</v>
          </cell>
          <cell r="E155">
            <v>9.8672142368240934</v>
          </cell>
        </row>
        <row r="156">
          <cell r="A156">
            <v>199131</v>
          </cell>
          <cell r="B156" t="str">
            <v>WILLIAMS</v>
          </cell>
          <cell r="C156" t="str">
            <v>JOSH</v>
          </cell>
          <cell r="D156">
            <v>38277</v>
          </cell>
          <cell r="E156">
            <v>9.8754277891854887</v>
          </cell>
        </row>
        <row r="157">
          <cell r="A157">
            <v>148459</v>
          </cell>
          <cell r="B157" t="str">
            <v>KERR</v>
          </cell>
          <cell r="C157" t="str">
            <v>JAHREL</v>
          </cell>
          <cell r="D157">
            <v>38275</v>
          </cell>
          <cell r="E157">
            <v>9.8809034907597528</v>
          </cell>
        </row>
        <row r="158">
          <cell r="A158">
            <v>275388</v>
          </cell>
          <cell r="B158" t="str">
            <v>ALTINSOY</v>
          </cell>
          <cell r="C158" t="str">
            <v>YASIN</v>
          </cell>
          <cell r="D158">
            <v>38243</v>
          </cell>
          <cell r="E158">
            <v>9.9685147159479808</v>
          </cell>
        </row>
        <row r="159">
          <cell r="A159">
            <v>182866</v>
          </cell>
          <cell r="B159" t="str">
            <v>ABRAHAMS</v>
          </cell>
          <cell r="C159" t="str">
            <v>YONI</v>
          </cell>
          <cell r="D159">
            <v>38233</v>
          </cell>
          <cell r="E159">
            <v>9.9958932238193015</v>
          </cell>
        </row>
        <row r="160">
          <cell r="A160">
            <v>195802</v>
          </cell>
          <cell r="B160" t="str">
            <v>ASTLEY</v>
          </cell>
          <cell r="C160" t="str">
            <v>OLIVIA</v>
          </cell>
          <cell r="D160">
            <v>38202</v>
          </cell>
          <cell r="E160">
            <v>10.080766598220396</v>
          </cell>
        </row>
        <row r="161">
          <cell r="A161">
            <v>133777</v>
          </cell>
          <cell r="B161" t="str">
            <v>BLAKER</v>
          </cell>
          <cell r="C161" t="str">
            <v>AMIEL</v>
          </cell>
          <cell r="D161">
            <v>38170</v>
          </cell>
          <cell r="E161">
            <v>10.168377823408624</v>
          </cell>
        </row>
        <row r="162">
          <cell r="A162">
            <v>224441</v>
          </cell>
          <cell r="B162" t="str">
            <v>JACOBSEN</v>
          </cell>
          <cell r="C162" t="str">
            <v>AARON</v>
          </cell>
          <cell r="D162">
            <v>38160</v>
          </cell>
          <cell r="E162">
            <v>10.195756331279945</v>
          </cell>
        </row>
        <row r="163">
          <cell r="A163">
            <v>255901</v>
          </cell>
          <cell r="B163" t="str">
            <v>ELMES</v>
          </cell>
          <cell r="C163" t="str">
            <v>FRANK</v>
          </cell>
          <cell r="D163">
            <v>38154</v>
          </cell>
          <cell r="E163">
            <v>10.212183436002737</v>
          </cell>
        </row>
        <row r="164">
          <cell r="A164">
            <v>133661</v>
          </cell>
          <cell r="B164" t="str">
            <v>HAMILTON</v>
          </cell>
          <cell r="C164" t="str">
            <v>RUBY</v>
          </cell>
          <cell r="D164">
            <v>38152</v>
          </cell>
          <cell r="E164">
            <v>10.217659137577002</v>
          </cell>
        </row>
        <row r="165">
          <cell r="A165">
            <v>228469</v>
          </cell>
          <cell r="B165" t="str">
            <v>SPIERLING</v>
          </cell>
          <cell r="C165" t="str">
            <v>CALLUM</v>
          </cell>
          <cell r="D165">
            <v>38131</v>
          </cell>
          <cell r="E165">
            <v>10.275154004106776</v>
          </cell>
        </row>
        <row r="166">
          <cell r="A166">
            <v>216403</v>
          </cell>
          <cell r="B166" t="str">
            <v>NWOSU</v>
          </cell>
          <cell r="C166" t="str">
            <v>CHARLES</v>
          </cell>
          <cell r="D166">
            <v>38126</v>
          </cell>
          <cell r="E166">
            <v>10.288843258042437</v>
          </cell>
        </row>
        <row r="167">
          <cell r="A167">
            <v>127595</v>
          </cell>
          <cell r="B167" t="str">
            <v>HARRIS</v>
          </cell>
          <cell r="C167" t="str">
            <v>EVA MARIE</v>
          </cell>
          <cell r="D167">
            <v>38121</v>
          </cell>
          <cell r="E167">
            <v>10.302532511978097</v>
          </cell>
        </row>
        <row r="168">
          <cell r="A168">
            <v>207832</v>
          </cell>
          <cell r="B168" t="str">
            <v>HALL</v>
          </cell>
          <cell r="C168" t="str">
            <v>HARMONY</v>
          </cell>
          <cell r="D168">
            <v>38119</v>
          </cell>
          <cell r="E168">
            <v>10.308008213552361</v>
          </cell>
        </row>
        <row r="169">
          <cell r="A169">
            <v>148769</v>
          </cell>
          <cell r="B169" t="str">
            <v>GOLDBERG</v>
          </cell>
          <cell r="C169" t="str">
            <v>BETZALEL</v>
          </cell>
          <cell r="D169">
            <v>38111</v>
          </cell>
          <cell r="E169">
            <v>10.329911019849419</v>
          </cell>
        </row>
        <row r="170">
          <cell r="A170">
            <v>128819</v>
          </cell>
          <cell r="B170" t="str">
            <v>BARS</v>
          </cell>
          <cell r="C170" t="str">
            <v>BARAN</v>
          </cell>
          <cell r="D170">
            <v>38104</v>
          </cell>
          <cell r="E170">
            <v>10.349075975359343</v>
          </cell>
        </row>
        <row r="171">
          <cell r="A171">
            <v>244601</v>
          </cell>
          <cell r="B171" t="str">
            <v>DAVIDSON</v>
          </cell>
          <cell r="C171" t="str">
            <v>FREDDIE</v>
          </cell>
          <cell r="D171">
            <v>38061</v>
          </cell>
          <cell r="E171">
            <v>10.466803559206022</v>
          </cell>
        </row>
        <row r="172">
          <cell r="A172">
            <v>274341</v>
          </cell>
          <cell r="B172" t="str">
            <v>ALEKSANDER</v>
          </cell>
          <cell r="C172" t="str">
            <v>SAMUEL</v>
          </cell>
          <cell r="D172">
            <v>38024</v>
          </cell>
          <cell r="E172">
            <v>10.568104038329912</v>
          </cell>
        </row>
        <row r="173">
          <cell r="A173">
            <v>217797</v>
          </cell>
          <cell r="B173" t="str">
            <v>CABACA</v>
          </cell>
          <cell r="C173" t="str">
            <v>JOSHUA</v>
          </cell>
          <cell r="D173">
            <v>38008</v>
          </cell>
          <cell r="E173">
            <v>10.611909650924025</v>
          </cell>
        </row>
        <row r="174">
          <cell r="A174">
            <v>260396</v>
          </cell>
          <cell r="B174" t="str">
            <v>ALI</v>
          </cell>
          <cell r="C174" t="str">
            <v>HAMZA</v>
          </cell>
          <cell r="D174">
            <v>37988</v>
          </cell>
          <cell r="E174">
            <v>10.666666666666666</v>
          </cell>
        </row>
        <row r="175">
          <cell r="A175">
            <v>128417</v>
          </cell>
          <cell r="B175" t="str">
            <v>SHAYA</v>
          </cell>
          <cell r="C175" t="str">
            <v>RACHEL</v>
          </cell>
          <cell r="D175">
            <v>37965</v>
          </cell>
          <cell r="E175">
            <v>10.729637234770705</v>
          </cell>
        </row>
        <row r="176">
          <cell r="A176">
            <v>104917</v>
          </cell>
          <cell r="B176" t="str">
            <v>FITZPATRICK</v>
          </cell>
          <cell r="C176" t="str">
            <v>LUCAS</v>
          </cell>
          <cell r="D176">
            <v>37963</v>
          </cell>
          <cell r="E176">
            <v>10.735112936344969</v>
          </cell>
        </row>
        <row r="177">
          <cell r="A177">
            <v>268899</v>
          </cell>
          <cell r="B177" t="str">
            <v>ZAK</v>
          </cell>
          <cell r="C177" t="str">
            <v>IDO</v>
          </cell>
          <cell r="D177">
            <v>37956</v>
          </cell>
          <cell r="E177">
            <v>10.754277891854894</v>
          </cell>
        </row>
        <row r="178">
          <cell r="A178">
            <v>155670</v>
          </cell>
          <cell r="B178" t="str">
            <v>BAKER</v>
          </cell>
          <cell r="C178" t="str">
            <v>ZACK</v>
          </cell>
          <cell r="D178">
            <v>37943</v>
          </cell>
          <cell r="E178">
            <v>10.789869952087612</v>
          </cell>
        </row>
        <row r="179">
          <cell r="A179">
            <v>251499</v>
          </cell>
          <cell r="B179" t="str">
            <v>SWIFT</v>
          </cell>
          <cell r="C179" t="str">
            <v>DYLAN</v>
          </cell>
          <cell r="D179">
            <v>37925</v>
          </cell>
          <cell r="E179">
            <v>10.839151266255989</v>
          </cell>
        </row>
        <row r="180">
          <cell r="A180">
            <v>270680</v>
          </cell>
          <cell r="B180" t="str">
            <v>SCHLEIDER</v>
          </cell>
          <cell r="C180" t="str">
            <v>GAVRIEL</v>
          </cell>
          <cell r="D180">
            <v>37924</v>
          </cell>
          <cell r="E180">
            <v>10.841889117043122</v>
          </cell>
        </row>
        <row r="181">
          <cell r="A181">
            <v>127119</v>
          </cell>
          <cell r="B181" t="str">
            <v>CASTLETON</v>
          </cell>
          <cell r="C181" t="str">
            <v>ELIAS</v>
          </cell>
          <cell r="D181">
            <v>37920</v>
          </cell>
          <cell r="E181">
            <v>10.85284052019165</v>
          </cell>
        </row>
        <row r="182">
          <cell r="A182">
            <v>126393</v>
          </cell>
          <cell r="B182" t="str">
            <v>PERTH</v>
          </cell>
          <cell r="C182" t="str">
            <v>TIARNAN</v>
          </cell>
          <cell r="D182">
            <v>37908</v>
          </cell>
          <cell r="E182">
            <v>10.885694729637235</v>
          </cell>
        </row>
        <row r="183">
          <cell r="A183">
            <v>157905</v>
          </cell>
          <cell r="B183" t="str">
            <v>ZEMAM</v>
          </cell>
          <cell r="C183" t="str">
            <v>HILBA</v>
          </cell>
          <cell r="D183">
            <v>37903</v>
          </cell>
          <cell r="E183">
            <v>10.899383983572895</v>
          </cell>
        </row>
        <row r="184">
          <cell r="A184">
            <v>281608</v>
          </cell>
          <cell r="B184" t="str">
            <v>BLOCH</v>
          </cell>
          <cell r="C184" t="str">
            <v>SHIMON</v>
          </cell>
          <cell r="D184">
            <v>37903</v>
          </cell>
          <cell r="E184">
            <v>10.899383983572895</v>
          </cell>
        </row>
        <row r="185">
          <cell r="A185">
            <v>196783</v>
          </cell>
          <cell r="B185" t="str">
            <v>SOUSSAN</v>
          </cell>
          <cell r="C185" t="str">
            <v>JACK</v>
          </cell>
          <cell r="D185">
            <v>37898</v>
          </cell>
          <cell r="E185">
            <v>10.913073237508556</v>
          </cell>
        </row>
        <row r="186">
          <cell r="A186">
            <v>130562</v>
          </cell>
          <cell r="B186" t="str">
            <v>CHAPMAN</v>
          </cell>
          <cell r="C186" t="str">
            <v>SARAH</v>
          </cell>
          <cell r="D186">
            <v>37896</v>
          </cell>
          <cell r="E186">
            <v>10.91854893908282</v>
          </cell>
        </row>
        <row r="187">
          <cell r="A187">
            <v>171474</v>
          </cell>
          <cell r="B187" t="str">
            <v>DAVIDSON-POSTON</v>
          </cell>
          <cell r="C187" t="str">
            <v>SAMUEL</v>
          </cell>
          <cell r="D187">
            <v>37896</v>
          </cell>
          <cell r="E187">
            <v>10.91854893908282</v>
          </cell>
        </row>
        <row r="188">
          <cell r="A188">
            <v>91389</v>
          </cell>
          <cell r="B188" t="str">
            <v>SAMUEL</v>
          </cell>
          <cell r="C188" t="str">
            <v>MICAH</v>
          </cell>
          <cell r="D188">
            <v>37874</v>
          </cell>
          <cell r="E188">
            <v>10.978781656399725</v>
          </cell>
        </row>
        <row r="189">
          <cell r="A189">
            <v>72172</v>
          </cell>
          <cell r="B189" t="str">
            <v>OSTFELD</v>
          </cell>
          <cell r="C189" t="str">
            <v>JONATHAN</v>
          </cell>
          <cell r="D189">
            <v>37844</v>
          </cell>
          <cell r="E189">
            <v>11.060917180013689</v>
          </cell>
        </row>
        <row r="190">
          <cell r="A190">
            <v>80864</v>
          </cell>
          <cell r="B190" t="str">
            <v>FREUNDLICH</v>
          </cell>
          <cell r="C190" t="str">
            <v>ETTY</v>
          </cell>
          <cell r="D190">
            <v>37830</v>
          </cell>
          <cell r="E190">
            <v>11.099247091033538</v>
          </cell>
        </row>
        <row r="191">
          <cell r="A191">
            <v>214693</v>
          </cell>
          <cell r="B191" t="str">
            <v>SHERWOOD</v>
          </cell>
          <cell r="C191" t="str">
            <v>SAMUEL</v>
          </cell>
          <cell r="D191">
            <v>37824</v>
          </cell>
          <cell r="E191">
            <v>11.115674195756331</v>
          </cell>
        </row>
        <row r="192">
          <cell r="A192">
            <v>252005</v>
          </cell>
          <cell r="B192" t="str">
            <v>SPECTOR</v>
          </cell>
          <cell r="C192" t="str">
            <v>YOSEF</v>
          </cell>
          <cell r="D192">
            <v>37816</v>
          </cell>
          <cell r="E192">
            <v>11.137577002053389</v>
          </cell>
        </row>
        <row r="193">
          <cell r="A193">
            <v>197346</v>
          </cell>
          <cell r="B193" t="str">
            <v>YADGAROFF</v>
          </cell>
          <cell r="C193" t="str">
            <v>RUEBAN</v>
          </cell>
          <cell r="D193">
            <v>37811</v>
          </cell>
          <cell r="E193">
            <v>11.151266255989048</v>
          </cell>
        </row>
        <row r="194">
          <cell r="A194">
            <v>108523</v>
          </cell>
          <cell r="B194" t="str">
            <v>McINTOSH</v>
          </cell>
          <cell r="C194" t="str">
            <v>TEVIS</v>
          </cell>
          <cell r="D194">
            <v>37810</v>
          </cell>
          <cell r="E194">
            <v>11.154004106776181</v>
          </cell>
        </row>
        <row r="195">
          <cell r="A195">
            <v>105855</v>
          </cell>
          <cell r="B195" t="str">
            <v>SAHYE</v>
          </cell>
          <cell r="C195" t="str">
            <v>RONIT</v>
          </cell>
          <cell r="D195">
            <v>37795</v>
          </cell>
          <cell r="E195">
            <v>11.195071868583161</v>
          </cell>
        </row>
        <row r="196">
          <cell r="A196">
            <v>64675</v>
          </cell>
          <cell r="B196" t="str">
            <v>COSGUN</v>
          </cell>
          <cell r="C196" t="str">
            <v>ISILAY</v>
          </cell>
          <cell r="D196">
            <v>37795</v>
          </cell>
          <cell r="E196">
            <v>11.195071868583161</v>
          </cell>
        </row>
        <row r="197">
          <cell r="A197">
            <v>106235</v>
          </cell>
          <cell r="B197" t="str">
            <v>BARUPS</v>
          </cell>
          <cell r="C197" t="str">
            <v>DANIELS</v>
          </cell>
          <cell r="D197">
            <v>37776</v>
          </cell>
          <cell r="E197">
            <v>11.247091033538672</v>
          </cell>
        </row>
        <row r="198">
          <cell r="A198">
            <v>106762</v>
          </cell>
          <cell r="B198" t="str">
            <v>WILLIAMS</v>
          </cell>
          <cell r="C198" t="str">
            <v>AMANI</v>
          </cell>
          <cell r="D198">
            <v>37776</v>
          </cell>
          <cell r="E198">
            <v>11.247091033538672</v>
          </cell>
        </row>
        <row r="199">
          <cell r="A199">
            <v>244722</v>
          </cell>
          <cell r="B199" t="str">
            <v>COHEN</v>
          </cell>
          <cell r="C199" t="str">
            <v>RAFI</v>
          </cell>
          <cell r="D199">
            <v>37774</v>
          </cell>
          <cell r="E199">
            <v>11.252566735112936</v>
          </cell>
        </row>
        <row r="200">
          <cell r="A200">
            <v>145550</v>
          </cell>
          <cell r="B200" t="str">
            <v>FARKYE</v>
          </cell>
          <cell r="C200" t="str">
            <v>STEPHEN</v>
          </cell>
          <cell r="D200">
            <v>37749</v>
          </cell>
          <cell r="E200">
            <v>11.321013004791238</v>
          </cell>
        </row>
        <row r="201">
          <cell r="A201">
            <v>93583</v>
          </cell>
          <cell r="B201" t="str">
            <v>PATEL</v>
          </cell>
          <cell r="C201" t="str">
            <v>AVISHA</v>
          </cell>
          <cell r="D201">
            <v>37747</v>
          </cell>
          <cell r="E201">
            <v>11.326488706365502</v>
          </cell>
        </row>
        <row r="202">
          <cell r="A202">
            <v>164116</v>
          </cell>
          <cell r="B202" t="str">
            <v>LEVY</v>
          </cell>
          <cell r="C202" t="str">
            <v>ZAC</v>
          </cell>
          <cell r="D202">
            <v>37740</v>
          </cell>
          <cell r="E202">
            <v>11.345653661875428</v>
          </cell>
        </row>
        <row r="203">
          <cell r="A203">
            <v>139197</v>
          </cell>
          <cell r="B203" t="str">
            <v>RAMESHKUMAR</v>
          </cell>
          <cell r="C203" t="str">
            <v>LUCKMY</v>
          </cell>
          <cell r="D203">
            <v>37730</v>
          </cell>
          <cell r="E203">
            <v>11.373032169746748</v>
          </cell>
        </row>
        <row r="204">
          <cell r="A204">
            <v>124633</v>
          </cell>
          <cell r="B204" t="str">
            <v>ROZMAN</v>
          </cell>
          <cell r="C204" t="str">
            <v>LUKA</v>
          </cell>
          <cell r="D204">
            <v>37724</v>
          </cell>
          <cell r="E204">
            <v>11.389459274469541</v>
          </cell>
        </row>
        <row r="205">
          <cell r="A205">
            <v>102271</v>
          </cell>
          <cell r="B205" t="str">
            <v>SADIK</v>
          </cell>
          <cell r="C205" t="str">
            <v>SION</v>
          </cell>
          <cell r="D205">
            <v>37718</v>
          </cell>
          <cell r="E205">
            <v>11.405886379192333</v>
          </cell>
        </row>
        <row r="206">
          <cell r="A206">
            <v>66231</v>
          </cell>
          <cell r="B206" t="str">
            <v>FRASER</v>
          </cell>
          <cell r="C206" t="str">
            <v>CHASYA</v>
          </cell>
          <cell r="D206">
            <v>37715</v>
          </cell>
          <cell r="E206">
            <v>11.41409993155373</v>
          </cell>
        </row>
        <row r="207">
          <cell r="A207">
            <v>225472</v>
          </cell>
          <cell r="B207" t="str">
            <v>DONALDSON-DAVIS</v>
          </cell>
          <cell r="C207" t="str">
            <v>JOOLS</v>
          </cell>
          <cell r="D207">
            <v>37709</v>
          </cell>
          <cell r="E207">
            <v>11.430527036276523</v>
          </cell>
        </row>
        <row r="208">
          <cell r="A208">
            <v>112424</v>
          </cell>
          <cell r="B208" t="str">
            <v>HOWARD</v>
          </cell>
          <cell r="C208" t="str">
            <v>KAED</v>
          </cell>
          <cell r="D208">
            <v>37699</v>
          </cell>
          <cell r="E208">
            <v>11.457905544147843</v>
          </cell>
        </row>
        <row r="209">
          <cell r="A209">
            <v>104289</v>
          </cell>
          <cell r="B209" t="str">
            <v>HARRIS-TIPLADY</v>
          </cell>
          <cell r="C209" t="str">
            <v>JOSHUA</v>
          </cell>
          <cell r="D209">
            <v>37698</v>
          </cell>
          <cell r="E209">
            <v>11.460643394934976</v>
          </cell>
        </row>
        <row r="210">
          <cell r="A210">
            <v>93429</v>
          </cell>
          <cell r="B210" t="str">
            <v>AHMED</v>
          </cell>
          <cell r="C210" t="str">
            <v>ALISHA</v>
          </cell>
          <cell r="D210">
            <v>37694</v>
          </cell>
          <cell r="E210">
            <v>11.471594798083505</v>
          </cell>
        </row>
        <row r="211">
          <cell r="A211">
            <v>100616</v>
          </cell>
          <cell r="B211" t="str">
            <v>AKAR</v>
          </cell>
          <cell r="C211" t="str">
            <v>SANNAH</v>
          </cell>
          <cell r="D211">
            <v>37673</v>
          </cell>
          <cell r="E211">
            <v>11.529089664613279</v>
          </cell>
        </row>
        <row r="212">
          <cell r="A212">
            <v>102540</v>
          </cell>
          <cell r="B212" t="str">
            <v>NORTON-PAICE</v>
          </cell>
          <cell r="C212" t="str">
            <v>WILLIAM</v>
          </cell>
          <cell r="D212">
            <v>37672</v>
          </cell>
          <cell r="E212">
            <v>11.53182751540041</v>
          </cell>
        </row>
        <row r="213">
          <cell r="A213">
            <v>281412</v>
          </cell>
          <cell r="B213" t="str">
            <v>IVES</v>
          </cell>
          <cell r="C213" t="str">
            <v>AHUVA</v>
          </cell>
          <cell r="D213">
            <v>37656</v>
          </cell>
          <cell r="E213">
            <v>11.575633127994525</v>
          </cell>
        </row>
        <row r="214">
          <cell r="A214">
            <v>111547</v>
          </cell>
          <cell r="B214" t="str">
            <v>ALI</v>
          </cell>
          <cell r="C214" t="str">
            <v>MOHAMMED</v>
          </cell>
          <cell r="D214">
            <v>37645</v>
          </cell>
          <cell r="E214">
            <v>11.605749486652977</v>
          </cell>
        </row>
        <row r="215">
          <cell r="A215">
            <v>92427</v>
          </cell>
          <cell r="B215" t="str">
            <v>THOMAS-CONSTANTINOU</v>
          </cell>
          <cell r="C215" t="str">
            <v>HARVEE</v>
          </cell>
          <cell r="D215">
            <v>37635</v>
          </cell>
          <cell r="E215">
            <v>11.633127994524298</v>
          </cell>
        </row>
        <row r="216">
          <cell r="A216">
            <v>106432</v>
          </cell>
          <cell r="B216" t="str">
            <v>LOKUGE</v>
          </cell>
          <cell r="C216" t="str">
            <v>SAKITH</v>
          </cell>
          <cell r="D216">
            <v>37632</v>
          </cell>
          <cell r="E216">
            <v>11.641341546885695</v>
          </cell>
        </row>
        <row r="217">
          <cell r="A217">
            <v>112077</v>
          </cell>
          <cell r="B217" t="str">
            <v>GIBSON</v>
          </cell>
          <cell r="C217" t="str">
            <v>JEROME</v>
          </cell>
          <cell r="D217">
            <v>37631</v>
          </cell>
          <cell r="E217">
            <v>11.644079397672828</v>
          </cell>
        </row>
        <row r="218">
          <cell r="A218">
            <v>127117</v>
          </cell>
          <cell r="B218" t="str">
            <v>MERCIER</v>
          </cell>
          <cell r="C218" t="str">
            <v>LUKE</v>
          </cell>
          <cell r="D218">
            <v>37626</v>
          </cell>
          <cell r="E218">
            <v>11.657768651608487</v>
          </cell>
        </row>
        <row r="219">
          <cell r="A219">
            <v>157777</v>
          </cell>
          <cell r="B219" t="str">
            <v>ZRIHEN</v>
          </cell>
          <cell r="C219" t="str">
            <v>ASHER</v>
          </cell>
          <cell r="D219">
            <v>37618</v>
          </cell>
          <cell r="E219">
            <v>11.679671457905544</v>
          </cell>
        </row>
        <row r="220">
          <cell r="A220">
            <v>226826</v>
          </cell>
          <cell r="B220" t="str">
            <v>MANSON</v>
          </cell>
          <cell r="C220" t="str">
            <v>YISRAEL</v>
          </cell>
          <cell r="D220">
            <v>37616</v>
          </cell>
          <cell r="E220">
            <v>11.685147159479808</v>
          </cell>
        </row>
        <row r="221">
          <cell r="A221">
            <v>78997</v>
          </cell>
          <cell r="B221" t="str">
            <v>SIMON</v>
          </cell>
          <cell r="C221" t="str">
            <v>REUBAN</v>
          </cell>
          <cell r="D221">
            <v>37615</v>
          </cell>
          <cell r="E221">
            <v>11.687885010266941</v>
          </cell>
        </row>
        <row r="222">
          <cell r="A222">
            <v>78997</v>
          </cell>
          <cell r="B222" t="str">
            <v>SIMON</v>
          </cell>
          <cell r="C222" t="str">
            <v>REUBEN</v>
          </cell>
          <cell r="D222">
            <v>37615</v>
          </cell>
          <cell r="E222">
            <v>11.687885010266941</v>
          </cell>
        </row>
        <row r="223">
          <cell r="A223">
            <v>78997</v>
          </cell>
          <cell r="B223" t="str">
            <v>SIMON</v>
          </cell>
          <cell r="C223" t="str">
            <v>REUBAN</v>
          </cell>
          <cell r="D223">
            <v>37615</v>
          </cell>
          <cell r="E223">
            <v>11.687885010266941</v>
          </cell>
        </row>
        <row r="224">
          <cell r="A224">
            <v>78997</v>
          </cell>
          <cell r="B224" t="str">
            <v>SIMON</v>
          </cell>
          <cell r="C224" t="str">
            <v>REUBEN</v>
          </cell>
          <cell r="D224">
            <v>37615</v>
          </cell>
          <cell r="E224">
            <v>11.687885010266941</v>
          </cell>
        </row>
        <row r="225">
          <cell r="A225">
            <v>82377</v>
          </cell>
          <cell r="B225" t="str">
            <v>WARSHAWSKY</v>
          </cell>
          <cell r="C225" t="str">
            <v>SARAH</v>
          </cell>
          <cell r="D225">
            <v>37603</v>
          </cell>
          <cell r="E225">
            <v>11.720739219712526</v>
          </cell>
        </row>
        <row r="226">
          <cell r="A226">
            <v>130531</v>
          </cell>
          <cell r="B226" t="str">
            <v>CANTOR</v>
          </cell>
          <cell r="C226" t="str">
            <v>EITAN</v>
          </cell>
          <cell r="D226">
            <v>37573</v>
          </cell>
          <cell r="E226">
            <v>11.802874743326489</v>
          </cell>
        </row>
        <row r="227">
          <cell r="A227">
            <v>104816</v>
          </cell>
          <cell r="B227" t="str">
            <v>EMERSON</v>
          </cell>
          <cell r="C227" t="str">
            <v>DENZEL</v>
          </cell>
          <cell r="D227">
            <v>37566</v>
          </cell>
          <cell r="E227">
            <v>11.822039698836413</v>
          </cell>
        </row>
        <row r="228">
          <cell r="A228">
            <v>100678</v>
          </cell>
          <cell r="B228" t="str">
            <v>CARNO</v>
          </cell>
          <cell r="C228" t="str">
            <v>MAAYAN</v>
          </cell>
          <cell r="D228">
            <v>37560</v>
          </cell>
          <cell r="E228">
            <v>11.838466803559205</v>
          </cell>
        </row>
        <row r="229">
          <cell r="A229">
            <v>264806</v>
          </cell>
          <cell r="B229" t="str">
            <v>RUSSELL</v>
          </cell>
          <cell r="C229" t="str">
            <v>JOSHUA</v>
          </cell>
          <cell r="D229">
            <v>37526</v>
          </cell>
          <cell r="E229">
            <v>11.931553730321697</v>
          </cell>
        </row>
        <row r="230">
          <cell r="A230">
            <v>234964</v>
          </cell>
          <cell r="B230" t="str">
            <v>SACK</v>
          </cell>
          <cell r="C230" t="str">
            <v>SHIMSHON</v>
          </cell>
          <cell r="D230">
            <v>37515</v>
          </cell>
          <cell r="E230">
            <v>11.961670088980151</v>
          </cell>
        </row>
        <row r="231">
          <cell r="A231">
            <v>107332</v>
          </cell>
          <cell r="B231" t="str">
            <v>ISMOND-PARKER</v>
          </cell>
          <cell r="C231" t="str">
            <v>ISAIAH</v>
          </cell>
          <cell r="D231">
            <v>37514</v>
          </cell>
          <cell r="E231">
            <v>11.964407939767282</v>
          </cell>
        </row>
        <row r="232">
          <cell r="A232">
            <v>99251</v>
          </cell>
          <cell r="B232" t="str">
            <v>GOLDFARB</v>
          </cell>
          <cell r="C232" t="str">
            <v>LIZZI</v>
          </cell>
          <cell r="D232">
            <v>37512</v>
          </cell>
          <cell r="E232">
            <v>11.969883641341546</v>
          </cell>
        </row>
        <row r="233">
          <cell r="A233">
            <v>73359</v>
          </cell>
          <cell r="B233" t="str">
            <v>CRONIN</v>
          </cell>
          <cell r="C233" t="str">
            <v>OWEN</v>
          </cell>
          <cell r="D233">
            <v>37497</v>
          </cell>
          <cell r="E233">
            <v>12.010951403148528</v>
          </cell>
        </row>
        <row r="234">
          <cell r="A234">
            <v>75009</v>
          </cell>
          <cell r="B234" t="str">
            <v>TOPER</v>
          </cell>
          <cell r="C234" t="str">
            <v>MAX</v>
          </cell>
          <cell r="D234">
            <v>37492</v>
          </cell>
          <cell r="E234">
            <v>12.024640657084189</v>
          </cell>
        </row>
        <row r="235">
          <cell r="A235">
            <v>82079</v>
          </cell>
          <cell r="B235" t="str">
            <v>WILDE</v>
          </cell>
          <cell r="C235" t="str">
            <v>CARLO</v>
          </cell>
          <cell r="D235">
            <v>37489</v>
          </cell>
          <cell r="E235">
            <v>12.032854209445585</v>
          </cell>
        </row>
        <row r="236">
          <cell r="A236">
            <v>65828</v>
          </cell>
          <cell r="B236" t="str">
            <v>POPATIYA</v>
          </cell>
          <cell r="C236" t="str">
            <v>PREM</v>
          </cell>
          <cell r="D236">
            <v>37480</v>
          </cell>
          <cell r="E236">
            <v>12.057494866529774</v>
          </cell>
        </row>
        <row r="237">
          <cell r="A237">
            <v>72815</v>
          </cell>
          <cell r="B237" t="str">
            <v>CHOW</v>
          </cell>
          <cell r="C237" t="str">
            <v>TOBEY</v>
          </cell>
          <cell r="D237">
            <v>37475</v>
          </cell>
          <cell r="E237">
            <v>12.071184120465434</v>
          </cell>
        </row>
        <row r="238">
          <cell r="A238">
            <v>226520</v>
          </cell>
          <cell r="B238" t="str">
            <v>JAMA</v>
          </cell>
          <cell r="C238" t="str">
            <v>ZABIR</v>
          </cell>
          <cell r="D238">
            <v>37463</v>
          </cell>
          <cell r="E238">
            <v>12.10403832991102</v>
          </cell>
        </row>
        <row r="239">
          <cell r="A239">
            <v>91351</v>
          </cell>
          <cell r="B239" t="str">
            <v>MOXOM</v>
          </cell>
          <cell r="C239" t="str">
            <v>CHLOE</v>
          </cell>
          <cell r="D239">
            <v>37458</v>
          </cell>
          <cell r="E239">
            <v>12.11772758384668</v>
          </cell>
        </row>
        <row r="240">
          <cell r="A240">
            <v>234024</v>
          </cell>
          <cell r="B240" t="str">
            <v>MAWESI</v>
          </cell>
          <cell r="C240" t="str">
            <v>VANQUEUR</v>
          </cell>
          <cell r="D240">
            <v>37450</v>
          </cell>
          <cell r="E240">
            <v>12.139630390143736</v>
          </cell>
        </row>
        <row r="241">
          <cell r="A241">
            <v>73428</v>
          </cell>
          <cell r="B241" t="str">
            <v>POSSAMAI</v>
          </cell>
          <cell r="C241" t="str">
            <v>MICHELE</v>
          </cell>
          <cell r="D241">
            <v>37445</v>
          </cell>
          <cell r="E241">
            <v>12.153319644079398</v>
          </cell>
        </row>
        <row r="242">
          <cell r="A242">
            <v>251795</v>
          </cell>
          <cell r="B242" t="str">
            <v>ROGOFF</v>
          </cell>
          <cell r="C242" t="str">
            <v>BENNY</v>
          </cell>
          <cell r="D242">
            <v>37423</v>
          </cell>
          <cell r="E242">
            <v>12.213552361396303</v>
          </cell>
        </row>
        <row r="243">
          <cell r="A243">
            <v>271189</v>
          </cell>
          <cell r="B243" t="str">
            <v>SCOTT</v>
          </cell>
          <cell r="C243" t="str">
            <v>SEAN</v>
          </cell>
          <cell r="D243">
            <v>37414</v>
          </cell>
          <cell r="E243">
            <v>12.238193018480493</v>
          </cell>
        </row>
        <row r="244">
          <cell r="A244">
            <v>81612</v>
          </cell>
          <cell r="B244" t="str">
            <v>MAXWELL-JACKSON</v>
          </cell>
          <cell r="C244" t="str">
            <v>JOEL</v>
          </cell>
          <cell r="D244">
            <v>37413</v>
          </cell>
          <cell r="E244">
            <v>12.240930869267626</v>
          </cell>
        </row>
        <row r="245">
          <cell r="A245">
            <v>201057</v>
          </cell>
          <cell r="B245" t="str">
            <v>HARRINGTON ALLEN</v>
          </cell>
          <cell r="C245" t="str">
            <v>LOUIE</v>
          </cell>
          <cell r="D245">
            <v>37411</v>
          </cell>
          <cell r="E245">
            <v>12.24640657084189</v>
          </cell>
        </row>
        <row r="246">
          <cell r="A246">
            <v>247674</v>
          </cell>
          <cell r="B246" t="str">
            <v>DOUGLAS</v>
          </cell>
          <cell r="C246" t="str">
            <v>JUSTIN</v>
          </cell>
          <cell r="D246">
            <v>37385</v>
          </cell>
          <cell r="E246">
            <v>12.317590691307323</v>
          </cell>
        </row>
        <row r="247">
          <cell r="A247">
            <v>73720</v>
          </cell>
          <cell r="B247" t="str">
            <v>BENTLEY</v>
          </cell>
          <cell r="C247" t="str">
            <v>NATHAN</v>
          </cell>
          <cell r="D247">
            <v>37378</v>
          </cell>
          <cell r="E247">
            <v>12.336755646817249</v>
          </cell>
        </row>
        <row r="248">
          <cell r="A248">
            <v>124622</v>
          </cell>
          <cell r="B248" t="str">
            <v>COPE</v>
          </cell>
          <cell r="C248" t="str">
            <v>SHOSHANA</v>
          </cell>
          <cell r="D248">
            <v>37364</v>
          </cell>
          <cell r="E248">
            <v>12.375085557837098</v>
          </cell>
        </row>
        <row r="249">
          <cell r="A249">
            <v>175864</v>
          </cell>
          <cell r="B249" t="str">
            <v>HAYAT</v>
          </cell>
          <cell r="C249" t="str">
            <v>ESAH</v>
          </cell>
          <cell r="D249">
            <v>37330</v>
          </cell>
          <cell r="E249">
            <v>12.46817248459959</v>
          </cell>
        </row>
        <row r="250">
          <cell r="A250">
            <v>68997</v>
          </cell>
          <cell r="B250" t="str">
            <v>ANAND</v>
          </cell>
          <cell r="C250" t="str">
            <v>NEEL</v>
          </cell>
          <cell r="D250">
            <v>37321</v>
          </cell>
          <cell r="E250">
            <v>12.492813141683778</v>
          </cell>
        </row>
        <row r="251">
          <cell r="A251">
            <v>65347</v>
          </cell>
          <cell r="B251" t="str">
            <v>GINSBURY</v>
          </cell>
          <cell r="C251" t="str">
            <v>YEHUDA (GRAHAM)</v>
          </cell>
          <cell r="D251">
            <v>37310</v>
          </cell>
          <cell r="E251">
            <v>12.522929500342231</v>
          </cell>
        </row>
        <row r="252">
          <cell r="A252">
            <v>75483</v>
          </cell>
          <cell r="B252" t="str">
            <v>VINER</v>
          </cell>
          <cell r="C252" t="str">
            <v>ADAM JOSHUA</v>
          </cell>
          <cell r="D252">
            <v>37295</v>
          </cell>
          <cell r="E252">
            <v>12.563997262149213</v>
          </cell>
        </row>
        <row r="253">
          <cell r="A253">
            <v>81903</v>
          </cell>
          <cell r="B253" t="str">
            <v>CHECCHETTO</v>
          </cell>
          <cell r="C253" t="str">
            <v>BILLIE</v>
          </cell>
          <cell r="D253">
            <v>37282</v>
          </cell>
          <cell r="E253">
            <v>12.599589322381931</v>
          </cell>
        </row>
        <row r="254">
          <cell r="A254">
            <v>73666</v>
          </cell>
          <cell r="B254" t="str">
            <v>KOSINER</v>
          </cell>
          <cell r="C254" t="str">
            <v>ARI</v>
          </cell>
          <cell r="D254">
            <v>37275</v>
          </cell>
          <cell r="E254">
            <v>12.618754277891854</v>
          </cell>
        </row>
        <row r="255">
          <cell r="A255">
            <v>264133</v>
          </cell>
          <cell r="B255" t="str">
            <v>POLLACK</v>
          </cell>
          <cell r="C255" t="str">
            <v>OSCAR</v>
          </cell>
          <cell r="D255">
            <v>37264</v>
          </cell>
          <cell r="E255">
            <v>12.648870636550308</v>
          </cell>
        </row>
        <row r="256">
          <cell r="A256">
            <v>211030</v>
          </cell>
          <cell r="B256" t="str">
            <v>NDJOLI</v>
          </cell>
          <cell r="C256" t="str">
            <v>JACOB</v>
          </cell>
          <cell r="D256">
            <v>37259</v>
          </cell>
          <cell r="E256">
            <v>12.662559890485969</v>
          </cell>
        </row>
        <row r="257">
          <cell r="A257">
            <v>74831</v>
          </cell>
          <cell r="B257" t="str">
            <v>ROSENFELD</v>
          </cell>
          <cell r="C257" t="str">
            <v>GAVRIEL</v>
          </cell>
          <cell r="D257">
            <v>37257</v>
          </cell>
          <cell r="E257">
            <v>12.668035592060233</v>
          </cell>
        </row>
        <row r="258">
          <cell r="A258">
            <v>213503</v>
          </cell>
          <cell r="B258" t="str">
            <v>BRIEF</v>
          </cell>
          <cell r="C258" t="str">
            <v>SOLOMON</v>
          </cell>
          <cell r="D258">
            <v>37256</v>
          </cell>
          <cell r="E258">
            <v>12.670773442847365</v>
          </cell>
        </row>
        <row r="259">
          <cell r="A259">
            <v>65184</v>
          </cell>
          <cell r="B259" t="str">
            <v>ROSENBLUM</v>
          </cell>
          <cell r="C259" t="str">
            <v>PINCHAS</v>
          </cell>
          <cell r="D259">
            <v>37255</v>
          </cell>
          <cell r="E259">
            <v>12.673511293634498</v>
          </cell>
        </row>
        <row r="260">
          <cell r="A260">
            <v>63780</v>
          </cell>
          <cell r="B260" t="str">
            <v>DHALLA</v>
          </cell>
          <cell r="C260" t="str">
            <v>SAIF</v>
          </cell>
          <cell r="D260">
            <v>37252</v>
          </cell>
          <cell r="E260">
            <v>12.681724845995893</v>
          </cell>
        </row>
        <row r="261">
          <cell r="A261">
            <v>65292</v>
          </cell>
          <cell r="B261" t="str">
            <v>PITTS-BRENNAN</v>
          </cell>
          <cell r="C261" t="str">
            <v>PEARL</v>
          </cell>
          <cell r="D261">
            <v>37242</v>
          </cell>
          <cell r="E261">
            <v>12.709103353867214</v>
          </cell>
        </row>
        <row r="262">
          <cell r="A262">
            <v>127085</v>
          </cell>
          <cell r="B262" t="str">
            <v>KANEL</v>
          </cell>
          <cell r="C262" t="str">
            <v>SARTHAK</v>
          </cell>
          <cell r="D262">
            <v>37242</v>
          </cell>
          <cell r="E262">
            <v>12.709103353867214</v>
          </cell>
        </row>
        <row r="263">
          <cell r="A263">
            <v>235407</v>
          </cell>
          <cell r="B263" t="str">
            <v>ALTMANN</v>
          </cell>
          <cell r="C263" t="str">
            <v>GEORGINA</v>
          </cell>
          <cell r="D263">
            <v>37217</v>
          </cell>
          <cell r="E263">
            <v>12.777549623545516</v>
          </cell>
        </row>
        <row r="264">
          <cell r="A264">
            <v>86315</v>
          </cell>
          <cell r="B264" t="str">
            <v>GOMES</v>
          </cell>
          <cell r="C264" t="str">
            <v>KAYSON</v>
          </cell>
          <cell r="D264">
            <v>37202</v>
          </cell>
          <cell r="E264">
            <v>12.818617385352498</v>
          </cell>
        </row>
        <row r="265">
          <cell r="A265">
            <v>73219</v>
          </cell>
          <cell r="B265" t="str">
            <v>GOODCHILD</v>
          </cell>
          <cell r="C265" t="str">
            <v>JACK</v>
          </cell>
          <cell r="D265">
            <v>37188</v>
          </cell>
          <cell r="E265">
            <v>12.856947296372347</v>
          </cell>
        </row>
        <row r="266">
          <cell r="A266">
            <v>144784</v>
          </cell>
          <cell r="B266" t="str">
            <v>NOEMAN</v>
          </cell>
          <cell r="C266" t="str">
            <v>YUSSEF</v>
          </cell>
          <cell r="D266">
            <v>37178</v>
          </cell>
          <cell r="E266">
            <v>12.884325804243669</v>
          </cell>
        </row>
        <row r="267">
          <cell r="A267">
            <v>99317</v>
          </cell>
          <cell r="B267" t="str">
            <v>COHEN</v>
          </cell>
          <cell r="C267" t="str">
            <v>ANTHONY</v>
          </cell>
          <cell r="D267">
            <v>37172</v>
          </cell>
          <cell r="E267">
            <v>12.900752908966462</v>
          </cell>
        </row>
        <row r="268">
          <cell r="A268">
            <v>216420</v>
          </cell>
          <cell r="B268" t="str">
            <v>KONASIEWICZ</v>
          </cell>
          <cell r="C268" t="str">
            <v>KEWIN</v>
          </cell>
          <cell r="D268">
            <v>37160</v>
          </cell>
          <cell r="E268">
            <v>12.933607118412047</v>
          </cell>
        </row>
        <row r="269">
          <cell r="A269">
            <v>81274</v>
          </cell>
          <cell r="B269" t="str">
            <v>APPELQUIST</v>
          </cell>
          <cell r="C269" t="str">
            <v>ALEXANDER</v>
          </cell>
          <cell r="D269">
            <v>37157</v>
          </cell>
          <cell r="E269">
            <v>12.941820670773442</v>
          </cell>
        </row>
        <row r="270">
          <cell r="A270">
            <v>103579</v>
          </cell>
          <cell r="B270" t="str">
            <v>SMIKLE-JOSHUA</v>
          </cell>
          <cell r="C270" t="str">
            <v>JADEN</v>
          </cell>
          <cell r="D270">
            <v>37157</v>
          </cell>
          <cell r="E270">
            <v>12.941820670773442</v>
          </cell>
        </row>
        <row r="271">
          <cell r="A271">
            <v>226322</v>
          </cell>
          <cell r="B271" t="str">
            <v>ABRAHAM</v>
          </cell>
          <cell r="C271" t="str">
            <v>RAPHAEL</v>
          </cell>
          <cell r="D271">
            <v>37149</v>
          </cell>
          <cell r="E271">
            <v>12.9637234770705</v>
          </cell>
        </row>
        <row r="272">
          <cell r="A272">
            <v>65333</v>
          </cell>
          <cell r="B272" t="str">
            <v>SCRUTON</v>
          </cell>
          <cell r="C272" t="str">
            <v>KIRA</v>
          </cell>
          <cell r="D272">
            <v>37147</v>
          </cell>
          <cell r="E272">
            <v>12.969199178644764</v>
          </cell>
        </row>
        <row r="273">
          <cell r="A273">
            <v>65213</v>
          </cell>
          <cell r="B273" t="str">
            <v>WEST</v>
          </cell>
          <cell r="C273" t="str">
            <v>DENNON</v>
          </cell>
          <cell r="D273">
            <v>37146</v>
          </cell>
          <cell r="E273">
            <v>12.971937029431896</v>
          </cell>
        </row>
        <row r="274">
          <cell r="A274">
            <v>224475</v>
          </cell>
          <cell r="B274" t="str">
            <v>BUSIGWA</v>
          </cell>
          <cell r="C274" t="str">
            <v>DAVID</v>
          </cell>
          <cell r="D274">
            <v>37138</v>
          </cell>
          <cell r="E274">
            <v>12.993839835728952</v>
          </cell>
        </row>
        <row r="275">
          <cell r="A275">
            <v>80971</v>
          </cell>
          <cell r="B275" t="str">
            <v>MOORCROFT-HOGAN</v>
          </cell>
          <cell r="C275" t="str">
            <v>SHAI</v>
          </cell>
          <cell r="D275">
            <v>37134</v>
          </cell>
          <cell r="E275">
            <v>13.00479123887748</v>
          </cell>
        </row>
        <row r="276">
          <cell r="A276">
            <v>201065</v>
          </cell>
          <cell r="B276" t="str">
            <v>HOARE</v>
          </cell>
          <cell r="C276" t="str">
            <v>GARETH</v>
          </cell>
          <cell r="D276">
            <v>37132</v>
          </cell>
          <cell r="E276">
            <v>13.010266940451745</v>
          </cell>
        </row>
        <row r="277">
          <cell r="A277">
            <v>155612</v>
          </cell>
          <cell r="B277" t="str">
            <v>STEINBOCK</v>
          </cell>
          <cell r="C277" t="str">
            <v>DAVID</v>
          </cell>
          <cell r="D277">
            <v>37126</v>
          </cell>
          <cell r="E277">
            <v>13.026694045174539</v>
          </cell>
        </row>
        <row r="278">
          <cell r="A278">
            <v>125286</v>
          </cell>
          <cell r="B278" t="str">
            <v>DULCKEN</v>
          </cell>
          <cell r="C278" t="str">
            <v>THOMAS</v>
          </cell>
          <cell r="D278">
            <v>37125</v>
          </cell>
          <cell r="E278">
            <v>13.02943189596167</v>
          </cell>
        </row>
        <row r="279">
          <cell r="A279">
            <v>65215</v>
          </cell>
          <cell r="B279" t="str">
            <v>HAMIYOU-AZAM</v>
          </cell>
          <cell r="C279" t="str">
            <v>SABAA</v>
          </cell>
          <cell r="D279">
            <v>37118</v>
          </cell>
          <cell r="E279">
            <v>13.048596851471595</v>
          </cell>
        </row>
        <row r="280">
          <cell r="A280">
            <v>68151</v>
          </cell>
          <cell r="B280" t="str">
            <v>FELLERMAN</v>
          </cell>
          <cell r="C280" t="str">
            <v>CHANNA</v>
          </cell>
          <cell r="D280">
            <v>37113</v>
          </cell>
          <cell r="E280">
            <v>13.062286105407255</v>
          </cell>
        </row>
        <row r="281">
          <cell r="A281">
            <v>199024</v>
          </cell>
          <cell r="B281" t="str">
            <v>OMAR</v>
          </cell>
          <cell r="C281" t="str">
            <v>SURAB</v>
          </cell>
          <cell r="D281">
            <v>37104</v>
          </cell>
          <cell r="E281">
            <v>13.086926762491444</v>
          </cell>
        </row>
        <row r="282">
          <cell r="A282">
            <v>170614</v>
          </cell>
          <cell r="B282" t="str">
            <v>LANGLEY</v>
          </cell>
          <cell r="C282" t="str">
            <v>FLORENCE</v>
          </cell>
          <cell r="D282">
            <v>37099</v>
          </cell>
          <cell r="E282">
            <v>13.100616016427105</v>
          </cell>
        </row>
        <row r="283">
          <cell r="A283">
            <v>80071</v>
          </cell>
          <cell r="B283" t="str">
            <v>NELSON</v>
          </cell>
          <cell r="C283" t="str">
            <v>XAIN-WAIIL</v>
          </cell>
          <cell r="D283">
            <v>37098</v>
          </cell>
          <cell r="E283">
            <v>13.103353867214237</v>
          </cell>
        </row>
        <row r="284">
          <cell r="A284">
            <v>92601</v>
          </cell>
          <cell r="B284" t="str">
            <v>BALOGUN</v>
          </cell>
          <cell r="C284" t="str">
            <v>JAMAL</v>
          </cell>
          <cell r="D284">
            <v>37096</v>
          </cell>
          <cell r="E284">
            <v>13.108829568788501</v>
          </cell>
        </row>
        <row r="285">
          <cell r="A285">
            <v>101638</v>
          </cell>
          <cell r="B285" t="str">
            <v>ERDWIN</v>
          </cell>
          <cell r="C285" t="str">
            <v>BILLY</v>
          </cell>
          <cell r="D285">
            <v>37092</v>
          </cell>
          <cell r="E285">
            <v>13.119780971937029</v>
          </cell>
        </row>
        <row r="286">
          <cell r="A286">
            <v>231428</v>
          </cell>
          <cell r="B286" t="str">
            <v xml:space="preserve">HASSAN </v>
          </cell>
          <cell r="C286" t="str">
            <v>SIVAN</v>
          </cell>
          <cell r="D286">
            <v>37080</v>
          </cell>
          <cell r="E286">
            <v>13.152635181382614</v>
          </cell>
        </row>
        <row r="287">
          <cell r="A287">
            <v>65817</v>
          </cell>
          <cell r="B287" t="str">
            <v>REES</v>
          </cell>
          <cell r="C287" t="str">
            <v>JAMIE</v>
          </cell>
          <cell r="D287">
            <v>37079</v>
          </cell>
          <cell r="E287">
            <v>13.155373032169747</v>
          </cell>
        </row>
        <row r="288">
          <cell r="A288">
            <v>125212</v>
          </cell>
          <cell r="B288" t="str">
            <v>O'DONOVAN</v>
          </cell>
          <cell r="C288" t="str">
            <v>SARAH</v>
          </cell>
          <cell r="D288">
            <v>37076</v>
          </cell>
          <cell r="E288">
            <v>13.163586584531142</v>
          </cell>
        </row>
        <row r="289">
          <cell r="A289">
            <v>80737</v>
          </cell>
          <cell r="B289" t="str">
            <v>SHAH</v>
          </cell>
          <cell r="C289" t="str">
            <v>RIA</v>
          </cell>
          <cell r="D289">
            <v>37073</v>
          </cell>
          <cell r="E289">
            <v>13.171800136892539</v>
          </cell>
        </row>
        <row r="290">
          <cell r="A290">
            <v>281381</v>
          </cell>
          <cell r="B290" t="str">
            <v>TADESSE</v>
          </cell>
          <cell r="C290" t="str">
            <v>NATHAN</v>
          </cell>
          <cell r="D290">
            <v>37061</v>
          </cell>
          <cell r="E290">
            <v>13.204654346338124</v>
          </cell>
        </row>
        <row r="291">
          <cell r="A291">
            <v>48656</v>
          </cell>
          <cell r="B291" t="str">
            <v>SANDOR</v>
          </cell>
          <cell r="C291" t="str">
            <v>OSCAR</v>
          </cell>
          <cell r="D291">
            <v>37052</v>
          </cell>
          <cell r="E291">
            <v>13.229295003422314</v>
          </cell>
        </row>
        <row r="292">
          <cell r="A292">
            <v>212872</v>
          </cell>
          <cell r="B292" t="str">
            <v>PARTOUCHE</v>
          </cell>
          <cell r="C292" t="str">
            <v>SHEINA</v>
          </cell>
          <cell r="D292">
            <v>37034</v>
          </cell>
          <cell r="E292">
            <v>13.278576317590691</v>
          </cell>
        </row>
        <row r="293">
          <cell r="A293">
            <v>69965</v>
          </cell>
          <cell r="B293" t="str">
            <v>MCDONAGH</v>
          </cell>
          <cell r="C293" t="str">
            <v>SCARLETT</v>
          </cell>
          <cell r="D293">
            <v>37033</v>
          </cell>
          <cell r="E293">
            <v>13.281314168377824</v>
          </cell>
        </row>
        <row r="294">
          <cell r="A294">
            <v>68124</v>
          </cell>
          <cell r="B294" t="str">
            <v>ORMSTON</v>
          </cell>
          <cell r="C294" t="str">
            <v>CHLOE</v>
          </cell>
          <cell r="D294">
            <v>37013</v>
          </cell>
          <cell r="E294">
            <v>13.336071184120465</v>
          </cell>
        </row>
        <row r="295">
          <cell r="A295">
            <v>63835</v>
          </cell>
          <cell r="B295" t="str">
            <v>SHEW</v>
          </cell>
          <cell r="C295" t="str">
            <v>JAKE</v>
          </cell>
          <cell r="D295">
            <v>37007</v>
          </cell>
          <cell r="E295">
            <v>13.352498288843258</v>
          </cell>
        </row>
        <row r="296">
          <cell r="A296">
            <v>80228</v>
          </cell>
          <cell r="B296" t="str">
            <v>OSHER</v>
          </cell>
          <cell r="C296" t="str">
            <v>DYLAN</v>
          </cell>
          <cell r="D296">
            <v>36998</v>
          </cell>
          <cell r="E296">
            <v>13.377138945927447</v>
          </cell>
        </row>
        <row r="297">
          <cell r="A297">
            <v>79207</v>
          </cell>
          <cell r="B297" t="str">
            <v>VEL</v>
          </cell>
          <cell r="C297" t="str">
            <v>ROBERT</v>
          </cell>
          <cell r="D297">
            <v>36993</v>
          </cell>
          <cell r="E297">
            <v>13.390828199863108</v>
          </cell>
        </row>
        <row r="298">
          <cell r="A298">
            <v>80775</v>
          </cell>
          <cell r="B298" t="str">
            <v xml:space="preserve">EVANS </v>
          </cell>
          <cell r="C298" t="str">
            <v>JACK</v>
          </cell>
          <cell r="D298">
            <v>36980</v>
          </cell>
          <cell r="E298">
            <v>13.426420260095824</v>
          </cell>
        </row>
        <row r="299">
          <cell r="A299">
            <v>49527</v>
          </cell>
          <cell r="B299" t="str">
            <v>MYERS</v>
          </cell>
          <cell r="C299" t="str">
            <v>CHRISTIAN</v>
          </cell>
          <cell r="D299">
            <v>36974</v>
          </cell>
          <cell r="E299">
            <v>13.442847364818617</v>
          </cell>
        </row>
        <row r="300">
          <cell r="A300">
            <v>64431</v>
          </cell>
          <cell r="B300" t="str">
            <v>KHORAM</v>
          </cell>
          <cell r="C300" t="str">
            <v>SAMI</v>
          </cell>
          <cell r="D300">
            <v>36974</v>
          </cell>
          <cell r="E300">
            <v>13.442847364818617</v>
          </cell>
        </row>
        <row r="301">
          <cell r="A301">
            <v>92825</v>
          </cell>
          <cell r="B301" t="str">
            <v>EFEY</v>
          </cell>
          <cell r="C301" t="str">
            <v>CHRISTOPHER</v>
          </cell>
          <cell r="D301">
            <v>36958</v>
          </cell>
          <cell r="E301">
            <v>13.486652977412732</v>
          </cell>
        </row>
        <row r="302">
          <cell r="A302">
            <v>49200</v>
          </cell>
          <cell r="B302" t="str">
            <v>MALIQI</v>
          </cell>
          <cell r="C302" t="str">
            <v>KREMTIM</v>
          </cell>
          <cell r="D302">
            <v>36954</v>
          </cell>
          <cell r="E302">
            <v>13.49760438056126</v>
          </cell>
        </row>
        <row r="303">
          <cell r="A303">
            <v>91486</v>
          </cell>
          <cell r="B303" t="str">
            <v>DONOVAN</v>
          </cell>
          <cell r="C303" t="str">
            <v>DANIEL</v>
          </cell>
          <cell r="D303">
            <v>36951</v>
          </cell>
          <cell r="E303">
            <v>13.505817932922655</v>
          </cell>
        </row>
        <row r="304">
          <cell r="A304">
            <v>51375</v>
          </cell>
          <cell r="B304" t="str">
            <v>BOLLEY</v>
          </cell>
          <cell r="C304" t="str">
            <v>DARREN</v>
          </cell>
          <cell r="D304">
            <v>36944</v>
          </cell>
          <cell r="E304">
            <v>13.52498288843258</v>
          </cell>
        </row>
        <row r="305">
          <cell r="A305">
            <v>149420</v>
          </cell>
          <cell r="B305" t="str">
            <v>NEWBY</v>
          </cell>
          <cell r="C305" t="str">
            <v>NICOLE</v>
          </cell>
          <cell r="D305">
            <v>36933</v>
          </cell>
          <cell r="E305">
            <v>13.555099247091034</v>
          </cell>
        </row>
        <row r="306">
          <cell r="A306">
            <v>264505</v>
          </cell>
          <cell r="B306" t="str">
            <v>JOKAR</v>
          </cell>
          <cell r="C306" t="str">
            <v>ARIA</v>
          </cell>
          <cell r="D306">
            <v>36927</v>
          </cell>
          <cell r="E306">
            <v>13.571526351813826</v>
          </cell>
        </row>
        <row r="307">
          <cell r="A307">
            <v>79327</v>
          </cell>
          <cell r="B307" t="str">
            <v>BROWN</v>
          </cell>
          <cell r="C307" t="str">
            <v>REGAN</v>
          </cell>
          <cell r="D307">
            <v>36926</v>
          </cell>
          <cell r="E307">
            <v>13.574264202600958</v>
          </cell>
        </row>
        <row r="308">
          <cell r="A308">
            <v>170069</v>
          </cell>
          <cell r="B308" t="str">
            <v>ZUCKER</v>
          </cell>
          <cell r="C308" t="str">
            <v>MIRIAM</v>
          </cell>
          <cell r="D308">
            <v>36921</v>
          </cell>
          <cell r="E308">
            <v>13.587953456536619</v>
          </cell>
        </row>
        <row r="309">
          <cell r="A309">
            <v>65296</v>
          </cell>
          <cell r="B309" t="str">
            <v>BARR</v>
          </cell>
          <cell r="C309" t="str">
            <v>ABIGAIL</v>
          </cell>
          <cell r="D309">
            <v>36917</v>
          </cell>
          <cell r="E309">
            <v>13.598904859685147</v>
          </cell>
        </row>
        <row r="310">
          <cell r="A310">
            <v>65207</v>
          </cell>
          <cell r="B310" t="str">
            <v>DELL</v>
          </cell>
          <cell r="C310" t="str">
            <v>MIA</v>
          </cell>
          <cell r="D310">
            <v>36916</v>
          </cell>
          <cell r="E310">
            <v>13.60164271047228</v>
          </cell>
        </row>
        <row r="311">
          <cell r="A311">
            <v>27783</v>
          </cell>
          <cell r="B311" t="str">
            <v>MACCARTHY</v>
          </cell>
          <cell r="C311" t="str">
            <v>CHRISTY</v>
          </cell>
          <cell r="D311">
            <v>36915</v>
          </cell>
          <cell r="E311">
            <v>13.604380561259411</v>
          </cell>
        </row>
        <row r="312">
          <cell r="A312">
            <v>31857</v>
          </cell>
          <cell r="B312" t="str">
            <v>DADOUN</v>
          </cell>
          <cell r="C312" t="str">
            <v>GABRIEL</v>
          </cell>
          <cell r="D312">
            <v>36915</v>
          </cell>
          <cell r="E312">
            <v>13.604380561259411</v>
          </cell>
        </row>
        <row r="313">
          <cell r="A313">
            <v>70386</v>
          </cell>
          <cell r="B313" t="str">
            <v>FAYE</v>
          </cell>
          <cell r="C313" t="str">
            <v>DEAN</v>
          </cell>
          <cell r="D313">
            <v>36907</v>
          </cell>
          <cell r="E313">
            <v>13.626283367556468</v>
          </cell>
        </row>
        <row r="314">
          <cell r="A314">
            <v>79776</v>
          </cell>
          <cell r="B314" t="str">
            <v>REICH</v>
          </cell>
          <cell r="C314" t="str">
            <v>YESHAYE</v>
          </cell>
          <cell r="D314">
            <v>36893</v>
          </cell>
          <cell r="E314">
            <v>13.664613278576317</v>
          </cell>
        </row>
        <row r="315">
          <cell r="A315">
            <v>155668</v>
          </cell>
          <cell r="B315" t="str">
            <v>MATEWELE</v>
          </cell>
          <cell r="C315" t="str">
            <v>WILLIAM</v>
          </cell>
          <cell r="D315">
            <v>36888</v>
          </cell>
          <cell r="E315">
            <v>13.678302532511978</v>
          </cell>
        </row>
        <row r="316">
          <cell r="A316">
            <v>184187</v>
          </cell>
          <cell r="B316" t="str">
            <v>FAHIMI</v>
          </cell>
          <cell r="C316" t="str">
            <v>EDERS</v>
          </cell>
          <cell r="D316">
            <v>36877</v>
          </cell>
          <cell r="E316">
            <v>13.708418891170432</v>
          </cell>
        </row>
        <row r="317">
          <cell r="A317">
            <v>310344</v>
          </cell>
          <cell r="B317" t="str">
            <v>ISMAILI-IDRISSI</v>
          </cell>
          <cell r="C317" t="str">
            <v>JALILA</v>
          </cell>
          <cell r="D317">
            <v>36872</v>
          </cell>
          <cell r="E317">
            <v>13.722108145106091</v>
          </cell>
        </row>
        <row r="318">
          <cell r="A318">
            <v>41693</v>
          </cell>
          <cell r="B318" t="str">
            <v>THOMPSON-ESSIG</v>
          </cell>
          <cell r="C318" t="str">
            <v>KIRELL</v>
          </cell>
          <cell r="D318">
            <v>36867</v>
          </cell>
          <cell r="E318">
            <v>13.735797399041752</v>
          </cell>
        </row>
        <row r="319">
          <cell r="A319">
            <v>65604</v>
          </cell>
          <cell r="B319" t="str">
            <v>KNOWLES</v>
          </cell>
          <cell r="C319" t="str">
            <v>REECE</v>
          </cell>
          <cell r="D319">
            <v>36866</v>
          </cell>
          <cell r="E319">
            <v>13.738535249828884</v>
          </cell>
        </row>
        <row r="320">
          <cell r="A320">
            <v>65340</v>
          </cell>
          <cell r="B320" t="str">
            <v>KARIM</v>
          </cell>
          <cell r="C320" t="str">
            <v>HASSAN</v>
          </cell>
          <cell r="D320">
            <v>36854</v>
          </cell>
          <cell r="E320">
            <v>13.77138945927447</v>
          </cell>
        </row>
        <row r="321">
          <cell r="A321">
            <v>48840</v>
          </cell>
          <cell r="B321" t="str">
            <v>REILLY</v>
          </cell>
          <cell r="C321" t="str">
            <v>JODIE</v>
          </cell>
          <cell r="D321">
            <v>36853</v>
          </cell>
          <cell r="E321">
            <v>13.774127310061601</v>
          </cell>
        </row>
        <row r="322">
          <cell r="A322">
            <v>69300</v>
          </cell>
          <cell r="B322" t="str">
            <v>MORRIS</v>
          </cell>
          <cell r="C322" t="str">
            <v>CARLEY</v>
          </cell>
          <cell r="D322">
            <v>36851</v>
          </cell>
          <cell r="E322">
            <v>13.779603011635865</v>
          </cell>
        </row>
        <row r="323">
          <cell r="A323">
            <v>48432</v>
          </cell>
          <cell r="B323" t="str">
            <v>HARWOOD</v>
          </cell>
          <cell r="C323" t="str">
            <v>DYLAN</v>
          </cell>
          <cell r="D323">
            <v>36843</v>
          </cell>
          <cell r="E323">
            <v>13.801505817932922</v>
          </cell>
        </row>
        <row r="324">
          <cell r="A324">
            <v>172131</v>
          </cell>
          <cell r="B324" t="str">
            <v>MOSS</v>
          </cell>
          <cell r="C324" t="str">
            <v>MAX</v>
          </cell>
          <cell r="D324">
            <v>36839</v>
          </cell>
          <cell r="E324">
            <v>13.81245722108145</v>
          </cell>
        </row>
        <row r="325">
          <cell r="A325">
            <v>51211</v>
          </cell>
          <cell r="B325" t="str">
            <v>CHOI</v>
          </cell>
          <cell r="C325" t="str">
            <v>ADRIAN</v>
          </cell>
          <cell r="D325">
            <v>36835</v>
          </cell>
          <cell r="E325">
            <v>13.82340862422998</v>
          </cell>
        </row>
        <row r="326">
          <cell r="A326">
            <v>65096</v>
          </cell>
          <cell r="B326" t="str">
            <v>OBODE</v>
          </cell>
          <cell r="C326" t="str">
            <v>GODSPOWER</v>
          </cell>
          <cell r="D326">
            <v>36817</v>
          </cell>
          <cell r="E326">
            <v>13.872689938398358</v>
          </cell>
        </row>
        <row r="327">
          <cell r="A327">
            <v>65270</v>
          </cell>
          <cell r="B327" t="str">
            <v>EZEKIEL</v>
          </cell>
          <cell r="C327" t="str">
            <v>GAVRIEL</v>
          </cell>
          <cell r="D327">
            <v>36813</v>
          </cell>
          <cell r="E327">
            <v>13.883641341546886</v>
          </cell>
        </row>
        <row r="328">
          <cell r="A328">
            <v>175489</v>
          </cell>
          <cell r="B328" t="str">
            <v>KELLY</v>
          </cell>
          <cell r="C328" t="str">
            <v>ANDREW</v>
          </cell>
          <cell r="D328">
            <v>36805</v>
          </cell>
          <cell r="E328">
            <v>13.905544147843942</v>
          </cell>
        </row>
        <row r="329">
          <cell r="A329">
            <v>32549</v>
          </cell>
          <cell r="B329" t="str">
            <v>COHEN</v>
          </cell>
          <cell r="C329" t="str">
            <v>NAIM</v>
          </cell>
          <cell r="D329">
            <v>36799</v>
          </cell>
          <cell r="E329">
            <v>13.921971252566735</v>
          </cell>
        </row>
        <row r="330">
          <cell r="A330">
            <v>103688</v>
          </cell>
          <cell r="B330" t="str">
            <v>KAUFFMAN</v>
          </cell>
          <cell r="C330" t="str">
            <v>TALIA</v>
          </cell>
          <cell r="D330">
            <v>36798</v>
          </cell>
          <cell r="E330">
            <v>13.924709103353868</v>
          </cell>
        </row>
        <row r="331">
          <cell r="A331">
            <v>233707</v>
          </cell>
          <cell r="B331" t="str">
            <v>KHODAYEKI</v>
          </cell>
          <cell r="C331" t="str">
            <v>ANTHONY</v>
          </cell>
          <cell r="D331">
            <v>36796</v>
          </cell>
          <cell r="E331">
            <v>13.930184804928132</v>
          </cell>
        </row>
        <row r="332">
          <cell r="A332">
            <v>40837</v>
          </cell>
          <cell r="B332" t="str">
            <v>DOLAN</v>
          </cell>
          <cell r="C332" t="str">
            <v>TAMARA</v>
          </cell>
          <cell r="D332">
            <v>36789</v>
          </cell>
          <cell r="E332">
            <v>13.949349760438055</v>
          </cell>
        </row>
        <row r="333">
          <cell r="A333">
            <v>65072</v>
          </cell>
          <cell r="B333" t="str">
            <v>CONWAY</v>
          </cell>
          <cell r="C333" t="str">
            <v>DINA</v>
          </cell>
          <cell r="D333">
            <v>36768</v>
          </cell>
          <cell r="E333">
            <v>14.00684462696783</v>
          </cell>
        </row>
        <row r="334">
          <cell r="A334">
            <v>24341</v>
          </cell>
          <cell r="B334" t="str">
            <v>SILVER</v>
          </cell>
          <cell r="C334" t="str">
            <v>HARRY</v>
          </cell>
          <cell r="D334">
            <v>36737</v>
          </cell>
          <cell r="E334">
            <v>14.091718001368925</v>
          </cell>
        </row>
        <row r="335">
          <cell r="A335">
            <v>258273</v>
          </cell>
          <cell r="B335" t="str">
            <v>HOWE</v>
          </cell>
          <cell r="C335" t="str">
            <v>RAHEEM</v>
          </cell>
          <cell r="D335">
            <v>36728</v>
          </cell>
          <cell r="E335">
            <v>14.116358658453114</v>
          </cell>
        </row>
        <row r="336">
          <cell r="A336">
            <v>25327</v>
          </cell>
          <cell r="B336" t="str">
            <v>WOLFSON</v>
          </cell>
          <cell r="C336" t="str">
            <v>NAFTALI</v>
          </cell>
          <cell r="D336">
            <v>36722</v>
          </cell>
          <cell r="E336">
            <v>14.132785763175907</v>
          </cell>
        </row>
        <row r="337">
          <cell r="A337">
            <v>25327</v>
          </cell>
          <cell r="B337" t="str">
            <v>WOLFSON</v>
          </cell>
          <cell r="C337" t="str">
            <v>NAFTALI</v>
          </cell>
          <cell r="D337">
            <v>36722</v>
          </cell>
          <cell r="E337">
            <v>14.132785763175907</v>
          </cell>
        </row>
        <row r="338">
          <cell r="A338">
            <v>50017</v>
          </cell>
          <cell r="B338" t="str">
            <v>RAJA</v>
          </cell>
          <cell r="C338" t="str">
            <v>VISHNAVI</v>
          </cell>
          <cell r="D338">
            <v>36718</v>
          </cell>
          <cell r="E338">
            <v>14.143737166324435</v>
          </cell>
        </row>
        <row r="339">
          <cell r="A339">
            <v>36447</v>
          </cell>
          <cell r="B339" t="str">
            <v>HARVEY</v>
          </cell>
          <cell r="C339" t="str">
            <v>HARRISON</v>
          </cell>
          <cell r="D339">
            <v>36714</v>
          </cell>
          <cell r="E339">
            <v>14.154688569472963</v>
          </cell>
        </row>
        <row r="340">
          <cell r="A340">
            <v>65749</v>
          </cell>
          <cell r="B340" t="str">
            <v>HART</v>
          </cell>
          <cell r="C340" t="str">
            <v>AMY</v>
          </cell>
          <cell r="D340">
            <v>36712</v>
          </cell>
          <cell r="E340">
            <v>14.160164271047227</v>
          </cell>
        </row>
        <row r="341">
          <cell r="A341">
            <v>212984</v>
          </cell>
          <cell r="B341" t="str">
            <v>ANSELL</v>
          </cell>
          <cell r="C341" t="str">
            <v>SAMUEL</v>
          </cell>
          <cell r="D341">
            <v>36705</v>
          </cell>
          <cell r="E341">
            <v>14.179329226557153</v>
          </cell>
        </row>
        <row r="342">
          <cell r="A342">
            <v>72419</v>
          </cell>
          <cell r="B342" t="str">
            <v>HOLMES</v>
          </cell>
          <cell r="C342" t="str">
            <v>NED</v>
          </cell>
          <cell r="D342">
            <v>36694</v>
          </cell>
          <cell r="E342">
            <v>14.209445585215606</v>
          </cell>
        </row>
        <row r="343">
          <cell r="A343">
            <v>201687</v>
          </cell>
          <cell r="B343" t="str">
            <v>ROBERTS-MURPHY</v>
          </cell>
          <cell r="C343" t="str">
            <v>BILLY</v>
          </cell>
          <cell r="D343">
            <v>36694</v>
          </cell>
          <cell r="E343">
            <v>14.209445585215606</v>
          </cell>
        </row>
        <row r="344">
          <cell r="A344">
            <v>16125</v>
          </cell>
          <cell r="B344" t="str">
            <v>MARVEL</v>
          </cell>
          <cell r="C344" t="str">
            <v>MEGAN</v>
          </cell>
          <cell r="D344">
            <v>36685</v>
          </cell>
          <cell r="E344">
            <v>14.234086242299794</v>
          </cell>
        </row>
        <row r="345">
          <cell r="A345">
            <v>63943</v>
          </cell>
          <cell r="B345" t="str">
            <v>CONLIN</v>
          </cell>
          <cell r="C345" t="str">
            <v>MAX</v>
          </cell>
          <cell r="D345">
            <v>36683</v>
          </cell>
          <cell r="E345">
            <v>14.239561943874058</v>
          </cell>
        </row>
        <row r="346">
          <cell r="A346">
            <v>65338</v>
          </cell>
          <cell r="B346" t="str">
            <v>MIDGEN</v>
          </cell>
          <cell r="C346" t="str">
            <v>JAMIE</v>
          </cell>
          <cell r="D346">
            <v>36675</v>
          </cell>
          <cell r="E346">
            <v>14.261464750171116</v>
          </cell>
        </row>
        <row r="347">
          <cell r="A347">
            <v>65728</v>
          </cell>
          <cell r="B347" t="str">
            <v>BENTLEY</v>
          </cell>
          <cell r="C347" t="str">
            <v>JOSEPH</v>
          </cell>
          <cell r="D347">
            <v>36661</v>
          </cell>
          <cell r="E347">
            <v>14.299794661190965</v>
          </cell>
        </row>
        <row r="348">
          <cell r="A348">
            <v>285640</v>
          </cell>
          <cell r="B348" t="str">
            <v xml:space="preserve">EMAMI </v>
          </cell>
          <cell r="C348" t="str">
            <v>REZA</v>
          </cell>
          <cell r="D348">
            <v>36661</v>
          </cell>
          <cell r="E348">
            <v>14.299794661190965</v>
          </cell>
        </row>
        <row r="349">
          <cell r="A349">
            <v>65073</v>
          </cell>
          <cell r="B349" t="str">
            <v>LEVINE</v>
          </cell>
          <cell r="C349" t="str">
            <v>SAMUEL</v>
          </cell>
          <cell r="D349">
            <v>36658</v>
          </cell>
          <cell r="E349">
            <v>14.308008213552361</v>
          </cell>
        </row>
        <row r="350">
          <cell r="A350">
            <v>34183</v>
          </cell>
          <cell r="B350" t="str">
            <v>MCLEOD</v>
          </cell>
          <cell r="C350" t="str">
            <v>MACKAYLA</v>
          </cell>
          <cell r="D350">
            <v>36657</v>
          </cell>
          <cell r="E350">
            <v>14.310746064339494</v>
          </cell>
        </row>
        <row r="351">
          <cell r="A351">
            <v>151894</v>
          </cell>
          <cell r="B351" t="str">
            <v>BRONSON</v>
          </cell>
          <cell r="C351" t="str">
            <v>LEO</v>
          </cell>
          <cell r="D351">
            <v>36656</v>
          </cell>
          <cell r="E351">
            <v>14.313483915126625</v>
          </cell>
        </row>
        <row r="352">
          <cell r="A352">
            <v>163879</v>
          </cell>
          <cell r="B352" t="str">
            <v>BRONSON</v>
          </cell>
          <cell r="C352" t="str">
            <v>THEO</v>
          </cell>
          <cell r="D352">
            <v>36656</v>
          </cell>
          <cell r="E352">
            <v>14.313483915126625</v>
          </cell>
        </row>
        <row r="353">
          <cell r="A353">
            <v>170878</v>
          </cell>
          <cell r="B353" t="str">
            <v>BROWN</v>
          </cell>
          <cell r="C353" t="str">
            <v>HARRY</v>
          </cell>
          <cell r="D353">
            <v>36653</v>
          </cell>
          <cell r="E353">
            <v>14.321697467488022</v>
          </cell>
        </row>
        <row r="354">
          <cell r="A354">
            <v>64800</v>
          </cell>
          <cell r="B354" t="str">
            <v>HENNELL</v>
          </cell>
          <cell r="C354" t="str">
            <v>PETER</v>
          </cell>
          <cell r="D354">
            <v>36644</v>
          </cell>
          <cell r="E354">
            <v>14.346338124572211</v>
          </cell>
        </row>
        <row r="355">
          <cell r="A355">
            <v>202213</v>
          </cell>
          <cell r="B355" t="str">
            <v>FERNANDEZ</v>
          </cell>
          <cell r="C355" t="str">
            <v>VAN</v>
          </cell>
          <cell r="D355">
            <v>36643</v>
          </cell>
          <cell r="E355">
            <v>14.349075975359343</v>
          </cell>
        </row>
        <row r="356">
          <cell r="A356">
            <v>93225</v>
          </cell>
          <cell r="B356" t="str">
            <v>TIANO</v>
          </cell>
          <cell r="C356" t="str">
            <v>SIMEON</v>
          </cell>
          <cell r="D356">
            <v>36642</v>
          </cell>
          <cell r="E356">
            <v>14.351813826146476</v>
          </cell>
        </row>
        <row r="357">
          <cell r="A357">
            <v>64534</v>
          </cell>
          <cell r="B357" t="str">
            <v>BENAMMAR</v>
          </cell>
          <cell r="C357" t="str">
            <v>ADAM</v>
          </cell>
          <cell r="D357">
            <v>36629</v>
          </cell>
          <cell r="E357">
            <v>14.387405886379192</v>
          </cell>
        </row>
        <row r="358">
          <cell r="A358">
            <v>51216</v>
          </cell>
          <cell r="B358" t="str">
            <v>DHILLON</v>
          </cell>
          <cell r="C358" t="str">
            <v>LUCA</v>
          </cell>
          <cell r="D358">
            <v>36623</v>
          </cell>
          <cell r="E358">
            <v>14.403832991101986</v>
          </cell>
        </row>
        <row r="359">
          <cell r="A359">
            <v>101722</v>
          </cell>
          <cell r="B359" t="str">
            <v>WILSON-WOOD</v>
          </cell>
          <cell r="C359" t="str">
            <v>NICHOLAS</v>
          </cell>
          <cell r="D359">
            <v>36613</v>
          </cell>
          <cell r="E359">
            <v>14.431211498973306</v>
          </cell>
        </row>
        <row r="360">
          <cell r="A360">
            <v>65121</v>
          </cell>
          <cell r="B360" t="str">
            <v>COGGIN</v>
          </cell>
          <cell r="C360" t="str">
            <v>THOMAS</v>
          </cell>
          <cell r="D360">
            <v>36599</v>
          </cell>
          <cell r="E360">
            <v>14.469541409993155</v>
          </cell>
        </row>
        <row r="361">
          <cell r="A361">
            <v>29360</v>
          </cell>
          <cell r="B361" t="str">
            <v>ANDERSON</v>
          </cell>
          <cell r="C361" t="str">
            <v>SHAUN</v>
          </cell>
          <cell r="D361">
            <v>36598</v>
          </cell>
          <cell r="E361">
            <v>14.472279260780287</v>
          </cell>
        </row>
        <row r="362">
          <cell r="A362">
            <v>71388</v>
          </cell>
          <cell r="B362" t="str">
            <v>DARZY</v>
          </cell>
          <cell r="C362" t="str">
            <v>MARK</v>
          </cell>
          <cell r="D362">
            <v>36592</v>
          </cell>
          <cell r="E362">
            <v>14.488706365503081</v>
          </cell>
        </row>
        <row r="363">
          <cell r="A363">
            <v>49295</v>
          </cell>
          <cell r="B363" t="str">
            <v>TANG-MARTIN</v>
          </cell>
          <cell r="C363" t="str">
            <v>CAROLINA</v>
          </cell>
          <cell r="D363">
            <v>36586</v>
          </cell>
          <cell r="E363">
            <v>14.505133470225873</v>
          </cell>
        </row>
        <row r="364">
          <cell r="A364">
            <v>59745</v>
          </cell>
          <cell r="B364" t="str">
            <v>SMYTH</v>
          </cell>
          <cell r="C364" t="str">
            <v>DAVID</v>
          </cell>
          <cell r="D364">
            <v>36575</v>
          </cell>
          <cell r="E364">
            <v>14.535249828884325</v>
          </cell>
        </row>
        <row r="365">
          <cell r="A365">
            <v>49289</v>
          </cell>
          <cell r="B365" t="str">
            <v>STINSON</v>
          </cell>
          <cell r="C365" t="str">
            <v>DAVID</v>
          </cell>
          <cell r="D365">
            <v>36570</v>
          </cell>
          <cell r="E365">
            <v>14.548939082819986</v>
          </cell>
        </row>
        <row r="366">
          <cell r="A366">
            <v>33564</v>
          </cell>
          <cell r="B366" t="str">
            <v>OYELADE</v>
          </cell>
          <cell r="C366" t="str">
            <v>DARIO</v>
          </cell>
          <cell r="D366">
            <v>36566</v>
          </cell>
          <cell r="E366">
            <v>14.559890485968515</v>
          </cell>
        </row>
        <row r="367">
          <cell r="A367">
            <v>14674</v>
          </cell>
          <cell r="B367" t="str">
            <v>DAVIS</v>
          </cell>
          <cell r="C367" t="str">
            <v>HARRY</v>
          </cell>
          <cell r="D367">
            <v>36565</v>
          </cell>
          <cell r="E367">
            <v>14.562628336755647</v>
          </cell>
        </row>
        <row r="368">
          <cell r="A368">
            <v>182809</v>
          </cell>
          <cell r="B368" t="str">
            <v>GORMAN</v>
          </cell>
          <cell r="C368" t="str">
            <v>BILLY</v>
          </cell>
          <cell r="D368">
            <v>36562</v>
          </cell>
          <cell r="E368">
            <v>14.570841889117043</v>
          </cell>
        </row>
        <row r="369">
          <cell r="A369">
            <v>37772</v>
          </cell>
          <cell r="B369" t="str">
            <v>NEALL</v>
          </cell>
          <cell r="C369" t="str">
            <v>MATTHEW</v>
          </cell>
          <cell r="D369">
            <v>36555</v>
          </cell>
          <cell r="E369">
            <v>14.590006844626968</v>
          </cell>
        </row>
        <row r="370">
          <cell r="A370">
            <v>145144</v>
          </cell>
          <cell r="B370" t="str">
            <v>GUTMAN</v>
          </cell>
          <cell r="C370" t="str">
            <v>MAXWELL</v>
          </cell>
          <cell r="D370">
            <v>36552</v>
          </cell>
          <cell r="E370">
            <v>14.598220396988363</v>
          </cell>
        </row>
        <row r="371">
          <cell r="A371">
            <v>33525</v>
          </cell>
          <cell r="B371" t="str">
            <v>RAJKOTIA</v>
          </cell>
          <cell r="C371" t="str">
            <v>PRANAV</v>
          </cell>
          <cell r="D371">
            <v>36551</v>
          </cell>
          <cell r="E371">
            <v>14.600958247775496</v>
          </cell>
        </row>
        <row r="372">
          <cell r="A372">
            <v>64543</v>
          </cell>
          <cell r="B372" t="str">
            <v>HAUGH</v>
          </cell>
          <cell r="C372" t="str">
            <v>OLIVER</v>
          </cell>
          <cell r="D372">
            <v>36532</v>
          </cell>
          <cell r="E372">
            <v>14.652977412731007</v>
          </cell>
        </row>
        <row r="373">
          <cell r="A373">
            <v>67919</v>
          </cell>
          <cell r="B373" t="str">
            <v>SACK</v>
          </cell>
          <cell r="C373" t="str">
            <v>CHAIM</v>
          </cell>
          <cell r="D373">
            <v>36531</v>
          </cell>
          <cell r="E373">
            <v>14.655715263518138</v>
          </cell>
        </row>
        <row r="374">
          <cell r="A374">
            <v>169019</v>
          </cell>
          <cell r="B374" t="str">
            <v>GEE</v>
          </cell>
          <cell r="C374" t="str">
            <v>DYLON</v>
          </cell>
          <cell r="D374">
            <v>36522</v>
          </cell>
          <cell r="E374">
            <v>14.680355920602327</v>
          </cell>
        </row>
        <row r="375">
          <cell r="A375">
            <v>34502</v>
          </cell>
          <cell r="B375" t="str">
            <v>SPEARMAN</v>
          </cell>
          <cell r="C375" t="str">
            <v>MAIZIE</v>
          </cell>
          <cell r="D375">
            <v>36511</v>
          </cell>
          <cell r="E375">
            <v>14.710472279260781</v>
          </cell>
        </row>
        <row r="376">
          <cell r="A376">
            <v>32622</v>
          </cell>
          <cell r="B376" t="str">
            <v>KANAR</v>
          </cell>
          <cell r="C376" t="str">
            <v>SHNEUR</v>
          </cell>
          <cell r="D376">
            <v>36494</v>
          </cell>
          <cell r="E376">
            <v>14.757015742642025</v>
          </cell>
        </row>
        <row r="377">
          <cell r="A377">
            <v>203130</v>
          </cell>
          <cell r="B377" t="str">
            <v>WEAVER</v>
          </cell>
          <cell r="C377" t="str">
            <v>SASKIA</v>
          </cell>
          <cell r="D377">
            <v>36475</v>
          </cell>
          <cell r="E377">
            <v>14.809034907597535</v>
          </cell>
        </row>
        <row r="378">
          <cell r="A378">
            <v>17748</v>
          </cell>
          <cell r="B378" t="str">
            <v>BALL</v>
          </cell>
          <cell r="C378" t="str">
            <v>BRADLEY</v>
          </cell>
          <cell r="D378">
            <v>36473</v>
          </cell>
          <cell r="E378">
            <v>14.8145106091718</v>
          </cell>
        </row>
        <row r="379">
          <cell r="A379">
            <v>15179</v>
          </cell>
          <cell r="B379" t="str">
            <v>CHADWICK</v>
          </cell>
          <cell r="C379" t="str">
            <v>JAMES</v>
          </cell>
          <cell r="D379">
            <v>36471</v>
          </cell>
          <cell r="E379">
            <v>14.819986310746064</v>
          </cell>
        </row>
        <row r="380">
          <cell r="A380">
            <v>64544</v>
          </cell>
          <cell r="B380" t="str">
            <v>JABBARI</v>
          </cell>
          <cell r="C380" t="str">
            <v>ARRAN</v>
          </cell>
          <cell r="D380">
            <v>36468</v>
          </cell>
          <cell r="E380">
            <v>14.828199863107461</v>
          </cell>
        </row>
        <row r="381">
          <cell r="A381">
            <v>53482</v>
          </cell>
          <cell r="B381" t="str">
            <v>HERSI</v>
          </cell>
          <cell r="C381" t="str">
            <v>Kamal</v>
          </cell>
          <cell r="D381">
            <v>36455</v>
          </cell>
          <cell r="E381">
            <v>14.863791923340179</v>
          </cell>
        </row>
        <row r="382">
          <cell r="A382">
            <v>231491</v>
          </cell>
          <cell r="B382" t="str">
            <v>NASSER</v>
          </cell>
          <cell r="C382" t="str">
            <v>SAMA</v>
          </cell>
          <cell r="D382">
            <v>36452</v>
          </cell>
          <cell r="E382">
            <v>14.872005475701574</v>
          </cell>
        </row>
        <row r="383">
          <cell r="A383">
            <v>102550</v>
          </cell>
          <cell r="B383" t="str">
            <v>RAHEEM</v>
          </cell>
          <cell r="C383" t="str">
            <v>EPITHANY</v>
          </cell>
          <cell r="D383">
            <v>36446</v>
          </cell>
          <cell r="E383">
            <v>14.888432580424366</v>
          </cell>
        </row>
        <row r="384">
          <cell r="A384">
            <v>34181</v>
          </cell>
          <cell r="B384" t="str">
            <v>MANIR</v>
          </cell>
          <cell r="C384" t="str">
            <v>SARA</v>
          </cell>
          <cell r="D384">
            <v>36446</v>
          </cell>
          <cell r="E384">
            <v>14.888432580424366</v>
          </cell>
        </row>
        <row r="385">
          <cell r="A385">
            <v>143183</v>
          </cell>
          <cell r="B385" t="str">
            <v>COHEN</v>
          </cell>
          <cell r="C385" t="str">
            <v>ELI</v>
          </cell>
          <cell r="D385">
            <v>36444</v>
          </cell>
          <cell r="E385">
            <v>14.89390828199863</v>
          </cell>
        </row>
        <row r="386">
          <cell r="A386">
            <v>127482</v>
          </cell>
          <cell r="B386" t="str">
            <v>BONNER</v>
          </cell>
          <cell r="C386" t="str">
            <v>SARAH</v>
          </cell>
          <cell r="D386">
            <v>36443</v>
          </cell>
          <cell r="E386">
            <v>14.896646132785763</v>
          </cell>
        </row>
        <row r="387">
          <cell r="A387">
            <v>66057</v>
          </cell>
          <cell r="B387" t="str">
            <v>WALLMAN-DANIELS</v>
          </cell>
          <cell r="C387" t="str">
            <v>KIERAN</v>
          </cell>
          <cell r="D387">
            <v>36417</v>
          </cell>
          <cell r="E387">
            <v>14.967830253251197</v>
          </cell>
        </row>
        <row r="388">
          <cell r="A388">
            <v>200594</v>
          </cell>
          <cell r="B388" t="str">
            <v>DA LUZ SANTOS SILVA</v>
          </cell>
          <cell r="C388" t="str">
            <v>ANDRIEA</v>
          </cell>
          <cell r="D388">
            <v>36411</v>
          </cell>
          <cell r="E388">
            <v>14.984257357973991</v>
          </cell>
        </row>
        <row r="389">
          <cell r="A389">
            <v>33562</v>
          </cell>
          <cell r="B389" t="str">
            <v>GIBSON</v>
          </cell>
          <cell r="C389" t="str">
            <v>RACHEL</v>
          </cell>
          <cell r="D389">
            <v>36410</v>
          </cell>
          <cell r="E389">
            <v>14.986995208761122</v>
          </cell>
        </row>
        <row r="390">
          <cell r="A390">
            <v>51178</v>
          </cell>
          <cell r="B390" t="str">
            <v>CARPUS</v>
          </cell>
          <cell r="C390" t="str">
            <v>JAMIE</v>
          </cell>
          <cell r="D390">
            <v>36406</v>
          </cell>
          <cell r="E390">
            <v>14.997946611909651</v>
          </cell>
        </row>
        <row r="391">
          <cell r="A391">
            <v>126098</v>
          </cell>
          <cell r="B391" t="str">
            <v>ENYIAGU</v>
          </cell>
          <cell r="C391" t="str">
            <v>ROY</v>
          </cell>
          <cell r="D391">
            <v>36404</v>
          </cell>
          <cell r="E391">
            <v>15.003422313483915</v>
          </cell>
        </row>
        <row r="392">
          <cell r="A392">
            <v>49718</v>
          </cell>
          <cell r="B392" t="str">
            <v>GREENBAUM</v>
          </cell>
          <cell r="C392" t="str">
            <v>SOPHIE</v>
          </cell>
          <cell r="D392">
            <v>36393</v>
          </cell>
          <cell r="E392">
            <v>15.033538672142368</v>
          </cell>
        </row>
        <row r="393">
          <cell r="A393">
            <v>66059</v>
          </cell>
          <cell r="B393" t="str">
            <v>McMORROW-CAME</v>
          </cell>
          <cell r="C393" t="str">
            <v>KATIE</v>
          </cell>
          <cell r="D393">
            <v>36391</v>
          </cell>
          <cell r="E393">
            <v>15.039014373716633</v>
          </cell>
        </row>
        <row r="394">
          <cell r="A394">
            <v>8296</v>
          </cell>
          <cell r="B394" t="str">
            <v>NEWBY</v>
          </cell>
          <cell r="C394" t="str">
            <v>JEAN LUC</v>
          </cell>
          <cell r="D394">
            <v>36389</v>
          </cell>
          <cell r="E394">
            <v>15.044490075290897</v>
          </cell>
        </row>
        <row r="395">
          <cell r="A395">
            <v>81190</v>
          </cell>
          <cell r="B395" t="str">
            <v>HASSAN</v>
          </cell>
          <cell r="C395" t="str">
            <v>OSMAN</v>
          </cell>
          <cell r="D395">
            <v>36385</v>
          </cell>
          <cell r="E395">
            <v>15.055441478439425</v>
          </cell>
        </row>
        <row r="396">
          <cell r="A396">
            <v>34489</v>
          </cell>
          <cell r="B396" t="str">
            <v>BENSON</v>
          </cell>
          <cell r="C396" t="str">
            <v>KYLIE</v>
          </cell>
          <cell r="D396">
            <v>36380</v>
          </cell>
          <cell r="E396">
            <v>15.069130732375086</v>
          </cell>
        </row>
        <row r="397">
          <cell r="A397">
            <v>112518</v>
          </cell>
          <cell r="B397" t="str">
            <v>GOODMAN</v>
          </cell>
          <cell r="C397" t="str">
            <v>NICOLE</v>
          </cell>
          <cell r="D397">
            <v>36370</v>
          </cell>
          <cell r="E397">
            <v>15.096509240246407</v>
          </cell>
        </row>
        <row r="398">
          <cell r="A398">
            <v>32822</v>
          </cell>
          <cell r="B398" t="str">
            <v>SAMUELS</v>
          </cell>
          <cell r="C398" t="str">
            <v>CAROLINE</v>
          </cell>
          <cell r="D398">
            <v>36365</v>
          </cell>
          <cell r="E398">
            <v>15.110198494182066</v>
          </cell>
        </row>
        <row r="399">
          <cell r="A399">
            <v>64918</v>
          </cell>
          <cell r="B399" t="str">
            <v>MARLOWE</v>
          </cell>
          <cell r="C399" t="str">
            <v>NATASHA</v>
          </cell>
          <cell r="D399">
            <v>36356</v>
          </cell>
          <cell r="E399">
            <v>15.134839151266256</v>
          </cell>
        </row>
        <row r="400">
          <cell r="A400">
            <v>18944</v>
          </cell>
          <cell r="B400" t="str">
            <v>RAHIMIAN</v>
          </cell>
          <cell r="C400" t="str">
            <v>TARA</v>
          </cell>
          <cell r="D400">
            <v>36349</v>
          </cell>
          <cell r="E400">
            <v>15.154004106776181</v>
          </cell>
        </row>
        <row r="401">
          <cell r="A401">
            <v>124516</v>
          </cell>
          <cell r="B401" t="str">
            <v>GALLAGHER</v>
          </cell>
          <cell r="C401" t="str">
            <v>CONALL</v>
          </cell>
          <cell r="D401">
            <v>36343</v>
          </cell>
          <cell r="E401">
            <v>15.170431211498974</v>
          </cell>
        </row>
        <row r="402">
          <cell r="A402">
            <v>34663</v>
          </cell>
          <cell r="B402" t="str">
            <v>PHILLIPS</v>
          </cell>
          <cell r="C402" t="str">
            <v>ADAM</v>
          </cell>
          <cell r="D402">
            <v>36342</v>
          </cell>
          <cell r="E402">
            <v>15.173169062286105</v>
          </cell>
        </row>
        <row r="403">
          <cell r="A403">
            <v>66036</v>
          </cell>
          <cell r="B403" t="str">
            <v>SCRUTON</v>
          </cell>
          <cell r="C403" t="str">
            <v>ALEXANDER</v>
          </cell>
          <cell r="D403">
            <v>36341</v>
          </cell>
          <cell r="E403">
            <v>15.175906913073238</v>
          </cell>
        </row>
        <row r="404">
          <cell r="A404">
            <v>104029</v>
          </cell>
          <cell r="B404" t="str">
            <v>KATES</v>
          </cell>
          <cell r="C404" t="str">
            <v>JADE</v>
          </cell>
          <cell r="D404">
            <v>36341</v>
          </cell>
          <cell r="E404">
            <v>15.175906913073238</v>
          </cell>
        </row>
        <row r="405">
          <cell r="A405">
            <v>117700</v>
          </cell>
          <cell r="B405" t="str">
            <v>KRAFT</v>
          </cell>
          <cell r="C405" t="str">
            <v>OSCAR</v>
          </cell>
          <cell r="D405">
            <v>36336</v>
          </cell>
          <cell r="E405">
            <v>15.189596167008897</v>
          </cell>
        </row>
        <row r="406">
          <cell r="A406">
            <v>65225</v>
          </cell>
          <cell r="B406" t="str">
            <v>COBERMAN</v>
          </cell>
          <cell r="C406" t="str">
            <v>TALIA</v>
          </cell>
          <cell r="D406">
            <v>36336</v>
          </cell>
          <cell r="E406">
            <v>15.189596167008897</v>
          </cell>
        </row>
        <row r="407">
          <cell r="A407">
            <v>32768</v>
          </cell>
          <cell r="B407" t="str">
            <v>WEITZMAN</v>
          </cell>
          <cell r="C407" t="str">
            <v>JACK</v>
          </cell>
          <cell r="D407">
            <v>36328</v>
          </cell>
          <cell r="E407">
            <v>15.211498973305956</v>
          </cell>
        </row>
        <row r="408">
          <cell r="A408">
            <v>200463</v>
          </cell>
          <cell r="B408" t="str">
            <v>ROSS</v>
          </cell>
          <cell r="C408" t="str">
            <v>JOSHUA</v>
          </cell>
          <cell r="D408">
            <v>36325</v>
          </cell>
          <cell r="E408">
            <v>15.219712525667351</v>
          </cell>
        </row>
        <row r="409">
          <cell r="A409">
            <v>32663</v>
          </cell>
          <cell r="B409" t="str">
            <v>BRILL</v>
          </cell>
          <cell r="C409" t="str">
            <v>BENJAMIN</v>
          </cell>
          <cell r="D409">
            <v>36323</v>
          </cell>
          <cell r="E409">
            <v>15.225188227241615</v>
          </cell>
        </row>
        <row r="410">
          <cell r="A410">
            <v>34256</v>
          </cell>
          <cell r="B410" t="str">
            <v>RESTREPO</v>
          </cell>
          <cell r="C410" t="str">
            <v>CARLOS</v>
          </cell>
          <cell r="D410">
            <v>36316</v>
          </cell>
          <cell r="E410">
            <v>15.24435318275154</v>
          </cell>
        </row>
        <row r="411">
          <cell r="A411">
            <v>32929</v>
          </cell>
          <cell r="B411" t="str">
            <v xml:space="preserve">McKENZI-CARDY </v>
          </cell>
          <cell r="C411" t="str">
            <v>JOSHUA</v>
          </cell>
          <cell r="D411">
            <v>36316</v>
          </cell>
          <cell r="E411">
            <v>15.24435318275154</v>
          </cell>
        </row>
        <row r="412">
          <cell r="A412">
            <v>65081</v>
          </cell>
          <cell r="B412" t="str">
            <v>SLOTNICK</v>
          </cell>
          <cell r="C412" t="str">
            <v>EDEN SAM</v>
          </cell>
          <cell r="D412">
            <v>36315</v>
          </cell>
          <cell r="E412">
            <v>15.247091033538672</v>
          </cell>
        </row>
        <row r="413">
          <cell r="A413"/>
          <cell r="B413" t="str">
            <v>Peradilla</v>
          </cell>
          <cell r="C413" t="str">
            <v>Collette</v>
          </cell>
          <cell r="D413">
            <v>36304</v>
          </cell>
          <cell r="E413">
            <v>15.277207392197125</v>
          </cell>
        </row>
        <row r="414">
          <cell r="A414">
            <v>33139</v>
          </cell>
          <cell r="B414" t="str">
            <v>SCHREIBER</v>
          </cell>
          <cell r="C414" t="str">
            <v>YAEL</v>
          </cell>
          <cell r="D414">
            <v>36303</v>
          </cell>
          <cell r="E414">
            <v>15.279945242984258</v>
          </cell>
        </row>
        <row r="415">
          <cell r="A415">
            <v>49921</v>
          </cell>
          <cell r="B415" t="str">
            <v>MURPHY</v>
          </cell>
          <cell r="C415" t="str">
            <v>CURTIS</v>
          </cell>
          <cell r="D415">
            <v>36299</v>
          </cell>
          <cell r="E415">
            <v>15.290896646132786</v>
          </cell>
        </row>
        <row r="416">
          <cell r="A416">
            <v>65770</v>
          </cell>
          <cell r="B416" t="str">
            <v>REBACK</v>
          </cell>
          <cell r="C416" t="str">
            <v>ZACHARY</v>
          </cell>
          <cell r="D416">
            <v>36292</v>
          </cell>
          <cell r="E416">
            <v>15.31006160164271</v>
          </cell>
        </row>
        <row r="417">
          <cell r="A417">
            <v>22986</v>
          </cell>
          <cell r="B417" t="str">
            <v>MIAH</v>
          </cell>
          <cell r="C417" t="str">
            <v>YASEEN</v>
          </cell>
          <cell r="D417">
            <v>36291</v>
          </cell>
          <cell r="E417">
            <v>15.312799452429843</v>
          </cell>
        </row>
        <row r="418">
          <cell r="A418">
            <v>69488</v>
          </cell>
          <cell r="B418" t="str">
            <v>OSTROFF</v>
          </cell>
          <cell r="C418" t="str">
            <v>DAVID</v>
          </cell>
          <cell r="D418">
            <v>36291</v>
          </cell>
          <cell r="E418">
            <v>15.312799452429843</v>
          </cell>
        </row>
        <row r="419">
          <cell r="A419">
            <v>48529</v>
          </cell>
          <cell r="B419" t="str">
            <v>HANASSAB</v>
          </cell>
          <cell r="C419" t="str">
            <v>GABRIEL</v>
          </cell>
          <cell r="D419">
            <v>36288</v>
          </cell>
          <cell r="E419">
            <v>15.321013004791238</v>
          </cell>
        </row>
        <row r="420">
          <cell r="A420">
            <v>34084</v>
          </cell>
          <cell r="B420" t="str">
            <v>BURTON</v>
          </cell>
          <cell r="C420" t="str">
            <v>MASON</v>
          </cell>
          <cell r="D420">
            <v>36281</v>
          </cell>
          <cell r="E420">
            <v>15.340177960301164</v>
          </cell>
        </row>
        <row r="421">
          <cell r="A421">
            <v>26155</v>
          </cell>
          <cell r="B421" t="str">
            <v>ELAABER</v>
          </cell>
          <cell r="C421" t="str">
            <v>HUSSAIN</v>
          </cell>
          <cell r="D421">
            <v>36276</v>
          </cell>
          <cell r="E421">
            <v>15.353867214236825</v>
          </cell>
        </row>
        <row r="422">
          <cell r="A422">
            <v>138901</v>
          </cell>
          <cell r="B422" t="str">
            <v>POZZI</v>
          </cell>
          <cell r="C422" t="str">
            <v>Antonio</v>
          </cell>
          <cell r="D422">
            <v>36275</v>
          </cell>
          <cell r="E422">
            <v>15.356605065023956</v>
          </cell>
        </row>
        <row r="423">
          <cell r="A423">
            <v>34271</v>
          </cell>
          <cell r="B423" t="str">
            <v>CROSBY</v>
          </cell>
          <cell r="C423" t="str">
            <v>CHARLIE</v>
          </cell>
          <cell r="D423">
            <v>36275</v>
          </cell>
          <cell r="E423">
            <v>15.356605065023956</v>
          </cell>
        </row>
        <row r="424">
          <cell r="A424">
            <v>28491</v>
          </cell>
          <cell r="B424" t="str">
            <v>ABBOTT</v>
          </cell>
          <cell r="C424" t="str">
            <v>BETHANY</v>
          </cell>
          <cell r="D424">
            <v>36271</v>
          </cell>
          <cell r="E424">
            <v>15.367556468172484</v>
          </cell>
        </row>
        <row r="425">
          <cell r="A425">
            <v>267697</v>
          </cell>
          <cell r="B425" t="str">
            <v>BRENNAN</v>
          </cell>
          <cell r="C425" t="str">
            <v>RONAN</v>
          </cell>
          <cell r="D425">
            <v>36269</v>
          </cell>
          <cell r="E425">
            <v>15.373032169746748</v>
          </cell>
        </row>
        <row r="426">
          <cell r="A426">
            <v>34953</v>
          </cell>
          <cell r="B426" t="str">
            <v>O'SULLIVAN</v>
          </cell>
          <cell r="C426" t="str">
            <v>SOPHIE</v>
          </cell>
          <cell r="D426">
            <v>36268</v>
          </cell>
          <cell r="E426">
            <v>15.375770020533881</v>
          </cell>
        </row>
        <row r="427">
          <cell r="A427">
            <v>19869</v>
          </cell>
          <cell r="B427" t="str">
            <v>SUMARIA</v>
          </cell>
          <cell r="C427" t="str">
            <v>SONAL</v>
          </cell>
          <cell r="D427">
            <v>36262</v>
          </cell>
          <cell r="E427">
            <v>15.392197125256674</v>
          </cell>
        </row>
        <row r="428">
          <cell r="A428">
            <v>64926</v>
          </cell>
          <cell r="B428" t="str">
            <v>LEUNG</v>
          </cell>
          <cell r="C428" t="str">
            <v>MARIA</v>
          </cell>
          <cell r="D428">
            <v>36261</v>
          </cell>
          <cell r="E428">
            <v>15.394934976043805</v>
          </cell>
        </row>
        <row r="429">
          <cell r="A429">
            <v>101463</v>
          </cell>
          <cell r="B429" t="str">
            <v>WETTON</v>
          </cell>
          <cell r="C429" t="str">
            <v>ALEXANDER</v>
          </cell>
          <cell r="D429">
            <v>36256</v>
          </cell>
          <cell r="E429">
            <v>15.408624229979466</v>
          </cell>
        </row>
        <row r="430">
          <cell r="A430">
            <v>87298</v>
          </cell>
          <cell r="B430" t="str">
            <v>WETTON</v>
          </cell>
          <cell r="C430" t="str">
            <v>JAMES</v>
          </cell>
          <cell r="D430">
            <v>37174</v>
          </cell>
          <cell r="E430">
            <v>12.895277207392198</v>
          </cell>
        </row>
        <row r="431">
          <cell r="A431">
            <v>93155</v>
          </cell>
          <cell r="B431" t="str">
            <v>DOROW</v>
          </cell>
          <cell r="C431" t="str">
            <v>CLIVE</v>
          </cell>
          <cell r="D431">
            <v>36246</v>
          </cell>
          <cell r="E431">
            <v>15.436002737850787</v>
          </cell>
        </row>
        <row r="432">
          <cell r="A432">
            <v>201402</v>
          </cell>
          <cell r="B432" t="str">
            <v>CAVOLI</v>
          </cell>
          <cell r="C432" t="str">
            <v>NOLI</v>
          </cell>
          <cell r="D432">
            <v>36232</v>
          </cell>
          <cell r="E432">
            <v>15.474332648870636</v>
          </cell>
        </row>
        <row r="433">
          <cell r="A433">
            <v>201402</v>
          </cell>
          <cell r="B433" t="str">
            <v>MULLA</v>
          </cell>
          <cell r="C433" t="str">
            <v>NOLI</v>
          </cell>
          <cell r="D433">
            <v>36232</v>
          </cell>
          <cell r="E433">
            <v>15.474332648870636</v>
          </cell>
        </row>
        <row r="434">
          <cell r="A434">
            <v>66040</v>
          </cell>
          <cell r="B434" t="str">
            <v>HASSAN-MARSHALL</v>
          </cell>
          <cell r="C434" t="str">
            <v>KAYA</v>
          </cell>
          <cell r="D434">
            <v>36228</v>
          </cell>
          <cell r="E434">
            <v>15.485284052019164</v>
          </cell>
        </row>
        <row r="435">
          <cell r="A435">
            <v>65074</v>
          </cell>
          <cell r="B435" t="str">
            <v>HALPERN</v>
          </cell>
          <cell r="C435" t="str">
            <v>NATHAN</v>
          </cell>
          <cell r="D435">
            <v>36203</v>
          </cell>
          <cell r="E435">
            <v>15.553730321697467</v>
          </cell>
        </row>
        <row r="436">
          <cell r="A436">
            <v>35274</v>
          </cell>
          <cell r="B436" t="str">
            <v>OKAI</v>
          </cell>
          <cell r="C436" t="str">
            <v>ELEOJO</v>
          </cell>
          <cell r="D436">
            <v>36199</v>
          </cell>
          <cell r="E436">
            <v>15.564681724845997</v>
          </cell>
        </row>
        <row r="437">
          <cell r="A437">
            <v>19890</v>
          </cell>
          <cell r="B437" t="str">
            <v>WARD</v>
          </cell>
          <cell r="C437" t="str">
            <v>ROBERT</v>
          </cell>
          <cell r="D437">
            <v>36196</v>
          </cell>
          <cell r="E437">
            <v>15.572895277207392</v>
          </cell>
        </row>
        <row r="438">
          <cell r="A438">
            <v>232550</v>
          </cell>
          <cell r="B438" t="str">
            <v>INGRAM</v>
          </cell>
          <cell r="C438" t="str">
            <v>ADAM</v>
          </cell>
          <cell r="D438">
            <v>36184</v>
          </cell>
          <cell r="E438">
            <v>15.605749486652977</v>
          </cell>
        </row>
        <row r="439">
          <cell r="A439">
            <v>34476</v>
          </cell>
          <cell r="B439" t="str">
            <v>WEEKES</v>
          </cell>
          <cell r="C439" t="str">
            <v>SAMUEL</v>
          </cell>
          <cell r="D439">
            <v>36183</v>
          </cell>
          <cell r="E439">
            <v>15.60848733744011</v>
          </cell>
        </row>
        <row r="440">
          <cell r="A440">
            <v>65922</v>
          </cell>
          <cell r="B440" t="str">
            <v>MAGUIRE</v>
          </cell>
          <cell r="C440" t="str">
            <v>PATRICK</v>
          </cell>
          <cell r="D440">
            <v>36182</v>
          </cell>
          <cell r="E440">
            <v>15.611225188227241</v>
          </cell>
        </row>
        <row r="441">
          <cell r="A441">
            <v>80451</v>
          </cell>
          <cell r="B441" t="str">
            <v>CORCORAN</v>
          </cell>
          <cell r="C441" t="str">
            <v>WILLIAM</v>
          </cell>
          <cell r="D441">
            <v>36182</v>
          </cell>
          <cell r="E441">
            <v>15.611225188227241</v>
          </cell>
        </row>
        <row r="442">
          <cell r="A442">
            <v>21503</v>
          </cell>
          <cell r="B442" t="str">
            <v>CORCORAN</v>
          </cell>
          <cell r="C442" t="str">
            <v>PATRICK</v>
          </cell>
          <cell r="D442">
            <v>36182</v>
          </cell>
          <cell r="E442">
            <v>15.611225188227241</v>
          </cell>
        </row>
        <row r="443">
          <cell r="A443">
            <v>14791</v>
          </cell>
          <cell r="B443" t="str">
            <v>BASSETT</v>
          </cell>
          <cell r="C443" t="str">
            <v>JACK</v>
          </cell>
          <cell r="D443">
            <v>36182</v>
          </cell>
          <cell r="E443">
            <v>15.611225188227241</v>
          </cell>
        </row>
        <row r="444">
          <cell r="A444">
            <v>34365</v>
          </cell>
          <cell r="B444" t="str">
            <v>HAUGH</v>
          </cell>
          <cell r="C444" t="str">
            <v>NICHOLAS</v>
          </cell>
          <cell r="D444">
            <v>36161</v>
          </cell>
          <cell r="E444">
            <v>15.668720054757015</v>
          </cell>
        </row>
        <row r="445">
          <cell r="A445">
            <v>157214</v>
          </cell>
          <cell r="B445" t="str">
            <v>REMER</v>
          </cell>
          <cell r="C445" t="str">
            <v>YISROEL (SRULIK)</v>
          </cell>
          <cell r="D445">
            <v>36149</v>
          </cell>
          <cell r="E445">
            <v>15.7015742642026</v>
          </cell>
        </row>
        <row r="446">
          <cell r="A446">
            <v>34677</v>
          </cell>
          <cell r="B446" t="str">
            <v>ABDICHE</v>
          </cell>
          <cell r="C446" t="str">
            <v>FETHI</v>
          </cell>
          <cell r="D446">
            <v>36143</v>
          </cell>
          <cell r="E446">
            <v>15.718001368925394</v>
          </cell>
        </row>
        <row r="447">
          <cell r="A447">
            <v>34328</v>
          </cell>
          <cell r="B447" t="str">
            <v>McKENZI-CARDY</v>
          </cell>
          <cell r="C447" t="str">
            <v>STEVEN</v>
          </cell>
          <cell r="D447">
            <v>36110</v>
          </cell>
          <cell r="E447">
            <v>15.808350444900753</v>
          </cell>
        </row>
        <row r="448">
          <cell r="A448">
            <v>65259</v>
          </cell>
          <cell r="B448" t="str">
            <v>ANI</v>
          </cell>
          <cell r="C448" t="str">
            <v>NAOMI (UYI-MORINOLA)</v>
          </cell>
          <cell r="D448">
            <v>36106</v>
          </cell>
          <cell r="E448">
            <v>15.819301848049282</v>
          </cell>
        </row>
        <row r="449">
          <cell r="A449">
            <v>138855</v>
          </cell>
          <cell r="B449" t="str">
            <v>NUNES</v>
          </cell>
          <cell r="C449" t="str">
            <v>GLODI</v>
          </cell>
          <cell r="D449">
            <v>36100</v>
          </cell>
          <cell r="E449">
            <v>15.835728952772074</v>
          </cell>
        </row>
        <row r="450">
          <cell r="A450">
            <v>65321</v>
          </cell>
          <cell r="B450" t="str">
            <v>RAYMOND</v>
          </cell>
          <cell r="C450" t="str">
            <v>KYLE</v>
          </cell>
          <cell r="D450">
            <v>36100</v>
          </cell>
          <cell r="E450">
            <v>15.835728952772074</v>
          </cell>
        </row>
        <row r="451">
          <cell r="A451">
            <v>157044</v>
          </cell>
          <cell r="B451" t="str">
            <v>TOWNSEND</v>
          </cell>
          <cell r="C451" t="str">
            <v>TOBY</v>
          </cell>
          <cell r="D451">
            <v>36098</v>
          </cell>
          <cell r="E451">
            <v>15.841204654346338</v>
          </cell>
        </row>
        <row r="452">
          <cell r="A452">
            <v>157205</v>
          </cell>
          <cell r="B452" t="str">
            <v>TOWNSEND</v>
          </cell>
          <cell r="C452" t="str">
            <v>THOMAS</v>
          </cell>
          <cell r="D452">
            <v>36098</v>
          </cell>
          <cell r="E452">
            <v>15.841204654346338</v>
          </cell>
        </row>
        <row r="453">
          <cell r="A453">
            <v>31871</v>
          </cell>
          <cell r="B453" t="str">
            <v>ELF</v>
          </cell>
          <cell r="C453" t="str">
            <v>YAFFA</v>
          </cell>
          <cell r="D453">
            <v>36094</v>
          </cell>
          <cell r="E453">
            <v>15.852156057494867</v>
          </cell>
        </row>
        <row r="454">
          <cell r="A454">
            <v>51167</v>
          </cell>
          <cell r="B454" t="str">
            <v>EPSTEIN</v>
          </cell>
          <cell r="C454" t="str">
            <v>JAMES</v>
          </cell>
          <cell r="D454">
            <v>36081</v>
          </cell>
          <cell r="E454">
            <v>15.887748117727584</v>
          </cell>
        </row>
        <row r="455">
          <cell r="A455">
            <v>34299</v>
          </cell>
          <cell r="B455" t="str">
            <v>PEARCE</v>
          </cell>
          <cell r="C455" t="str">
            <v>BRADLEY</v>
          </cell>
          <cell r="D455">
            <v>36078</v>
          </cell>
          <cell r="E455">
            <v>15.89596167008898</v>
          </cell>
        </row>
        <row r="456">
          <cell r="A456">
            <v>195485</v>
          </cell>
          <cell r="B456" t="str">
            <v>ARTAN</v>
          </cell>
          <cell r="C456" t="str">
            <v>FUAD</v>
          </cell>
          <cell r="D456">
            <v>36066</v>
          </cell>
          <cell r="E456">
            <v>15.928815879534566</v>
          </cell>
        </row>
        <row r="457">
          <cell r="A457">
            <v>38882</v>
          </cell>
          <cell r="B457" t="str">
            <v>RICHMAN</v>
          </cell>
          <cell r="C457" t="str">
            <v>ELIYAHU</v>
          </cell>
          <cell r="D457">
            <v>36056</v>
          </cell>
          <cell r="E457">
            <v>15.956194387405887</v>
          </cell>
        </row>
        <row r="458">
          <cell r="A458">
            <v>18972</v>
          </cell>
          <cell r="B458" t="str">
            <v>UNLE</v>
          </cell>
          <cell r="C458" t="str">
            <v>SULE</v>
          </cell>
          <cell r="D458">
            <v>36049</v>
          </cell>
          <cell r="E458">
            <v>15.975359342915811</v>
          </cell>
        </row>
        <row r="459">
          <cell r="A459">
            <v>33554</v>
          </cell>
          <cell r="B459" t="str">
            <v>TAYLOR JUKES</v>
          </cell>
          <cell r="C459" t="str">
            <v>ELLI</v>
          </cell>
          <cell r="D459">
            <v>36041</v>
          </cell>
          <cell r="E459">
            <v>15.997262149212867</v>
          </cell>
        </row>
        <row r="460">
          <cell r="A460">
            <v>32709</v>
          </cell>
          <cell r="B460" t="str">
            <v>SCHRANK</v>
          </cell>
          <cell r="C460" t="str">
            <v>ARONI</v>
          </cell>
          <cell r="D460">
            <v>36040</v>
          </cell>
          <cell r="E460">
            <v>16</v>
          </cell>
        </row>
        <row r="461">
          <cell r="A461">
            <v>63872</v>
          </cell>
          <cell r="B461" t="str">
            <v>BELL</v>
          </cell>
          <cell r="C461" t="str">
            <v>ANTONY</v>
          </cell>
          <cell r="D461">
            <v>36037</v>
          </cell>
          <cell r="E461">
            <v>16.008213552361397</v>
          </cell>
        </row>
        <row r="462">
          <cell r="A462">
            <v>66219</v>
          </cell>
          <cell r="B462" t="str">
            <v>OLIVER</v>
          </cell>
          <cell r="C462" t="str">
            <v>FABIENNE</v>
          </cell>
          <cell r="D462">
            <v>36033</v>
          </cell>
          <cell r="E462">
            <v>16.019164955509925</v>
          </cell>
        </row>
        <row r="463">
          <cell r="A463">
            <v>34745</v>
          </cell>
          <cell r="B463" t="str">
            <v>WOODS</v>
          </cell>
          <cell r="C463" t="str">
            <v>MATTHEW</v>
          </cell>
          <cell r="D463">
            <v>36031</v>
          </cell>
          <cell r="E463">
            <v>16.024640657084188</v>
          </cell>
        </row>
        <row r="464">
          <cell r="A464">
            <v>274592</v>
          </cell>
          <cell r="B464" t="str">
            <v>SUDDABY</v>
          </cell>
          <cell r="C464" t="str">
            <v>GEORGINA</v>
          </cell>
          <cell r="D464">
            <v>36027</v>
          </cell>
          <cell r="E464">
            <v>16.035592060232716</v>
          </cell>
        </row>
        <row r="465">
          <cell r="A465">
            <v>130369</v>
          </cell>
          <cell r="B465" t="str">
            <v>YASSIN</v>
          </cell>
          <cell r="C465" t="str">
            <v>HUSSEIN</v>
          </cell>
          <cell r="D465">
            <v>36010</v>
          </cell>
          <cell r="E465">
            <v>16.082135523613964</v>
          </cell>
        </row>
        <row r="466">
          <cell r="A466">
            <v>20871</v>
          </cell>
          <cell r="B466" t="str">
            <v>MIRAJ</v>
          </cell>
          <cell r="C466" t="str">
            <v>ZAYD</v>
          </cell>
          <cell r="D466">
            <v>36005</v>
          </cell>
          <cell r="E466">
            <v>16.095824777549623</v>
          </cell>
        </row>
        <row r="467">
          <cell r="A467">
            <v>72401</v>
          </cell>
          <cell r="B467" t="str">
            <v>MURPHY</v>
          </cell>
          <cell r="C467" t="str">
            <v>SEAN</v>
          </cell>
          <cell r="D467">
            <v>36003</v>
          </cell>
          <cell r="E467">
            <v>16.101300479123889</v>
          </cell>
        </row>
        <row r="468">
          <cell r="A468">
            <v>29022</v>
          </cell>
          <cell r="B468" t="str">
            <v>CREER</v>
          </cell>
          <cell r="C468" t="str">
            <v>MADISON</v>
          </cell>
          <cell r="D468">
            <v>35991</v>
          </cell>
          <cell r="E468">
            <v>16.134154688569474</v>
          </cell>
        </row>
        <row r="469">
          <cell r="A469">
            <v>24482</v>
          </cell>
          <cell r="B469" t="str">
            <v>MENDES</v>
          </cell>
          <cell r="C469" t="str">
            <v>EDGAR</v>
          </cell>
          <cell r="D469">
            <v>35980</v>
          </cell>
          <cell r="E469">
            <v>16.164271047227928</v>
          </cell>
        </row>
        <row r="470">
          <cell r="A470">
            <v>30096</v>
          </cell>
          <cell r="B470" t="str">
            <v>HUGHES</v>
          </cell>
          <cell r="C470" t="str">
            <v>EMILY</v>
          </cell>
          <cell r="D470">
            <v>35979</v>
          </cell>
          <cell r="E470">
            <v>16.167008898015059</v>
          </cell>
        </row>
        <row r="471">
          <cell r="A471">
            <v>49916</v>
          </cell>
          <cell r="B471" t="str">
            <v>MOUSA-NEJAD</v>
          </cell>
          <cell r="C471" t="str">
            <v>DANYAL</v>
          </cell>
          <cell r="D471">
            <v>35977</v>
          </cell>
          <cell r="E471">
            <v>16.172484599589321</v>
          </cell>
        </row>
        <row r="472">
          <cell r="A472">
            <v>79560</v>
          </cell>
          <cell r="B472" t="str">
            <v>HOWARD</v>
          </cell>
          <cell r="C472" t="str">
            <v>SAFIA</v>
          </cell>
          <cell r="D472">
            <v>35974</v>
          </cell>
          <cell r="E472">
            <v>16.180698151950718</v>
          </cell>
        </row>
        <row r="473">
          <cell r="A473">
            <v>65148</v>
          </cell>
          <cell r="B473" t="str">
            <v>CHWEIDAN</v>
          </cell>
          <cell r="C473" t="str">
            <v>JOEL</v>
          </cell>
          <cell r="D473">
            <v>35969</v>
          </cell>
          <cell r="E473">
            <v>16.194387405886378</v>
          </cell>
        </row>
        <row r="474">
          <cell r="A474">
            <v>24310</v>
          </cell>
          <cell r="B474" t="str">
            <v>NORMAN</v>
          </cell>
          <cell r="C474" t="str">
            <v>RYAN</v>
          </cell>
          <cell r="D474">
            <v>35966</v>
          </cell>
          <cell r="E474">
            <v>16.202600958247775</v>
          </cell>
        </row>
        <row r="475">
          <cell r="A475">
            <v>265041</v>
          </cell>
          <cell r="B475" t="str">
            <v>CAINE</v>
          </cell>
          <cell r="C475" t="str">
            <v>KAIRO</v>
          </cell>
          <cell r="D475">
            <v>35959</v>
          </cell>
          <cell r="E475">
            <v>16.2217659137577</v>
          </cell>
        </row>
        <row r="476">
          <cell r="A476">
            <v>49269</v>
          </cell>
          <cell r="B476" t="str">
            <v>SALIM</v>
          </cell>
          <cell r="C476" t="str">
            <v>KADIJAH</v>
          </cell>
          <cell r="D476">
            <v>35958</v>
          </cell>
          <cell r="E476">
            <v>16.224503764544831</v>
          </cell>
        </row>
        <row r="477">
          <cell r="A477"/>
          <cell r="B477" t="str">
            <v>Teixeira</v>
          </cell>
          <cell r="C477" t="str">
            <v>Fabio</v>
          </cell>
          <cell r="D477">
            <v>35956</v>
          </cell>
          <cell r="E477">
            <v>16.229979466119097</v>
          </cell>
        </row>
        <row r="478">
          <cell r="A478">
            <v>172939</v>
          </cell>
          <cell r="B478" t="str">
            <v>TAMS-LOVELL</v>
          </cell>
          <cell r="C478" t="str">
            <v>JORDAN</v>
          </cell>
          <cell r="D478">
            <v>35946</v>
          </cell>
          <cell r="E478">
            <v>16.257357973990416</v>
          </cell>
        </row>
        <row r="479">
          <cell r="A479">
            <v>16609</v>
          </cell>
          <cell r="B479" t="str">
            <v>INCE</v>
          </cell>
          <cell r="C479" t="str">
            <v>REBECCA</v>
          </cell>
          <cell r="D479">
            <v>35942</v>
          </cell>
          <cell r="E479">
            <v>16.268309377138944</v>
          </cell>
        </row>
        <row r="480">
          <cell r="A480">
            <v>19674</v>
          </cell>
          <cell r="B480" t="str">
            <v>BOTTERY</v>
          </cell>
          <cell r="C480" t="str">
            <v>THOMAS</v>
          </cell>
          <cell r="D480">
            <v>35941</v>
          </cell>
          <cell r="E480">
            <v>16.271047227926079</v>
          </cell>
        </row>
        <row r="481">
          <cell r="A481">
            <v>264881</v>
          </cell>
          <cell r="B481" t="str">
            <v>GHADIRIAN</v>
          </cell>
          <cell r="C481" t="str">
            <v>AMIR</v>
          </cell>
          <cell r="D481">
            <v>35940</v>
          </cell>
          <cell r="E481">
            <v>16.27378507871321</v>
          </cell>
        </row>
        <row r="482">
          <cell r="A482">
            <v>29203</v>
          </cell>
          <cell r="B482" t="str">
            <v>AKWAEZE</v>
          </cell>
          <cell r="C482" t="str">
            <v>DAVID</v>
          </cell>
          <cell r="D482">
            <v>35935</v>
          </cell>
          <cell r="E482">
            <v>16.28747433264887</v>
          </cell>
        </row>
        <row r="483">
          <cell r="A483">
            <v>20360</v>
          </cell>
          <cell r="B483" t="str">
            <v>AKKOUCHE</v>
          </cell>
          <cell r="C483" t="str">
            <v>SAMMY</v>
          </cell>
          <cell r="D483">
            <v>35933</v>
          </cell>
          <cell r="E483">
            <v>16.292950034223136</v>
          </cell>
        </row>
        <row r="484">
          <cell r="A484">
            <v>21550</v>
          </cell>
          <cell r="B484" t="str">
            <v>KAO</v>
          </cell>
          <cell r="C484" t="str">
            <v>JADE</v>
          </cell>
          <cell r="D484">
            <v>35932</v>
          </cell>
          <cell r="E484">
            <v>16.295687885010267</v>
          </cell>
        </row>
        <row r="485">
          <cell r="A485">
            <v>66042</v>
          </cell>
          <cell r="B485" t="str">
            <v>GRIFFITH-POLLACK</v>
          </cell>
          <cell r="C485" t="str">
            <v>SHANE</v>
          </cell>
          <cell r="D485">
            <v>35928</v>
          </cell>
          <cell r="E485">
            <v>16.306639288158795</v>
          </cell>
        </row>
        <row r="486">
          <cell r="A486">
            <v>35773</v>
          </cell>
          <cell r="B486" t="str">
            <v>SHAMIA</v>
          </cell>
          <cell r="C486" t="str">
            <v>SAMMY</v>
          </cell>
          <cell r="D486">
            <v>35922</v>
          </cell>
          <cell r="E486">
            <v>16.323066392881589</v>
          </cell>
        </row>
        <row r="487">
          <cell r="A487">
            <v>199316</v>
          </cell>
          <cell r="B487" t="str">
            <v>MEHMET</v>
          </cell>
          <cell r="C487" t="str">
            <v>ERAL</v>
          </cell>
          <cell r="D487">
            <v>35922</v>
          </cell>
          <cell r="E487">
            <v>16.323066392881589</v>
          </cell>
        </row>
        <row r="488">
          <cell r="A488">
            <v>17215</v>
          </cell>
          <cell r="B488" t="str">
            <v>HARMAN</v>
          </cell>
          <cell r="C488" t="str">
            <v>MASON</v>
          </cell>
          <cell r="D488">
            <v>35915</v>
          </cell>
          <cell r="E488">
            <v>16.342231348391511</v>
          </cell>
        </row>
        <row r="489">
          <cell r="A489">
            <v>103582</v>
          </cell>
          <cell r="B489" t="str">
            <v>DEUTSCH</v>
          </cell>
          <cell r="C489" t="str">
            <v>YEHUDA</v>
          </cell>
          <cell r="D489">
            <v>35913</v>
          </cell>
          <cell r="E489">
            <v>16.347707049965777</v>
          </cell>
        </row>
        <row r="490">
          <cell r="A490">
            <v>22047</v>
          </cell>
          <cell r="B490" t="str">
            <v>GIOVANELLI</v>
          </cell>
          <cell r="C490" t="str">
            <v>AMELIA</v>
          </cell>
          <cell r="D490">
            <v>35911</v>
          </cell>
          <cell r="E490">
            <v>16.353182751540039</v>
          </cell>
        </row>
        <row r="491">
          <cell r="A491">
            <v>51189</v>
          </cell>
          <cell r="B491" t="str">
            <v xml:space="preserve">RAMAZANZADEH  </v>
          </cell>
          <cell r="C491" t="str">
            <v>SHIRIN</v>
          </cell>
          <cell r="D491">
            <v>35909</v>
          </cell>
          <cell r="E491">
            <v>16.358658453114305</v>
          </cell>
        </row>
        <row r="492">
          <cell r="A492">
            <v>29044</v>
          </cell>
          <cell r="B492" t="str">
            <v>GIBSON</v>
          </cell>
          <cell r="C492" t="str">
            <v>HARRIET</v>
          </cell>
          <cell r="D492">
            <v>35908</v>
          </cell>
          <cell r="E492">
            <v>16.361396303901437</v>
          </cell>
        </row>
        <row r="493">
          <cell r="A493">
            <v>65093</v>
          </cell>
          <cell r="B493" t="str">
            <v>ATTAN</v>
          </cell>
          <cell r="C493" t="str">
            <v>RAPHAEL</v>
          </cell>
          <cell r="D493">
            <v>35908</v>
          </cell>
          <cell r="E493">
            <v>16.361396303901437</v>
          </cell>
        </row>
        <row r="494">
          <cell r="A494">
            <v>134599</v>
          </cell>
          <cell r="B494" t="str">
            <v>BAXTER</v>
          </cell>
          <cell r="C494" t="str">
            <v>SAMUEL</v>
          </cell>
          <cell r="D494">
            <v>35905</v>
          </cell>
          <cell r="E494">
            <v>16.369609856262834</v>
          </cell>
        </row>
        <row r="495">
          <cell r="A495">
            <v>8294</v>
          </cell>
          <cell r="B495" t="str">
            <v>ELLIS</v>
          </cell>
          <cell r="C495" t="str">
            <v>SANJIF(SANJAY)</v>
          </cell>
          <cell r="D495">
            <v>35905</v>
          </cell>
          <cell r="E495">
            <v>16.369609856262834</v>
          </cell>
        </row>
        <row r="496">
          <cell r="A496">
            <v>65392</v>
          </cell>
          <cell r="B496" t="str">
            <v>GOLDSCHMIDT</v>
          </cell>
          <cell r="C496" t="str">
            <v>ELIEZER</v>
          </cell>
          <cell r="D496">
            <v>35903</v>
          </cell>
          <cell r="E496">
            <v>16.3750855578371</v>
          </cell>
        </row>
        <row r="497">
          <cell r="A497">
            <v>21525</v>
          </cell>
          <cell r="B497" t="str">
            <v>GARDNER</v>
          </cell>
          <cell r="C497" t="str">
            <v>BENJAMIN</v>
          </cell>
          <cell r="D497">
            <v>35900</v>
          </cell>
          <cell r="E497">
            <v>16.383299110198493</v>
          </cell>
        </row>
        <row r="498">
          <cell r="A498">
            <v>134485</v>
          </cell>
          <cell r="B498" t="str">
            <v>WESTBROEK</v>
          </cell>
          <cell r="C498" t="str">
            <v>LEON</v>
          </cell>
          <cell r="D498">
            <v>35895</v>
          </cell>
          <cell r="E498">
            <v>16.396988364134156</v>
          </cell>
        </row>
        <row r="499">
          <cell r="A499">
            <v>134485</v>
          </cell>
          <cell r="B499" t="str">
            <v>WESTBROEK</v>
          </cell>
          <cell r="C499" t="str">
            <v>LEONIE</v>
          </cell>
          <cell r="D499">
            <v>35895</v>
          </cell>
          <cell r="E499">
            <v>16.396988364134156</v>
          </cell>
        </row>
        <row r="500">
          <cell r="A500">
            <v>19544</v>
          </cell>
          <cell r="B500" t="str">
            <v>HULL</v>
          </cell>
          <cell r="C500" t="str">
            <v>JOSHUA</v>
          </cell>
          <cell r="D500">
            <v>35891</v>
          </cell>
          <cell r="E500">
            <v>16.407939767282684</v>
          </cell>
        </row>
        <row r="501">
          <cell r="A501">
            <v>111537</v>
          </cell>
          <cell r="B501" t="str">
            <v>SHERMAN</v>
          </cell>
          <cell r="C501" t="str">
            <v>AVISHAI</v>
          </cell>
          <cell r="D501">
            <v>35888</v>
          </cell>
          <cell r="E501">
            <v>16.416153319644078</v>
          </cell>
        </row>
        <row r="502">
          <cell r="A502">
            <v>18255</v>
          </cell>
          <cell r="B502" t="str">
            <v>SHAPIRO</v>
          </cell>
          <cell r="C502" t="str">
            <v>DANIEL</v>
          </cell>
          <cell r="D502">
            <v>35888</v>
          </cell>
          <cell r="E502">
            <v>16.416153319644078</v>
          </cell>
        </row>
        <row r="503">
          <cell r="A503">
            <v>22868</v>
          </cell>
          <cell r="B503" t="str">
            <v>EFEY</v>
          </cell>
          <cell r="C503" t="str">
            <v>RYAN</v>
          </cell>
          <cell r="D503">
            <v>35882</v>
          </cell>
          <cell r="E503">
            <v>16.432580424366872</v>
          </cell>
        </row>
        <row r="504">
          <cell r="A504">
            <v>17952</v>
          </cell>
          <cell r="B504" t="str">
            <v>OPOLO</v>
          </cell>
          <cell r="C504" t="str">
            <v>NICHOLAS</v>
          </cell>
          <cell r="D504">
            <v>35880</v>
          </cell>
          <cell r="E504">
            <v>16.438056125941138</v>
          </cell>
        </row>
        <row r="505">
          <cell r="A505">
            <v>37227</v>
          </cell>
          <cell r="B505" t="str">
            <v>SENEVIRATNE</v>
          </cell>
          <cell r="C505" t="str">
            <v>OLIVER</v>
          </cell>
          <cell r="D505">
            <v>35880</v>
          </cell>
          <cell r="E505">
            <v>16.438056125941138</v>
          </cell>
        </row>
        <row r="506">
          <cell r="A506">
            <v>200017</v>
          </cell>
          <cell r="B506" t="str">
            <v>CLAIR</v>
          </cell>
          <cell r="C506" t="str">
            <v>PELLE</v>
          </cell>
          <cell r="D506">
            <v>35877</v>
          </cell>
          <cell r="E506">
            <v>16.446269678302532</v>
          </cell>
        </row>
        <row r="507">
          <cell r="A507">
            <v>200530</v>
          </cell>
          <cell r="B507" t="str">
            <v>AL-ZUWAYDEE</v>
          </cell>
          <cell r="C507" t="str">
            <v>SARAH</v>
          </cell>
          <cell r="D507">
            <v>35871</v>
          </cell>
          <cell r="E507">
            <v>16.462696783025326</v>
          </cell>
        </row>
        <row r="508">
          <cell r="A508">
            <v>18889</v>
          </cell>
          <cell r="B508" t="str">
            <v>KNIGHT</v>
          </cell>
          <cell r="C508" t="str">
            <v>SHANNON</v>
          </cell>
          <cell r="D508">
            <v>35871</v>
          </cell>
          <cell r="E508">
            <v>16.462696783025326</v>
          </cell>
        </row>
        <row r="509">
          <cell r="A509">
            <v>148740</v>
          </cell>
          <cell r="B509" t="str">
            <v>MCKENDRY-BROWN</v>
          </cell>
          <cell r="C509" t="str">
            <v>CAMERON</v>
          </cell>
          <cell r="D509">
            <v>35870</v>
          </cell>
          <cell r="E509">
            <v>16.465434633812457</v>
          </cell>
        </row>
        <row r="510">
          <cell r="A510">
            <v>23352</v>
          </cell>
          <cell r="B510" t="str">
            <v>GARVEY</v>
          </cell>
          <cell r="C510" t="str">
            <v>HARRY</v>
          </cell>
          <cell r="D510">
            <v>35860</v>
          </cell>
          <cell r="E510">
            <v>16.492813141683779</v>
          </cell>
        </row>
        <row r="511">
          <cell r="A511">
            <v>8468</v>
          </cell>
          <cell r="B511" t="str">
            <v>WILSON</v>
          </cell>
          <cell r="C511" t="str">
            <v>NICHOLAS</v>
          </cell>
          <cell r="D511">
            <v>35852</v>
          </cell>
          <cell r="E511">
            <v>16.514715947980836</v>
          </cell>
        </row>
        <row r="512">
          <cell r="A512">
            <v>218015</v>
          </cell>
          <cell r="B512" t="str">
            <v>WILLIS</v>
          </cell>
          <cell r="C512" t="str">
            <v>KEVOY</v>
          </cell>
          <cell r="D512">
            <v>35849</v>
          </cell>
          <cell r="E512">
            <v>16.522929500342233</v>
          </cell>
        </row>
        <row r="513">
          <cell r="A513">
            <v>190710</v>
          </cell>
          <cell r="B513" t="str">
            <v>MORRIS</v>
          </cell>
          <cell r="C513" t="str">
            <v>SHLOMO-ZALMAN</v>
          </cell>
          <cell r="D513">
            <v>35846</v>
          </cell>
          <cell r="E513">
            <v>16.531143052703626</v>
          </cell>
        </row>
        <row r="514">
          <cell r="A514">
            <v>81333</v>
          </cell>
          <cell r="B514" t="str">
            <v>ROSS</v>
          </cell>
          <cell r="C514" t="str">
            <v>RONAK</v>
          </cell>
          <cell r="D514">
            <v>35839</v>
          </cell>
          <cell r="E514">
            <v>16.550308008213552</v>
          </cell>
        </row>
        <row r="515">
          <cell r="A515">
            <v>17315</v>
          </cell>
          <cell r="B515" t="str">
            <v>PACKENHAM-BEHAN</v>
          </cell>
          <cell r="C515" t="str">
            <v>IEUAN</v>
          </cell>
          <cell r="D515">
            <v>35826</v>
          </cell>
          <cell r="E515">
            <v>16.585900068446271</v>
          </cell>
        </row>
        <row r="516">
          <cell r="A516">
            <v>65220</v>
          </cell>
          <cell r="B516" t="str">
            <v>GERRARD</v>
          </cell>
          <cell r="C516" t="str">
            <v>FREDDIE</v>
          </cell>
          <cell r="D516">
            <v>35823</v>
          </cell>
          <cell r="E516">
            <v>16.594113620807665</v>
          </cell>
        </row>
        <row r="517">
          <cell r="A517">
            <v>30639</v>
          </cell>
          <cell r="B517" t="str">
            <v>COHEN</v>
          </cell>
          <cell r="C517" t="str">
            <v>MATTISYOHU</v>
          </cell>
          <cell r="D517">
            <v>35820</v>
          </cell>
          <cell r="E517">
            <v>16.602327173169062</v>
          </cell>
        </row>
        <row r="518">
          <cell r="A518">
            <v>64923</v>
          </cell>
          <cell r="B518" t="str">
            <v>CHILON</v>
          </cell>
          <cell r="C518" t="str">
            <v>MARTIN</v>
          </cell>
          <cell r="D518">
            <v>35818</v>
          </cell>
          <cell r="E518">
            <v>16.607802874743328</v>
          </cell>
        </row>
        <row r="519">
          <cell r="A519">
            <v>283562</v>
          </cell>
          <cell r="B519" t="str">
            <v>ELLIS</v>
          </cell>
          <cell r="C519" t="str">
            <v>DANIELLE</v>
          </cell>
          <cell r="D519">
            <v>35804</v>
          </cell>
          <cell r="E519">
            <v>16.646132785763175</v>
          </cell>
        </row>
        <row r="520">
          <cell r="A520">
            <v>69691</v>
          </cell>
          <cell r="B520" t="str">
            <v>COHEN</v>
          </cell>
          <cell r="C520" t="str">
            <v>JAMIE</v>
          </cell>
          <cell r="D520">
            <v>35804</v>
          </cell>
          <cell r="E520">
            <v>16.646132785763175</v>
          </cell>
        </row>
        <row r="521">
          <cell r="A521">
            <v>51246</v>
          </cell>
          <cell r="B521" t="str">
            <v>ZOLFAGHARI</v>
          </cell>
          <cell r="C521" t="str">
            <v>BABAK</v>
          </cell>
          <cell r="D521">
            <v>35793</v>
          </cell>
          <cell r="E521">
            <v>16.676249144421629</v>
          </cell>
        </row>
        <row r="522">
          <cell r="A522">
            <v>36527</v>
          </cell>
          <cell r="B522" t="str">
            <v>MOHAMMADI</v>
          </cell>
          <cell r="C522" t="str">
            <v>NIKOU</v>
          </cell>
          <cell r="D522">
            <v>35787</v>
          </cell>
          <cell r="E522">
            <v>16.692676249144423</v>
          </cell>
        </row>
        <row r="523">
          <cell r="A523">
            <v>163862</v>
          </cell>
          <cell r="B523" t="str">
            <v>LAKHANI</v>
          </cell>
          <cell r="C523" t="str">
            <v>ABHISHEK</v>
          </cell>
          <cell r="D523">
            <v>35778</v>
          </cell>
          <cell r="E523">
            <v>16.717316906228611</v>
          </cell>
        </row>
        <row r="524">
          <cell r="A524">
            <v>36619</v>
          </cell>
          <cell r="B524" t="str">
            <v>SMITH</v>
          </cell>
          <cell r="C524" t="str">
            <v>LUKE</v>
          </cell>
          <cell r="D524">
            <v>35777</v>
          </cell>
          <cell r="E524">
            <v>16.720054757015742</v>
          </cell>
        </row>
        <row r="525">
          <cell r="A525">
            <v>19538</v>
          </cell>
          <cell r="B525" t="str">
            <v>HABIB</v>
          </cell>
          <cell r="C525" t="str">
            <v>ISMAIL</v>
          </cell>
          <cell r="D525">
            <v>35762</v>
          </cell>
          <cell r="E525">
            <v>16.761122518822724</v>
          </cell>
        </row>
        <row r="526">
          <cell r="A526">
            <v>64883</v>
          </cell>
          <cell r="B526" t="str">
            <v xml:space="preserve">DEVALIA </v>
          </cell>
          <cell r="C526" t="str">
            <v>MEERA</v>
          </cell>
          <cell r="D526">
            <v>35757</v>
          </cell>
          <cell r="E526">
            <v>16.774811772758383</v>
          </cell>
        </row>
        <row r="527">
          <cell r="A527">
            <v>51199</v>
          </cell>
          <cell r="B527" t="str">
            <v>WINEMAN</v>
          </cell>
          <cell r="C527" t="str">
            <v>JOSHUA</v>
          </cell>
          <cell r="D527">
            <v>35754</v>
          </cell>
          <cell r="E527">
            <v>16.78302532511978</v>
          </cell>
        </row>
        <row r="528">
          <cell r="A528">
            <v>36497</v>
          </cell>
          <cell r="B528" t="str">
            <v>LAING</v>
          </cell>
          <cell r="C528" t="str">
            <v>CHELSEA</v>
          </cell>
          <cell r="D528">
            <v>35753</v>
          </cell>
          <cell r="E528">
            <v>16.785763175906911</v>
          </cell>
        </row>
        <row r="529">
          <cell r="A529">
            <v>33137</v>
          </cell>
          <cell r="B529" t="str">
            <v>RUTMAN</v>
          </cell>
          <cell r="C529" t="str">
            <v>SOSHA</v>
          </cell>
          <cell r="D529">
            <v>35750</v>
          </cell>
          <cell r="E529">
            <v>16.793976728268309</v>
          </cell>
        </row>
        <row r="530">
          <cell r="A530">
            <v>68694</v>
          </cell>
          <cell r="B530" t="str">
            <v>COOPER</v>
          </cell>
          <cell r="C530" t="str">
            <v>BRANDON</v>
          </cell>
          <cell r="D530">
            <v>35744</v>
          </cell>
          <cell r="E530">
            <v>16.810403832991103</v>
          </cell>
        </row>
        <row r="531">
          <cell r="A531">
            <v>48509</v>
          </cell>
          <cell r="B531" t="str">
            <v>FREUD</v>
          </cell>
          <cell r="C531" t="str">
            <v>JORDAN</v>
          </cell>
          <cell r="D531">
            <v>35742</v>
          </cell>
          <cell r="E531">
            <v>16.815879534565365</v>
          </cell>
        </row>
        <row r="532">
          <cell r="A532">
            <v>48500</v>
          </cell>
          <cell r="B532" t="str">
            <v>EDMONDSON</v>
          </cell>
          <cell r="C532" t="str">
            <v>MAY</v>
          </cell>
          <cell r="D532">
            <v>35741</v>
          </cell>
          <cell r="E532">
            <v>16.8186173853525</v>
          </cell>
        </row>
        <row r="533">
          <cell r="A533">
            <v>65362</v>
          </cell>
          <cell r="B533" t="str">
            <v>ELLIOTT</v>
          </cell>
          <cell r="C533" t="str">
            <v>CAMERON</v>
          </cell>
          <cell r="D533">
            <v>35738</v>
          </cell>
          <cell r="E533">
            <v>16.826830937713893</v>
          </cell>
        </row>
        <row r="534">
          <cell r="A534">
            <v>8000</v>
          </cell>
          <cell r="B534" t="str">
            <v>STACEY</v>
          </cell>
          <cell r="C534" t="str">
            <v>LEE</v>
          </cell>
          <cell r="D534">
            <v>35733</v>
          </cell>
          <cell r="E534">
            <v>16.840520191649556</v>
          </cell>
        </row>
        <row r="535">
          <cell r="A535">
            <v>275154</v>
          </cell>
          <cell r="B535" t="str">
            <v>YADGARI</v>
          </cell>
          <cell r="C535" t="str">
            <v>MAKEEZA</v>
          </cell>
          <cell r="D535">
            <v>35729</v>
          </cell>
          <cell r="E535">
            <v>16.851471594798085</v>
          </cell>
        </row>
        <row r="536">
          <cell r="A536">
            <v>72438</v>
          </cell>
          <cell r="B536" t="str">
            <v>THOMPSON-VIDAL</v>
          </cell>
          <cell r="C536" t="str">
            <v>JEMIMA</v>
          </cell>
          <cell r="D536">
            <v>35723</v>
          </cell>
          <cell r="E536">
            <v>16.867898699520875</v>
          </cell>
        </row>
        <row r="537">
          <cell r="A537">
            <v>24323</v>
          </cell>
          <cell r="B537" t="str">
            <v>REES</v>
          </cell>
          <cell r="C537" t="str">
            <v>CHRISTOPHER</v>
          </cell>
          <cell r="D537">
            <v>35720</v>
          </cell>
          <cell r="E537">
            <v>16.876112251882272</v>
          </cell>
        </row>
        <row r="538">
          <cell r="A538">
            <v>65016</v>
          </cell>
          <cell r="B538" t="str">
            <v>CYNAMON</v>
          </cell>
          <cell r="C538" t="str">
            <v>ELISSA</v>
          </cell>
          <cell r="D538">
            <v>35712</v>
          </cell>
          <cell r="E538">
            <v>16.898015058179329</v>
          </cell>
        </row>
        <row r="539">
          <cell r="A539">
            <v>20959</v>
          </cell>
          <cell r="B539" t="str">
            <v>SILIS</v>
          </cell>
          <cell r="C539" t="str">
            <v>ALEXANDER</v>
          </cell>
          <cell r="D539">
            <v>35701</v>
          </cell>
          <cell r="E539">
            <v>16.928131416837783</v>
          </cell>
        </row>
        <row r="540">
          <cell r="A540">
            <v>34813</v>
          </cell>
          <cell r="B540" t="str">
            <v>SILIS</v>
          </cell>
          <cell r="C540" t="str">
            <v>BENJAMIN</v>
          </cell>
          <cell r="D540">
            <v>35701</v>
          </cell>
          <cell r="E540">
            <v>16.928131416837783</v>
          </cell>
        </row>
        <row r="541">
          <cell r="A541">
            <v>51154</v>
          </cell>
          <cell r="B541" t="str">
            <v>BALOGUN</v>
          </cell>
          <cell r="C541" t="str">
            <v>OLUSEGUN</v>
          </cell>
          <cell r="D541">
            <v>35693</v>
          </cell>
          <cell r="E541">
            <v>16.950034223134839</v>
          </cell>
        </row>
        <row r="542">
          <cell r="A542">
            <v>274468</v>
          </cell>
          <cell r="B542" t="str">
            <v>KURD</v>
          </cell>
          <cell r="C542" t="str">
            <v>MAHNOOR</v>
          </cell>
          <cell r="D542">
            <v>35692</v>
          </cell>
          <cell r="E542">
            <v>16.95277207392197</v>
          </cell>
        </row>
        <row r="543">
          <cell r="A543">
            <v>30527</v>
          </cell>
          <cell r="B543" t="str">
            <v>RASHTI</v>
          </cell>
          <cell r="C543" t="str">
            <v>JONATHAN</v>
          </cell>
          <cell r="D543">
            <v>35691</v>
          </cell>
          <cell r="E543">
            <v>16.955509924709105</v>
          </cell>
        </row>
        <row r="544">
          <cell r="A544">
            <v>27808</v>
          </cell>
          <cell r="B544" t="str">
            <v>O'CONNELL</v>
          </cell>
          <cell r="C544" t="str">
            <v>JAMES</v>
          </cell>
          <cell r="D544">
            <v>35690</v>
          </cell>
          <cell r="E544">
            <v>16.958247775496236</v>
          </cell>
        </row>
        <row r="545">
          <cell r="A545">
            <v>19860</v>
          </cell>
          <cell r="B545" t="str">
            <v>SMITH</v>
          </cell>
          <cell r="C545" t="str">
            <v>EDWARD</v>
          </cell>
          <cell r="D545">
            <v>35685</v>
          </cell>
          <cell r="E545">
            <v>16.971937029431896</v>
          </cell>
        </row>
        <row r="546">
          <cell r="A546">
            <v>65395</v>
          </cell>
          <cell r="B546" t="str">
            <v>MACLEOD</v>
          </cell>
          <cell r="C546" t="str">
            <v>JOHN</v>
          </cell>
          <cell r="D546">
            <v>35684</v>
          </cell>
          <cell r="E546">
            <v>16.974674880219027</v>
          </cell>
        </row>
        <row r="547">
          <cell r="A547">
            <v>79238</v>
          </cell>
          <cell r="B547" t="str">
            <v>ALARAJI</v>
          </cell>
          <cell r="C547" t="str">
            <v>MOHAMMED</v>
          </cell>
          <cell r="D547">
            <v>35682</v>
          </cell>
          <cell r="E547">
            <v>16.980150581793293</v>
          </cell>
        </row>
        <row r="548">
          <cell r="A548">
            <v>286035</v>
          </cell>
          <cell r="B548" t="str">
            <v>GHERSON</v>
          </cell>
          <cell r="C548" t="str">
            <v>JACOB</v>
          </cell>
          <cell r="D548">
            <v>35678</v>
          </cell>
          <cell r="E548">
            <v>16.991101984941821</v>
          </cell>
        </row>
        <row r="549">
          <cell r="A549">
            <v>195681</v>
          </cell>
          <cell r="B549" t="str">
            <v>GHANI</v>
          </cell>
          <cell r="C549" t="str">
            <v>WALI</v>
          </cell>
          <cell r="D549">
            <v>35678</v>
          </cell>
          <cell r="E549">
            <v>16.991101984941821</v>
          </cell>
        </row>
        <row r="550">
          <cell r="A550">
            <v>24233</v>
          </cell>
          <cell r="B550" t="str">
            <v>KAYA</v>
          </cell>
          <cell r="C550" t="str">
            <v>TAMMY</v>
          </cell>
          <cell r="D550">
            <v>35676</v>
          </cell>
          <cell r="E550">
            <v>16.996577686516083</v>
          </cell>
        </row>
        <row r="551">
          <cell r="A551">
            <v>22439</v>
          </cell>
          <cell r="B551" t="str">
            <v>HALL</v>
          </cell>
          <cell r="C551" t="str">
            <v>DAHRIA</v>
          </cell>
          <cell r="D551">
            <v>35676</v>
          </cell>
          <cell r="E551">
            <v>16.996577686516083</v>
          </cell>
        </row>
        <row r="552">
          <cell r="A552">
            <v>30055</v>
          </cell>
          <cell r="B552" t="str">
            <v>FERNANDO</v>
          </cell>
          <cell r="C552" t="str">
            <v>ROSHAN</v>
          </cell>
          <cell r="D552">
            <v>35672</v>
          </cell>
          <cell r="E552">
            <v>17.007529089664612</v>
          </cell>
        </row>
        <row r="553">
          <cell r="A553">
            <v>269917</v>
          </cell>
          <cell r="B553" t="str">
            <v>RAMRECHA</v>
          </cell>
          <cell r="C553" t="str">
            <v>REEYANA</v>
          </cell>
          <cell r="D553">
            <v>35661</v>
          </cell>
          <cell r="E553">
            <v>17.037645448323065</v>
          </cell>
        </row>
        <row r="554">
          <cell r="A554">
            <v>149449</v>
          </cell>
          <cell r="B554" t="str">
            <v>MOSKOVITZ</v>
          </cell>
          <cell r="C554" t="str">
            <v>MAAYAN</v>
          </cell>
          <cell r="D554">
            <v>35660</v>
          </cell>
          <cell r="E554">
            <v>17.0403832991102</v>
          </cell>
        </row>
        <row r="555">
          <cell r="A555">
            <v>28283</v>
          </cell>
          <cell r="B555" t="str">
            <v>VOGT-VINCENT</v>
          </cell>
          <cell r="C555" t="str">
            <v>NOAM</v>
          </cell>
          <cell r="D555">
            <v>35658</v>
          </cell>
          <cell r="E555">
            <v>17.045859000684462</v>
          </cell>
        </row>
        <row r="556">
          <cell r="A556">
            <v>170014</v>
          </cell>
          <cell r="B556" t="str">
            <v>AKAGBOSU</v>
          </cell>
          <cell r="C556" t="str">
            <v>CHINONSO</v>
          </cell>
          <cell r="D556">
            <v>35651</v>
          </cell>
          <cell r="E556">
            <v>17.065023956194388</v>
          </cell>
        </row>
        <row r="557">
          <cell r="A557">
            <v>24437</v>
          </cell>
          <cell r="B557" t="str">
            <v>FREEMAN</v>
          </cell>
          <cell r="C557" t="str">
            <v>TIMOTHY</v>
          </cell>
          <cell r="D557">
            <v>35647</v>
          </cell>
          <cell r="E557">
            <v>17.075975359342916</v>
          </cell>
        </row>
        <row r="558">
          <cell r="A558">
            <v>49568</v>
          </cell>
          <cell r="B558" t="str">
            <v>REDMAN</v>
          </cell>
          <cell r="C558" t="str">
            <v>EDWARD</v>
          </cell>
          <cell r="D558">
            <v>35645</v>
          </cell>
          <cell r="E558">
            <v>17.081451060917178</v>
          </cell>
        </row>
        <row r="559">
          <cell r="A559">
            <v>201052</v>
          </cell>
          <cell r="B559" t="str">
            <v>SINGH</v>
          </cell>
          <cell r="C559" t="str">
            <v>GOVIND</v>
          </cell>
          <cell r="D559">
            <v>35632</v>
          </cell>
          <cell r="E559">
            <v>17.117043121149898</v>
          </cell>
        </row>
        <row r="560">
          <cell r="A560">
            <v>34790</v>
          </cell>
          <cell r="B560" t="str">
            <v>HUTCHINSON</v>
          </cell>
          <cell r="C560" t="str">
            <v>DARIUS</v>
          </cell>
          <cell r="D560">
            <v>35632</v>
          </cell>
          <cell r="E560">
            <v>17.117043121149898</v>
          </cell>
        </row>
        <row r="561">
          <cell r="A561">
            <v>247352</v>
          </cell>
          <cell r="B561" t="str">
            <v>LAWTON</v>
          </cell>
          <cell r="C561" t="str">
            <v>PERRY</v>
          </cell>
          <cell r="D561">
            <v>35632</v>
          </cell>
          <cell r="E561">
            <v>17.117043121149898</v>
          </cell>
        </row>
        <row r="562">
          <cell r="A562">
            <v>63876</v>
          </cell>
          <cell r="B562" t="str">
            <v>ESMAILI</v>
          </cell>
          <cell r="C562" t="str">
            <v>SINA</v>
          </cell>
          <cell r="D562">
            <v>35631</v>
          </cell>
          <cell r="E562">
            <v>17.119780971937029</v>
          </cell>
        </row>
        <row r="563">
          <cell r="A563">
            <v>72807</v>
          </cell>
          <cell r="B563" t="str">
            <v>GREENE</v>
          </cell>
          <cell r="C563" t="str">
            <v>JAMES</v>
          </cell>
          <cell r="D563">
            <v>35626</v>
          </cell>
          <cell r="E563">
            <v>17.133470225872689</v>
          </cell>
        </row>
        <row r="564">
          <cell r="A564">
            <v>19751</v>
          </cell>
          <cell r="B564" t="str">
            <v>HENSHAW</v>
          </cell>
          <cell r="C564" t="str">
            <v>RICHARD</v>
          </cell>
          <cell r="D564">
            <v>35607</v>
          </cell>
          <cell r="E564">
            <v>17.185489390828199</v>
          </cell>
        </row>
        <row r="565">
          <cell r="A565">
            <v>16151</v>
          </cell>
          <cell r="B565" t="str">
            <v>MORGAN WILLIAMS</v>
          </cell>
          <cell r="C565" t="str">
            <v>KAFELE</v>
          </cell>
          <cell r="D565">
            <v>35605</v>
          </cell>
          <cell r="E565">
            <v>17.190965092402465</v>
          </cell>
        </row>
        <row r="566">
          <cell r="A566">
            <v>23015</v>
          </cell>
          <cell r="B566" t="str">
            <v>OGBE</v>
          </cell>
          <cell r="C566" t="str">
            <v>CHANTE</v>
          </cell>
          <cell r="D566">
            <v>35602</v>
          </cell>
          <cell r="E566">
            <v>17.199178644763862</v>
          </cell>
        </row>
        <row r="567">
          <cell r="A567">
            <v>19703</v>
          </cell>
          <cell r="B567" t="str">
            <v>OAKLEY DARWIN</v>
          </cell>
          <cell r="C567" t="str">
            <v>MIRANDA</v>
          </cell>
          <cell r="D567">
            <v>35586</v>
          </cell>
          <cell r="E567">
            <v>17.242984257357975</v>
          </cell>
        </row>
        <row r="568">
          <cell r="A568">
            <v>35205</v>
          </cell>
          <cell r="B568" t="str">
            <v>ANVAR</v>
          </cell>
          <cell r="C568" t="str">
            <v>SHAI</v>
          </cell>
          <cell r="D568">
            <v>35582</v>
          </cell>
          <cell r="E568">
            <v>17.253935660506503</v>
          </cell>
        </row>
        <row r="569">
          <cell r="A569">
            <v>71250</v>
          </cell>
          <cell r="B569" t="str">
            <v>HONCA</v>
          </cell>
          <cell r="C569" t="str">
            <v>SERDAL</v>
          </cell>
          <cell r="D569">
            <v>35574</v>
          </cell>
          <cell r="E569">
            <v>17.27583846680356</v>
          </cell>
        </row>
        <row r="570">
          <cell r="A570">
            <v>22979</v>
          </cell>
          <cell r="B570" t="str">
            <v>MAYUBA</v>
          </cell>
          <cell r="C570" t="str">
            <v>RUSSELL</v>
          </cell>
          <cell r="D570">
            <v>35571</v>
          </cell>
          <cell r="E570">
            <v>17.284052019164957</v>
          </cell>
        </row>
        <row r="571">
          <cell r="A571">
            <v>18231</v>
          </cell>
          <cell r="B571" t="str">
            <v>PASH</v>
          </cell>
          <cell r="C571" t="str">
            <v>JAMIE</v>
          </cell>
          <cell r="D571">
            <v>35565</v>
          </cell>
          <cell r="E571">
            <v>17.300479123887747</v>
          </cell>
        </row>
        <row r="572">
          <cell r="A572">
            <v>30552</v>
          </cell>
          <cell r="B572" t="str">
            <v>SALTER</v>
          </cell>
          <cell r="C572" t="str">
            <v>DANIEL</v>
          </cell>
          <cell r="D572">
            <v>35558</v>
          </cell>
          <cell r="E572">
            <v>17.319644079397673</v>
          </cell>
        </row>
        <row r="573">
          <cell r="A573">
            <v>66212</v>
          </cell>
          <cell r="B573" t="str">
            <v>WARD</v>
          </cell>
          <cell r="C573" t="str">
            <v>NOAH</v>
          </cell>
          <cell r="D573">
            <v>35556</v>
          </cell>
          <cell r="E573">
            <v>17.325119780971939</v>
          </cell>
        </row>
        <row r="574">
          <cell r="A574">
            <v>48724</v>
          </cell>
          <cell r="B574" t="str">
            <v>DEFRIEND</v>
          </cell>
          <cell r="C574" t="str">
            <v>TONY</v>
          </cell>
          <cell r="D574">
            <v>35553</v>
          </cell>
          <cell r="E574">
            <v>17.333333333333332</v>
          </cell>
        </row>
        <row r="575">
          <cell r="A575">
            <v>51190</v>
          </cell>
          <cell r="B575" t="str">
            <v>ROBINSON</v>
          </cell>
          <cell r="C575" t="str">
            <v>THOMAS</v>
          </cell>
          <cell r="D575">
            <v>35542</v>
          </cell>
          <cell r="E575">
            <v>17.363449691991786</v>
          </cell>
        </row>
        <row r="576">
          <cell r="A576">
            <v>17323</v>
          </cell>
          <cell r="B576" t="str">
            <v>PUZEY</v>
          </cell>
          <cell r="C576" t="str">
            <v>CHLOE</v>
          </cell>
          <cell r="D576">
            <v>35528</v>
          </cell>
          <cell r="E576">
            <v>17.401779603011637</v>
          </cell>
        </row>
        <row r="577">
          <cell r="A577">
            <v>36742</v>
          </cell>
          <cell r="B577" t="str">
            <v>ILMISEN</v>
          </cell>
          <cell r="C577" t="str">
            <v>IBRAHIM</v>
          </cell>
          <cell r="D577">
            <v>35515</v>
          </cell>
          <cell r="E577">
            <v>17.437371663244353</v>
          </cell>
        </row>
        <row r="578">
          <cell r="A578">
            <v>49146</v>
          </cell>
          <cell r="B578" t="str">
            <v>HOOKER</v>
          </cell>
          <cell r="C578" t="str">
            <v>MICHAEL</v>
          </cell>
          <cell r="D578">
            <v>35501</v>
          </cell>
          <cell r="E578">
            <v>17.475701574264203</v>
          </cell>
        </row>
        <row r="579">
          <cell r="A579">
            <v>18388</v>
          </cell>
          <cell r="B579" t="str">
            <v>MASKELL</v>
          </cell>
          <cell r="C579" t="str">
            <v>SAM</v>
          </cell>
          <cell r="D579">
            <v>35486</v>
          </cell>
          <cell r="E579">
            <v>17.516769336071185</v>
          </cell>
        </row>
        <row r="580">
          <cell r="A580">
            <v>38469</v>
          </cell>
          <cell r="B580" t="str">
            <v>SCARGILL</v>
          </cell>
          <cell r="C580" t="str">
            <v>LUKE</v>
          </cell>
          <cell r="D580">
            <v>35483</v>
          </cell>
          <cell r="E580">
            <v>17.524982888432579</v>
          </cell>
        </row>
        <row r="581">
          <cell r="A581">
            <v>210748</v>
          </cell>
          <cell r="B581" t="str">
            <v>HICKEY</v>
          </cell>
          <cell r="C581" t="str">
            <v>DARREN</v>
          </cell>
          <cell r="D581">
            <v>35466</v>
          </cell>
          <cell r="E581">
            <v>17.571526351813826</v>
          </cell>
        </row>
        <row r="582">
          <cell r="A582">
            <v>126181</v>
          </cell>
          <cell r="B582" t="str">
            <v>JACKMAN</v>
          </cell>
          <cell r="C582" t="str">
            <v>EZEKIEL</v>
          </cell>
          <cell r="D582">
            <v>35461</v>
          </cell>
          <cell r="E582">
            <v>17.585215605749486</v>
          </cell>
        </row>
        <row r="583">
          <cell r="A583">
            <v>126178</v>
          </cell>
          <cell r="B583" t="str">
            <v>JACKMAN</v>
          </cell>
          <cell r="C583" t="str">
            <v>SAMUEL</v>
          </cell>
          <cell r="D583">
            <v>35461</v>
          </cell>
          <cell r="E583">
            <v>17.585215605749486</v>
          </cell>
        </row>
        <row r="584">
          <cell r="A584">
            <v>25324</v>
          </cell>
          <cell r="B584" t="str">
            <v>WEST</v>
          </cell>
          <cell r="C584" t="str">
            <v>GAVRIELLA</v>
          </cell>
          <cell r="D584">
            <v>35457</v>
          </cell>
          <cell r="E584">
            <v>17.596167008898014</v>
          </cell>
        </row>
        <row r="585">
          <cell r="A585">
            <v>4473</v>
          </cell>
          <cell r="B585" t="str">
            <v xml:space="preserve">SERVICE  </v>
          </cell>
          <cell r="C585" t="str">
            <v>BRETT</v>
          </cell>
          <cell r="D585">
            <v>35446</v>
          </cell>
          <cell r="E585">
            <v>17.626283367556468</v>
          </cell>
        </row>
        <row r="586">
          <cell r="A586">
            <v>24362</v>
          </cell>
          <cell r="B586" t="str">
            <v>WISEMAN</v>
          </cell>
          <cell r="C586" t="str">
            <v>THOMAS</v>
          </cell>
          <cell r="D586">
            <v>35446</v>
          </cell>
          <cell r="E586">
            <v>17.626283367556468</v>
          </cell>
        </row>
        <row r="587">
          <cell r="A587">
            <v>30889</v>
          </cell>
          <cell r="B587" t="str">
            <v>SULZBACHER</v>
          </cell>
          <cell r="C587" t="str">
            <v>TUVYA</v>
          </cell>
          <cell r="D587">
            <v>35445</v>
          </cell>
          <cell r="E587">
            <v>17.629021218343599</v>
          </cell>
        </row>
        <row r="588">
          <cell r="A588">
            <v>26797</v>
          </cell>
          <cell r="B588" t="str">
            <v>RABSON</v>
          </cell>
          <cell r="C588" t="str">
            <v>ESTHER</v>
          </cell>
          <cell r="D588">
            <v>35441</v>
          </cell>
          <cell r="E588">
            <v>17.639972621492127</v>
          </cell>
        </row>
        <row r="589">
          <cell r="A589">
            <v>100622</v>
          </cell>
          <cell r="B589" t="str">
            <v>CHRISTODOULIDES</v>
          </cell>
          <cell r="C589" t="str">
            <v>YIANNIS</v>
          </cell>
          <cell r="D589">
            <v>35440</v>
          </cell>
          <cell r="E589">
            <v>17.642710472279262</v>
          </cell>
        </row>
        <row r="590">
          <cell r="A590">
            <v>30457</v>
          </cell>
          <cell r="B590" t="str">
            <v>LAWRENCE</v>
          </cell>
          <cell r="C590" t="str">
            <v>GABRIELLA</v>
          </cell>
          <cell r="D590">
            <v>35439</v>
          </cell>
          <cell r="E590">
            <v>17.645448323066393</v>
          </cell>
        </row>
        <row r="591">
          <cell r="A591">
            <v>101102</v>
          </cell>
          <cell r="B591" t="str">
            <v>SEGALOV</v>
          </cell>
          <cell r="C591" t="str">
            <v>ISAAC</v>
          </cell>
          <cell r="D591">
            <v>35438</v>
          </cell>
          <cell r="E591">
            <v>17.648186173853524</v>
          </cell>
        </row>
        <row r="592">
          <cell r="A592">
            <v>64521</v>
          </cell>
          <cell r="B592" t="str">
            <v>NYEIN</v>
          </cell>
          <cell r="C592" t="str">
            <v>THU THU</v>
          </cell>
          <cell r="D592">
            <v>35424</v>
          </cell>
          <cell r="E592">
            <v>17.686516084873375</v>
          </cell>
        </row>
        <row r="593">
          <cell r="A593">
            <v>65163</v>
          </cell>
          <cell r="B593" t="str">
            <v>DAYRIT</v>
          </cell>
          <cell r="C593" t="str">
            <v>KEVIN ANTHONY</v>
          </cell>
          <cell r="D593">
            <v>35419</v>
          </cell>
          <cell r="E593">
            <v>17.700205338809035</v>
          </cell>
        </row>
        <row r="594">
          <cell r="A594">
            <v>64884</v>
          </cell>
          <cell r="B594" t="str">
            <v>ABOUDY</v>
          </cell>
          <cell r="C594" t="str">
            <v>DANIEL</v>
          </cell>
          <cell r="D594">
            <v>35418</v>
          </cell>
          <cell r="E594">
            <v>17.702943189596166</v>
          </cell>
        </row>
        <row r="595">
          <cell r="A595">
            <v>65276</v>
          </cell>
          <cell r="B595" t="str">
            <v>INGLIS</v>
          </cell>
          <cell r="C595" t="str">
            <v>JACK</v>
          </cell>
          <cell r="D595">
            <v>35405</v>
          </cell>
          <cell r="E595">
            <v>17.738535249828885</v>
          </cell>
        </row>
        <row r="596">
          <cell r="A596">
            <v>52897</v>
          </cell>
          <cell r="B596" t="str">
            <v>STEELS</v>
          </cell>
          <cell r="C596" t="str">
            <v>LUKE</v>
          </cell>
          <cell r="D596">
            <v>35404</v>
          </cell>
          <cell r="E596">
            <v>17.741273100616016</v>
          </cell>
        </row>
        <row r="597">
          <cell r="A597">
            <v>38111</v>
          </cell>
          <cell r="B597" t="str">
            <v>GODFREY</v>
          </cell>
          <cell r="C597" t="str">
            <v>TIFFANY</v>
          </cell>
          <cell r="D597">
            <v>35402</v>
          </cell>
          <cell r="E597">
            <v>17.746748802190282</v>
          </cell>
        </row>
        <row r="598">
          <cell r="A598">
            <v>22538</v>
          </cell>
          <cell r="B598" t="str">
            <v>RAMEZANZADEH</v>
          </cell>
          <cell r="C598" t="str">
            <v>MEHDI</v>
          </cell>
          <cell r="D598">
            <v>35387</v>
          </cell>
          <cell r="E598">
            <v>17.787816563997261</v>
          </cell>
        </row>
        <row r="599">
          <cell r="A599">
            <v>30270</v>
          </cell>
          <cell r="B599" t="str">
            <v>ANDREWS</v>
          </cell>
          <cell r="C599" t="str">
            <v>BRAD</v>
          </cell>
          <cell r="D599">
            <v>35384</v>
          </cell>
          <cell r="E599">
            <v>17.796030116358658</v>
          </cell>
        </row>
        <row r="600">
          <cell r="A600">
            <v>20248</v>
          </cell>
          <cell r="B600" t="str">
            <v>ALTERMAN</v>
          </cell>
          <cell r="C600" t="str">
            <v>LOUIS</v>
          </cell>
          <cell r="D600">
            <v>35375</v>
          </cell>
          <cell r="E600">
            <v>17.820670773442849</v>
          </cell>
        </row>
        <row r="601">
          <cell r="A601">
            <v>64879</v>
          </cell>
          <cell r="B601" t="str">
            <v>RUSSELL</v>
          </cell>
          <cell r="C601" t="str">
            <v>SARAH</v>
          </cell>
          <cell r="D601">
            <v>35372</v>
          </cell>
          <cell r="E601">
            <v>17.828884325804243</v>
          </cell>
        </row>
        <row r="602">
          <cell r="A602">
            <v>70428</v>
          </cell>
          <cell r="B602" t="str">
            <v>HOPKINS</v>
          </cell>
          <cell r="C602" t="str">
            <v>LOUISE</v>
          </cell>
          <cell r="D602">
            <v>35371</v>
          </cell>
          <cell r="E602">
            <v>17.831622176591377</v>
          </cell>
        </row>
        <row r="603">
          <cell r="A603">
            <v>149756</v>
          </cell>
          <cell r="B603" t="str">
            <v>GREEN</v>
          </cell>
          <cell r="C603" t="str">
            <v>DAVAINE</v>
          </cell>
          <cell r="D603">
            <v>35371</v>
          </cell>
          <cell r="E603">
            <v>17.831622176591377</v>
          </cell>
        </row>
        <row r="604">
          <cell r="A604">
            <v>193737</v>
          </cell>
          <cell r="B604" t="str">
            <v>McDONALD</v>
          </cell>
          <cell r="C604" t="str">
            <v>SHANE</v>
          </cell>
          <cell r="D604">
            <v>35368</v>
          </cell>
          <cell r="E604">
            <v>17.839835728952771</v>
          </cell>
        </row>
        <row r="605">
          <cell r="A605">
            <v>24296</v>
          </cell>
          <cell r="B605" t="str">
            <v>MILLER</v>
          </cell>
          <cell r="C605" t="str">
            <v>ASHLEY</v>
          </cell>
          <cell r="D605">
            <v>35368</v>
          </cell>
          <cell r="E605">
            <v>17.839835728952771</v>
          </cell>
        </row>
        <row r="606">
          <cell r="A606">
            <v>17437</v>
          </cell>
          <cell r="B606" t="str">
            <v>FILINSKI</v>
          </cell>
          <cell r="C606" t="str">
            <v>ANTHONY</v>
          </cell>
          <cell r="D606">
            <v>35367</v>
          </cell>
          <cell r="E606">
            <v>17.842573579739906</v>
          </cell>
        </row>
        <row r="607">
          <cell r="A607">
            <v>15530</v>
          </cell>
          <cell r="B607" t="str">
            <v>PROUD</v>
          </cell>
          <cell r="C607" t="str">
            <v>JAMES</v>
          </cell>
          <cell r="D607">
            <v>35364</v>
          </cell>
          <cell r="E607">
            <v>17.850787132101299</v>
          </cell>
        </row>
        <row r="608">
          <cell r="A608">
            <v>22291</v>
          </cell>
          <cell r="B608" t="str">
            <v>STANLEY</v>
          </cell>
          <cell r="C608" t="str">
            <v>CHARLIE</v>
          </cell>
          <cell r="D608">
            <v>35357</v>
          </cell>
          <cell r="E608">
            <v>17.869952087611225</v>
          </cell>
        </row>
        <row r="609">
          <cell r="A609">
            <v>52914</v>
          </cell>
          <cell r="B609" t="str">
            <v>TILBROOK</v>
          </cell>
          <cell r="C609" t="str">
            <v>SONIA</v>
          </cell>
          <cell r="D609">
            <v>35355</v>
          </cell>
          <cell r="E609">
            <v>17.87542778918549</v>
          </cell>
        </row>
        <row r="610">
          <cell r="A610">
            <v>26144</v>
          </cell>
          <cell r="B610" t="str">
            <v>DAVIES</v>
          </cell>
          <cell r="C610" t="str">
            <v>SHANNON</v>
          </cell>
          <cell r="D610">
            <v>35352</v>
          </cell>
          <cell r="E610">
            <v>17.883641341546884</v>
          </cell>
        </row>
        <row r="611">
          <cell r="A611">
            <v>51183</v>
          </cell>
          <cell r="B611" t="str">
            <v>MILLER</v>
          </cell>
          <cell r="C611" t="str">
            <v>CONOR</v>
          </cell>
          <cell r="D611">
            <v>35347</v>
          </cell>
          <cell r="E611">
            <v>17.897330595482547</v>
          </cell>
        </row>
        <row r="612">
          <cell r="A612">
            <v>51157</v>
          </cell>
          <cell r="B612" t="str">
            <v>BOWLING</v>
          </cell>
          <cell r="C612" t="str">
            <v>THOMAS</v>
          </cell>
          <cell r="D612">
            <v>35340</v>
          </cell>
          <cell r="E612">
            <v>17.916495550992472</v>
          </cell>
        </row>
        <row r="613">
          <cell r="A613">
            <v>19628</v>
          </cell>
          <cell r="B613" t="str">
            <v>SHAW</v>
          </cell>
          <cell r="C613" t="str">
            <v>RACHEL</v>
          </cell>
          <cell r="D613">
            <v>35339</v>
          </cell>
          <cell r="E613">
            <v>17.919233401779604</v>
          </cell>
        </row>
        <row r="614">
          <cell r="A614">
            <v>130121</v>
          </cell>
          <cell r="B614" t="str">
            <v>CATZ</v>
          </cell>
          <cell r="C614" t="str">
            <v>YISROEL</v>
          </cell>
          <cell r="D614">
            <v>35334</v>
          </cell>
          <cell r="E614">
            <v>17.932922655715263</v>
          </cell>
        </row>
        <row r="615">
          <cell r="A615">
            <v>101545</v>
          </cell>
          <cell r="B615" t="str">
            <v>GRANT-TAITT</v>
          </cell>
          <cell r="C615" t="str">
            <v>KHADIJAH</v>
          </cell>
          <cell r="D615">
            <v>35315</v>
          </cell>
          <cell r="E615">
            <v>17.984941820670773</v>
          </cell>
        </row>
        <row r="616">
          <cell r="A616">
            <v>297897</v>
          </cell>
          <cell r="B616" t="str">
            <v>CRAWLEY</v>
          </cell>
          <cell r="C616" t="str">
            <v>LUCA</v>
          </cell>
          <cell r="D616">
            <v>40155</v>
          </cell>
          <cell r="E616">
            <v>4.7337440109514031</v>
          </cell>
        </row>
        <row r="617">
          <cell r="A617">
            <v>26456</v>
          </cell>
          <cell r="B617" t="str">
            <v>MOSS</v>
          </cell>
          <cell r="C617" t="str">
            <v>NACHUM</v>
          </cell>
          <cell r="D617">
            <v>35306</v>
          </cell>
          <cell r="E617">
            <v>18.009582477754961</v>
          </cell>
        </row>
        <row r="618">
          <cell r="A618">
            <v>18110</v>
          </cell>
          <cell r="B618" t="str">
            <v>BUTT</v>
          </cell>
          <cell r="C618" t="str">
            <v>MICHAELA</v>
          </cell>
          <cell r="D618">
            <v>35293</v>
          </cell>
          <cell r="E618">
            <v>18.04517453798768</v>
          </cell>
        </row>
        <row r="619">
          <cell r="A619">
            <v>15636</v>
          </cell>
          <cell r="B619" t="str">
            <v>AWALE</v>
          </cell>
          <cell r="C619" t="str">
            <v>MOHAMED</v>
          </cell>
          <cell r="D619">
            <v>35292</v>
          </cell>
          <cell r="E619">
            <v>18.047912388774812</v>
          </cell>
        </row>
        <row r="620">
          <cell r="A620">
            <v>65082</v>
          </cell>
          <cell r="B620" t="str">
            <v>PEREGBA-MAJODINA</v>
          </cell>
          <cell r="C620" t="str">
            <v>MBULELO</v>
          </cell>
          <cell r="D620">
            <v>35282</v>
          </cell>
          <cell r="E620">
            <v>18.075290896646134</v>
          </cell>
        </row>
        <row r="621">
          <cell r="A621">
            <v>18101</v>
          </cell>
          <cell r="B621" t="str">
            <v>BARRETT</v>
          </cell>
          <cell r="C621" t="str">
            <v>WARREN</v>
          </cell>
          <cell r="D621">
            <v>35272</v>
          </cell>
          <cell r="E621">
            <v>18.102669404517453</v>
          </cell>
        </row>
        <row r="622">
          <cell r="A622">
            <v>26633</v>
          </cell>
          <cell r="B622" t="str">
            <v>ERLICH</v>
          </cell>
          <cell r="C622" t="str">
            <v>TZIVIA</v>
          </cell>
          <cell r="D622">
            <v>35270</v>
          </cell>
          <cell r="E622">
            <v>18.108145106091719</v>
          </cell>
        </row>
        <row r="623">
          <cell r="A623">
            <v>30860</v>
          </cell>
          <cell r="B623" t="str">
            <v>ROTENBERG</v>
          </cell>
          <cell r="C623" t="str">
            <v>SHAMMAI</v>
          </cell>
          <cell r="D623">
            <v>35268</v>
          </cell>
          <cell r="E623">
            <v>18.113620807665981</v>
          </cell>
        </row>
        <row r="624">
          <cell r="A624">
            <v>36032</v>
          </cell>
          <cell r="B624" t="str">
            <v>KISHINANI</v>
          </cell>
          <cell r="C624" t="str">
            <v>TIANA</v>
          </cell>
          <cell r="D624">
            <v>35266</v>
          </cell>
          <cell r="E624">
            <v>18.119096509240247</v>
          </cell>
        </row>
        <row r="625">
          <cell r="A625">
            <v>22588</v>
          </cell>
          <cell r="B625" t="str">
            <v>THOMPSON</v>
          </cell>
          <cell r="C625" t="str">
            <v>ROANNA</v>
          </cell>
          <cell r="D625">
            <v>35259</v>
          </cell>
          <cell r="E625">
            <v>18.138261464750173</v>
          </cell>
        </row>
        <row r="626">
          <cell r="A626">
            <v>51207</v>
          </cell>
          <cell r="B626" t="str">
            <v>BULL</v>
          </cell>
          <cell r="C626" t="str">
            <v>LUKE</v>
          </cell>
          <cell r="D626">
            <v>35258</v>
          </cell>
          <cell r="E626">
            <v>18.140999315537304</v>
          </cell>
        </row>
        <row r="627">
          <cell r="A627">
            <v>17358</v>
          </cell>
          <cell r="B627" t="str">
            <v>SHAW</v>
          </cell>
          <cell r="C627" t="str">
            <v>CIARA</v>
          </cell>
          <cell r="D627">
            <v>35258</v>
          </cell>
          <cell r="E627">
            <v>18.140999315537304</v>
          </cell>
        </row>
        <row r="628">
          <cell r="A628">
            <v>65004</v>
          </cell>
          <cell r="B628" t="str">
            <v>ADEBAYO</v>
          </cell>
          <cell r="C628" t="str">
            <v>AKINTADE</v>
          </cell>
          <cell r="D628">
            <v>35247</v>
          </cell>
          <cell r="E628">
            <v>18.171115674195757</v>
          </cell>
        </row>
        <row r="629">
          <cell r="A629">
            <v>49339</v>
          </cell>
          <cell r="B629" t="str">
            <v>PATHMAN</v>
          </cell>
          <cell r="C629" t="str">
            <v>CHLOE</v>
          </cell>
          <cell r="D629">
            <v>35243</v>
          </cell>
          <cell r="E629">
            <v>18.182067077344286</v>
          </cell>
        </row>
        <row r="630">
          <cell r="A630">
            <v>31875</v>
          </cell>
          <cell r="B630" t="str">
            <v>FISHER</v>
          </cell>
          <cell r="C630" t="str">
            <v>MAX</v>
          </cell>
          <cell r="D630">
            <v>35242</v>
          </cell>
          <cell r="E630">
            <v>18.184804928131417</v>
          </cell>
        </row>
        <row r="631">
          <cell r="A631">
            <v>65006</v>
          </cell>
          <cell r="B631" t="str">
            <v>WINGAD</v>
          </cell>
          <cell r="C631" t="str">
            <v>ARCHIE</v>
          </cell>
          <cell r="D631">
            <v>35239</v>
          </cell>
          <cell r="E631">
            <v>18.193018480492814</v>
          </cell>
        </row>
        <row r="632">
          <cell r="A632">
            <v>65195</v>
          </cell>
          <cell r="B632" t="str">
            <v>FREILICH</v>
          </cell>
          <cell r="C632" t="str">
            <v>PINCHOS-MENACHEM</v>
          </cell>
          <cell r="D632">
            <v>35234</v>
          </cell>
          <cell r="E632">
            <v>18.206707734428473</v>
          </cell>
        </row>
        <row r="633">
          <cell r="A633">
            <v>23083</v>
          </cell>
          <cell r="B633" t="str">
            <v>WARREN</v>
          </cell>
          <cell r="C633" t="str">
            <v>NICOLE</v>
          </cell>
          <cell r="D633">
            <v>35229</v>
          </cell>
          <cell r="E633">
            <v>18.220396988364133</v>
          </cell>
        </row>
        <row r="634">
          <cell r="A634">
            <v>65826</v>
          </cell>
          <cell r="B634" t="str">
            <v>BARNES</v>
          </cell>
          <cell r="C634" t="str">
            <v>JORDAN</v>
          </cell>
          <cell r="D634">
            <v>37369</v>
          </cell>
          <cell r="E634">
            <v>12.361396303901437</v>
          </cell>
        </row>
        <row r="635">
          <cell r="A635">
            <v>23357</v>
          </cell>
          <cell r="B635" t="str">
            <v>GOODING</v>
          </cell>
          <cell r="C635" t="str">
            <v>KIERAN</v>
          </cell>
          <cell r="D635">
            <v>35223</v>
          </cell>
          <cell r="E635">
            <v>18.236824093086927</v>
          </cell>
        </row>
        <row r="636">
          <cell r="A636">
            <v>24501</v>
          </cell>
          <cell r="B636" t="str">
            <v>PETERS</v>
          </cell>
          <cell r="C636" t="str">
            <v>PATRICK</v>
          </cell>
          <cell r="D636">
            <v>35223</v>
          </cell>
          <cell r="E636">
            <v>18.236824093086927</v>
          </cell>
        </row>
        <row r="637">
          <cell r="A637">
            <v>189680</v>
          </cell>
          <cell r="B637" t="str">
            <v>MWATI</v>
          </cell>
          <cell r="C637" t="str">
            <v>OLIVIA</v>
          </cell>
          <cell r="D637">
            <v>35223</v>
          </cell>
          <cell r="E637">
            <v>18.236824093086927</v>
          </cell>
        </row>
        <row r="638">
          <cell r="A638">
            <v>18684</v>
          </cell>
          <cell r="B638" t="str">
            <v>MULCAHY</v>
          </cell>
          <cell r="C638" t="str">
            <v>SHANE</v>
          </cell>
          <cell r="D638">
            <v>35220</v>
          </cell>
          <cell r="E638">
            <v>18.245037645448324</v>
          </cell>
        </row>
        <row r="639">
          <cell r="A639">
            <v>65012</v>
          </cell>
          <cell r="B639" t="str">
            <v>COTTON</v>
          </cell>
          <cell r="C639" t="str">
            <v>JACK</v>
          </cell>
          <cell r="D639">
            <v>35220</v>
          </cell>
          <cell r="E639">
            <v>18.245037645448324</v>
          </cell>
        </row>
        <row r="640">
          <cell r="A640">
            <v>232856</v>
          </cell>
          <cell r="B640" t="str">
            <v>MOKEKOLA</v>
          </cell>
          <cell r="C640" t="str">
            <v>BRIAN</v>
          </cell>
          <cell r="D640">
            <v>35217</v>
          </cell>
          <cell r="E640">
            <v>18.253251197809718</v>
          </cell>
        </row>
        <row r="641">
          <cell r="A641">
            <v>100666</v>
          </cell>
          <cell r="B641" t="str">
            <v>CICHOWSKI</v>
          </cell>
          <cell r="C641" t="str">
            <v>BARTOSZ</v>
          </cell>
          <cell r="D641">
            <v>35216</v>
          </cell>
          <cell r="E641">
            <v>18.255989048596852</v>
          </cell>
        </row>
        <row r="642">
          <cell r="A642">
            <v>68701</v>
          </cell>
          <cell r="B642" t="str">
            <v>FOORD</v>
          </cell>
          <cell r="C642" t="str">
            <v>ZOE</v>
          </cell>
          <cell r="D642">
            <v>35213</v>
          </cell>
          <cell r="E642">
            <v>18.264202600958249</v>
          </cell>
        </row>
        <row r="643">
          <cell r="A643">
            <v>18006</v>
          </cell>
          <cell r="B643" t="str">
            <v>SALT-EMERSON</v>
          </cell>
          <cell r="C643" t="str">
            <v>MEGAN</v>
          </cell>
          <cell r="D643">
            <v>35208</v>
          </cell>
          <cell r="E643">
            <v>18.277891854893909</v>
          </cell>
        </row>
        <row r="644">
          <cell r="A644">
            <v>23005</v>
          </cell>
          <cell r="B644" t="str">
            <v>GURNEY</v>
          </cell>
          <cell r="C644" t="str">
            <v>BRADLEY</v>
          </cell>
          <cell r="D644">
            <v>35197</v>
          </cell>
          <cell r="E644">
            <v>18.308008213552363</v>
          </cell>
        </row>
        <row r="645">
          <cell r="A645">
            <v>195614</v>
          </cell>
          <cell r="B645" t="str">
            <v>FOSTER</v>
          </cell>
          <cell r="C645" t="str">
            <v>LUKE</v>
          </cell>
          <cell r="D645">
            <v>35195</v>
          </cell>
          <cell r="E645">
            <v>18.313483915126625</v>
          </cell>
        </row>
        <row r="646">
          <cell r="A646">
            <v>134489</v>
          </cell>
          <cell r="B646" t="str">
            <v>LEVY</v>
          </cell>
          <cell r="C646" t="str">
            <v>SAMUEL</v>
          </cell>
          <cell r="D646">
            <v>35186</v>
          </cell>
          <cell r="E646">
            <v>18.338124572210816</v>
          </cell>
        </row>
        <row r="647">
          <cell r="A647">
            <v>17183</v>
          </cell>
          <cell r="B647" t="str">
            <v>FEARON</v>
          </cell>
          <cell r="C647" t="str">
            <v>DIONNE</v>
          </cell>
          <cell r="D647">
            <v>35179</v>
          </cell>
          <cell r="E647">
            <v>18.357289527720738</v>
          </cell>
        </row>
        <row r="648">
          <cell r="A648">
            <v>65221</v>
          </cell>
          <cell r="B648" t="str">
            <v>SANGER</v>
          </cell>
          <cell r="C648" t="str">
            <v>YAAKOV</v>
          </cell>
          <cell r="D648">
            <v>35177</v>
          </cell>
          <cell r="E648">
            <v>18.362765229295004</v>
          </cell>
        </row>
        <row r="649">
          <cell r="A649">
            <v>110097</v>
          </cell>
          <cell r="B649" t="str">
            <v>SAGIV</v>
          </cell>
          <cell r="C649" t="str">
            <v>ADAM</v>
          </cell>
          <cell r="D649">
            <v>35167</v>
          </cell>
          <cell r="E649">
            <v>18.390143737166323</v>
          </cell>
        </row>
        <row r="650">
          <cell r="A650">
            <v>71163</v>
          </cell>
          <cell r="B650" t="str">
            <v>SINCLAIR</v>
          </cell>
          <cell r="C650" t="str">
            <v>DANIEL</v>
          </cell>
          <cell r="D650">
            <v>35158</v>
          </cell>
          <cell r="E650">
            <v>18.414784394250514</v>
          </cell>
        </row>
        <row r="651">
          <cell r="A651">
            <v>199585</v>
          </cell>
          <cell r="B651" t="str">
            <v>UKPABIA</v>
          </cell>
          <cell r="C651" t="str">
            <v>CYNETHIA</v>
          </cell>
          <cell r="D651">
            <v>35155</v>
          </cell>
          <cell r="E651">
            <v>18.422997946611911</v>
          </cell>
        </row>
        <row r="652">
          <cell r="A652">
            <v>66192</v>
          </cell>
          <cell r="B652" t="str">
            <v>OWEN</v>
          </cell>
          <cell r="C652" t="str">
            <v>OLIVER</v>
          </cell>
          <cell r="D652">
            <v>35154</v>
          </cell>
          <cell r="E652">
            <v>18.425735797399042</v>
          </cell>
        </row>
        <row r="653">
          <cell r="A653">
            <v>212722</v>
          </cell>
          <cell r="B653" t="str">
            <v>LUZ COSTA</v>
          </cell>
          <cell r="C653" t="str">
            <v>BRUNA</v>
          </cell>
          <cell r="D653">
            <v>35150</v>
          </cell>
          <cell r="E653">
            <v>18.436687200547571</v>
          </cell>
        </row>
        <row r="654">
          <cell r="A654">
            <v>71106</v>
          </cell>
          <cell r="B654" t="str">
            <v>MALLEY</v>
          </cell>
          <cell r="C654" t="str">
            <v>NATALIE</v>
          </cell>
          <cell r="D654">
            <v>35145</v>
          </cell>
          <cell r="E654">
            <v>18.45037645448323</v>
          </cell>
        </row>
        <row r="655">
          <cell r="A655">
            <v>64885</v>
          </cell>
          <cell r="B655" t="str">
            <v>BONHAM</v>
          </cell>
          <cell r="C655" t="str">
            <v>DAN</v>
          </cell>
          <cell r="D655">
            <v>35144</v>
          </cell>
          <cell r="E655">
            <v>18.453114305270361</v>
          </cell>
        </row>
        <row r="656">
          <cell r="A656">
            <v>30483</v>
          </cell>
          <cell r="B656" t="str">
            <v>LIPMAN</v>
          </cell>
          <cell r="C656" t="str">
            <v>ADAM</v>
          </cell>
          <cell r="D656">
            <v>35141</v>
          </cell>
          <cell r="E656">
            <v>18.461327857631758</v>
          </cell>
        </row>
        <row r="657">
          <cell r="A657">
            <v>21057</v>
          </cell>
          <cell r="B657" t="str">
            <v>COLEMAN</v>
          </cell>
          <cell r="C657" t="str">
            <v>SAM</v>
          </cell>
          <cell r="D657">
            <v>35137</v>
          </cell>
          <cell r="E657">
            <v>18.472279260780287</v>
          </cell>
        </row>
        <row r="658">
          <cell r="A658">
            <v>18141</v>
          </cell>
          <cell r="B658" t="str">
            <v>ENEFER</v>
          </cell>
          <cell r="C658" t="str">
            <v>TOMASZ</v>
          </cell>
          <cell r="D658">
            <v>35136</v>
          </cell>
          <cell r="E658">
            <v>18.475017111567421</v>
          </cell>
        </row>
        <row r="659">
          <cell r="A659">
            <v>127221</v>
          </cell>
          <cell r="B659" t="str">
            <v>ARORA</v>
          </cell>
          <cell r="C659" t="str">
            <v>RUBY</v>
          </cell>
          <cell r="D659">
            <v>35136</v>
          </cell>
          <cell r="E659">
            <v>18.475017111567421</v>
          </cell>
        </row>
        <row r="660">
          <cell r="A660">
            <v>37810</v>
          </cell>
          <cell r="B660" t="str">
            <v>CLARK</v>
          </cell>
          <cell r="C660" t="str">
            <v>HAMISH</v>
          </cell>
          <cell r="D660">
            <v>35132</v>
          </cell>
          <cell r="E660">
            <v>18.48596851471595</v>
          </cell>
        </row>
        <row r="661">
          <cell r="A661">
            <v>30547</v>
          </cell>
          <cell r="B661" t="str">
            <v>ROSS</v>
          </cell>
          <cell r="C661" t="str">
            <v>GABRIEL</v>
          </cell>
          <cell r="D661">
            <v>35130</v>
          </cell>
          <cell r="E661">
            <v>18.491444216290212</v>
          </cell>
        </row>
        <row r="662">
          <cell r="A662">
            <v>64897</v>
          </cell>
          <cell r="B662" t="str">
            <v>IGEL</v>
          </cell>
          <cell r="C662" t="str">
            <v>SCOTT</v>
          </cell>
          <cell r="D662">
            <v>35125</v>
          </cell>
          <cell r="E662">
            <v>18.505133470225871</v>
          </cell>
        </row>
        <row r="663">
          <cell r="A663">
            <v>41123</v>
          </cell>
          <cell r="B663" t="str">
            <v>MADJIDI</v>
          </cell>
          <cell r="C663" t="str">
            <v>MARYAM</v>
          </cell>
          <cell r="D663">
            <v>35122</v>
          </cell>
          <cell r="E663">
            <v>18.513347022587268</v>
          </cell>
        </row>
        <row r="664">
          <cell r="A664">
            <v>32130</v>
          </cell>
          <cell r="B664" t="str">
            <v>HALIM</v>
          </cell>
          <cell r="C664" t="str">
            <v>FATMA</v>
          </cell>
          <cell r="D664">
            <v>35117</v>
          </cell>
          <cell r="E664">
            <v>18.527036276522928</v>
          </cell>
        </row>
        <row r="665">
          <cell r="A665">
            <v>30537</v>
          </cell>
          <cell r="B665" t="str">
            <v>RICHARDS</v>
          </cell>
          <cell r="C665" t="str">
            <v>JONATHAN</v>
          </cell>
          <cell r="D665">
            <v>35090</v>
          </cell>
          <cell r="E665">
            <v>18.600958247775495</v>
          </cell>
        </row>
        <row r="666">
          <cell r="A666">
            <v>4532</v>
          </cell>
          <cell r="B666" t="str">
            <v>MOTTORSHEAD</v>
          </cell>
          <cell r="C666" t="str">
            <v>DONNA</v>
          </cell>
          <cell r="D666">
            <v>35085</v>
          </cell>
          <cell r="E666">
            <v>18.614647501711158</v>
          </cell>
        </row>
        <row r="667">
          <cell r="A667">
            <v>197487</v>
          </cell>
          <cell r="B667" t="str">
            <v>HAMILTON-BUONOCORE</v>
          </cell>
          <cell r="C667" t="str">
            <v>EMANUELA</v>
          </cell>
          <cell r="D667">
            <v>35074</v>
          </cell>
          <cell r="E667">
            <v>18.644763860369611</v>
          </cell>
        </row>
        <row r="668">
          <cell r="A668">
            <v>51194</v>
          </cell>
          <cell r="B668" t="str">
            <v>SMITH</v>
          </cell>
          <cell r="C668" t="str">
            <v>DARREN</v>
          </cell>
          <cell r="D668">
            <v>35071</v>
          </cell>
          <cell r="E668">
            <v>18.652977412731005</v>
          </cell>
        </row>
        <row r="669">
          <cell r="A669">
            <v>118199</v>
          </cell>
          <cell r="B669" t="str">
            <v>BACA</v>
          </cell>
          <cell r="C669" t="str">
            <v>MIMIZA</v>
          </cell>
          <cell r="D669">
            <v>35058</v>
          </cell>
          <cell r="E669">
            <v>18.688569472963724</v>
          </cell>
        </row>
        <row r="670">
          <cell r="A670">
            <v>31914</v>
          </cell>
          <cell r="B670" t="str">
            <v>LANDAU</v>
          </cell>
          <cell r="C670" t="str">
            <v>JAMIE</v>
          </cell>
          <cell r="D670">
            <v>35051</v>
          </cell>
          <cell r="E670">
            <v>18.70773442847365</v>
          </cell>
        </row>
        <row r="671">
          <cell r="A671">
            <v>200602</v>
          </cell>
          <cell r="B671" t="str">
            <v>AWAD</v>
          </cell>
          <cell r="C671" t="str">
            <v>HUMED</v>
          </cell>
          <cell r="D671">
            <v>35039</v>
          </cell>
          <cell r="E671">
            <v>18.740588637919235</v>
          </cell>
        </row>
        <row r="672">
          <cell r="A672">
            <v>213653</v>
          </cell>
          <cell r="B672" t="str">
            <v>ROBERTS</v>
          </cell>
          <cell r="C672" t="str">
            <v>PIERCE</v>
          </cell>
          <cell r="D672">
            <v>35037</v>
          </cell>
          <cell r="E672">
            <v>18.746064339493497</v>
          </cell>
        </row>
        <row r="673">
          <cell r="A673">
            <v>65155</v>
          </cell>
          <cell r="B673" t="str">
            <v>ZAHIR</v>
          </cell>
          <cell r="C673" t="str">
            <v>ARASH</v>
          </cell>
          <cell r="D673">
            <v>35021</v>
          </cell>
          <cell r="E673">
            <v>18.78986995208761</v>
          </cell>
        </row>
        <row r="674">
          <cell r="A674">
            <v>281333</v>
          </cell>
          <cell r="B674" t="str">
            <v>BRENNAN</v>
          </cell>
          <cell r="C674" t="str">
            <v>KIERAN</v>
          </cell>
          <cell r="D674">
            <v>35019</v>
          </cell>
          <cell r="E674">
            <v>18.795345653661876</v>
          </cell>
        </row>
        <row r="675">
          <cell r="A675">
            <v>8129</v>
          </cell>
          <cell r="B675" t="str">
            <v>ROSENWINK</v>
          </cell>
          <cell r="C675" t="str">
            <v>CAMERON</v>
          </cell>
          <cell r="D675">
            <v>35017</v>
          </cell>
          <cell r="E675">
            <v>18.800821355236138</v>
          </cell>
        </row>
        <row r="676">
          <cell r="A676">
            <v>17514</v>
          </cell>
          <cell r="B676" t="str">
            <v>RAMAGE</v>
          </cell>
          <cell r="C676" t="str">
            <v>FREDERICO</v>
          </cell>
          <cell r="D676">
            <v>35014</v>
          </cell>
          <cell r="E676">
            <v>18.809034907597535</v>
          </cell>
        </row>
        <row r="677">
          <cell r="A677">
            <v>65000</v>
          </cell>
          <cell r="B677" t="str">
            <v>FASHANU</v>
          </cell>
          <cell r="C677" t="str">
            <v>AMIR</v>
          </cell>
          <cell r="D677">
            <v>35008</v>
          </cell>
          <cell r="E677">
            <v>18.82546201232033</v>
          </cell>
        </row>
        <row r="678">
          <cell r="A678">
            <v>64886</v>
          </cell>
          <cell r="B678" t="str">
            <v>BARNETT</v>
          </cell>
          <cell r="C678" t="str">
            <v>PHILIP</v>
          </cell>
          <cell r="D678">
            <v>35005</v>
          </cell>
          <cell r="E678">
            <v>18.833675564681723</v>
          </cell>
        </row>
        <row r="679">
          <cell r="A679">
            <v>65314</v>
          </cell>
          <cell r="B679" t="str">
            <v>HUCKLE</v>
          </cell>
          <cell r="C679" t="str">
            <v>JAMIE</v>
          </cell>
          <cell r="D679">
            <v>34990</v>
          </cell>
          <cell r="E679">
            <v>18.874743326488705</v>
          </cell>
        </row>
        <row r="680">
          <cell r="A680">
            <v>8570</v>
          </cell>
          <cell r="B680" t="str">
            <v>O'HARE DOILEY</v>
          </cell>
          <cell r="C680" t="str">
            <v>JASON</v>
          </cell>
          <cell r="D680">
            <v>34983</v>
          </cell>
          <cell r="E680">
            <v>18.89390828199863</v>
          </cell>
        </row>
        <row r="681">
          <cell r="A681">
            <v>207856</v>
          </cell>
          <cell r="B681" t="str">
            <v>BOWLER</v>
          </cell>
          <cell r="C681" t="str">
            <v>PETER</v>
          </cell>
          <cell r="D681">
            <v>34979</v>
          </cell>
          <cell r="E681">
            <v>18.904859685147159</v>
          </cell>
        </row>
        <row r="682">
          <cell r="A682">
            <v>103967</v>
          </cell>
          <cell r="B682" t="str">
            <v>FOSSEY</v>
          </cell>
          <cell r="C682" t="str">
            <v>MARK</v>
          </cell>
          <cell r="D682">
            <v>34979</v>
          </cell>
          <cell r="E682">
            <v>18.904859685147159</v>
          </cell>
        </row>
        <row r="683">
          <cell r="A683">
            <v>72335</v>
          </cell>
          <cell r="B683" t="str">
            <v>MBETOLO</v>
          </cell>
          <cell r="C683" t="str">
            <v>SMITH</v>
          </cell>
          <cell r="D683">
            <v>34976</v>
          </cell>
          <cell r="E683">
            <v>18.913073237508556</v>
          </cell>
        </row>
        <row r="684">
          <cell r="A684">
            <v>24153</v>
          </cell>
          <cell r="B684" t="str">
            <v>REES</v>
          </cell>
          <cell r="C684" t="str">
            <v>SARAH JANE</v>
          </cell>
          <cell r="D684">
            <v>34975</v>
          </cell>
          <cell r="E684">
            <v>18.915811088295687</v>
          </cell>
        </row>
        <row r="685">
          <cell r="A685">
            <v>38590</v>
          </cell>
          <cell r="B685" t="str">
            <v>FREUD</v>
          </cell>
          <cell r="C685" t="str">
            <v>THEO</v>
          </cell>
          <cell r="D685">
            <v>34968</v>
          </cell>
          <cell r="E685">
            <v>18.934976043805612</v>
          </cell>
        </row>
        <row r="686">
          <cell r="A686">
            <v>30597</v>
          </cell>
          <cell r="B686" t="str">
            <v>WUNSH</v>
          </cell>
          <cell r="C686" t="str">
            <v>NAOMI</v>
          </cell>
          <cell r="D686">
            <v>34966</v>
          </cell>
          <cell r="E686">
            <v>18.940451745379878</v>
          </cell>
        </row>
        <row r="687">
          <cell r="A687">
            <v>25051</v>
          </cell>
          <cell r="B687" t="str">
            <v>MORGAN</v>
          </cell>
          <cell r="C687" t="str">
            <v>JOHN</v>
          </cell>
          <cell r="D687">
            <v>34964</v>
          </cell>
          <cell r="E687">
            <v>18.945927446954141</v>
          </cell>
        </row>
        <row r="688">
          <cell r="A688">
            <v>26292</v>
          </cell>
          <cell r="B688" t="str">
            <v>OWUSU-POKU</v>
          </cell>
          <cell r="C688" t="str">
            <v>YAW</v>
          </cell>
          <cell r="D688">
            <v>34963</v>
          </cell>
          <cell r="E688">
            <v>18.948665297741272</v>
          </cell>
        </row>
        <row r="689">
          <cell r="A689">
            <v>65265</v>
          </cell>
          <cell r="B689" t="str">
            <v>LEIGH</v>
          </cell>
          <cell r="C689" t="str">
            <v>SABRINA</v>
          </cell>
          <cell r="D689">
            <v>34955</v>
          </cell>
          <cell r="E689">
            <v>18.970568104038328</v>
          </cell>
        </row>
        <row r="690">
          <cell r="A690">
            <v>18197</v>
          </cell>
          <cell r="B690" t="str">
            <v>LISMORE</v>
          </cell>
          <cell r="C690" t="str">
            <v>LOUISE</v>
          </cell>
          <cell r="D690">
            <v>34954</v>
          </cell>
          <cell r="E690">
            <v>18.973305954825463</v>
          </cell>
        </row>
        <row r="691">
          <cell r="A691">
            <v>251299</v>
          </cell>
          <cell r="B691" t="str">
            <v>LLOYD</v>
          </cell>
          <cell r="C691" t="str">
            <v>JOSHUA</v>
          </cell>
          <cell r="D691">
            <v>34944</v>
          </cell>
          <cell r="E691">
            <v>19.000684462696782</v>
          </cell>
        </row>
        <row r="692">
          <cell r="A692">
            <v>26112</v>
          </cell>
          <cell r="B692" t="str">
            <v>BROWN</v>
          </cell>
          <cell r="C692" t="str">
            <v>AARON</v>
          </cell>
          <cell r="D692">
            <v>34939</v>
          </cell>
          <cell r="E692">
            <v>19.014373716632445</v>
          </cell>
        </row>
        <row r="693">
          <cell r="A693">
            <v>146043</v>
          </cell>
          <cell r="B693" t="str">
            <v>ANGEL</v>
          </cell>
          <cell r="C693" t="str">
            <v>FABIAN</v>
          </cell>
          <cell r="D693">
            <v>34931</v>
          </cell>
          <cell r="E693">
            <v>19.036276522929501</v>
          </cell>
        </row>
        <row r="694">
          <cell r="A694">
            <v>18069</v>
          </cell>
          <cell r="B694" t="str">
            <v>WEBSTER</v>
          </cell>
          <cell r="C694" t="str">
            <v>BILLY</v>
          </cell>
          <cell r="D694">
            <v>34926</v>
          </cell>
          <cell r="E694">
            <v>19.049965776865161</v>
          </cell>
        </row>
        <row r="695">
          <cell r="A695">
            <v>15151</v>
          </cell>
          <cell r="B695" t="str">
            <v>WILLIAMS</v>
          </cell>
          <cell r="C695" t="str">
            <v>BEN</v>
          </cell>
          <cell r="D695">
            <v>34923</v>
          </cell>
          <cell r="E695">
            <v>19.058179329226558</v>
          </cell>
        </row>
        <row r="696">
          <cell r="A696">
            <v>20157</v>
          </cell>
          <cell r="B696" t="str">
            <v>PERLBERG</v>
          </cell>
          <cell r="C696" t="str">
            <v>MATTHEW</v>
          </cell>
          <cell r="D696">
            <v>34921</v>
          </cell>
          <cell r="E696">
            <v>19.06365503080082</v>
          </cell>
        </row>
        <row r="697">
          <cell r="A697">
            <v>65123</v>
          </cell>
          <cell r="B697" t="str">
            <v>O'SHEA</v>
          </cell>
          <cell r="C697" t="str">
            <v>DOMINIC</v>
          </cell>
          <cell r="D697">
            <v>34916</v>
          </cell>
          <cell r="E697">
            <v>19.077344284736483</v>
          </cell>
        </row>
        <row r="698">
          <cell r="A698">
            <v>21163</v>
          </cell>
          <cell r="B698" t="str">
            <v>PHILLIPS</v>
          </cell>
          <cell r="C698" t="str">
            <v>ROBERT</v>
          </cell>
          <cell r="D698">
            <v>34916</v>
          </cell>
          <cell r="E698">
            <v>19.077344284736483</v>
          </cell>
        </row>
        <row r="699">
          <cell r="A699">
            <v>127121</v>
          </cell>
          <cell r="B699" t="str">
            <v>MERCIER</v>
          </cell>
          <cell r="C699" t="str">
            <v>ALEX</v>
          </cell>
          <cell r="D699">
            <v>34913</v>
          </cell>
          <cell r="E699">
            <v>19.085557837097877</v>
          </cell>
        </row>
        <row r="700">
          <cell r="A700">
            <v>4020</v>
          </cell>
          <cell r="B700" t="str">
            <v>WAKEFIELD</v>
          </cell>
          <cell r="C700" t="str">
            <v>JAMIE</v>
          </cell>
          <cell r="D700">
            <v>34912</v>
          </cell>
          <cell r="E700">
            <v>19.088295687885012</v>
          </cell>
        </row>
        <row r="701">
          <cell r="A701">
            <v>20512</v>
          </cell>
          <cell r="B701" t="str">
            <v>LATOUCHE</v>
          </cell>
          <cell r="C701" t="str">
            <v>SEAN</v>
          </cell>
          <cell r="D701">
            <v>34910</v>
          </cell>
          <cell r="E701">
            <v>19.093771389459274</v>
          </cell>
        </row>
        <row r="702">
          <cell r="A702">
            <v>28324</v>
          </cell>
          <cell r="B702" t="str">
            <v>BURNARD</v>
          </cell>
          <cell r="C702" t="str">
            <v>JACK</v>
          </cell>
          <cell r="D702">
            <v>34908</v>
          </cell>
          <cell r="E702">
            <v>19.09924709103354</v>
          </cell>
        </row>
        <row r="703">
          <cell r="A703">
            <v>31927</v>
          </cell>
          <cell r="B703" t="str">
            <v>LEVY</v>
          </cell>
          <cell r="C703" t="str">
            <v>KELLY</v>
          </cell>
          <cell r="D703">
            <v>34894</v>
          </cell>
          <cell r="E703">
            <v>19.137577002053387</v>
          </cell>
        </row>
        <row r="704">
          <cell r="A704">
            <v>64948</v>
          </cell>
          <cell r="B704" t="str">
            <v>AZIZ</v>
          </cell>
          <cell r="C704" t="str">
            <v>TALIA</v>
          </cell>
          <cell r="D704">
            <v>34890</v>
          </cell>
          <cell r="E704">
            <v>19.148528405201915</v>
          </cell>
        </row>
        <row r="705">
          <cell r="A705">
            <v>24661</v>
          </cell>
          <cell r="B705" t="str">
            <v>QUASTEL</v>
          </cell>
          <cell r="C705" t="str">
            <v>MAX</v>
          </cell>
          <cell r="D705">
            <v>34876</v>
          </cell>
          <cell r="E705">
            <v>19.186858316221766</v>
          </cell>
        </row>
        <row r="706">
          <cell r="A706">
            <v>17726</v>
          </cell>
          <cell r="B706" t="str">
            <v>AKTHER</v>
          </cell>
          <cell r="C706" t="str">
            <v>ABBAS</v>
          </cell>
          <cell r="D706">
            <v>34867</v>
          </cell>
          <cell r="E706">
            <v>19.211498973305954</v>
          </cell>
        </row>
        <row r="707">
          <cell r="A707">
            <v>64620</v>
          </cell>
          <cell r="B707" t="str">
            <v>EL WAKHERY</v>
          </cell>
          <cell r="C707" t="str">
            <v>ZIAD</v>
          </cell>
          <cell r="D707">
            <v>34866</v>
          </cell>
          <cell r="E707">
            <v>19.214236824093089</v>
          </cell>
        </row>
        <row r="708">
          <cell r="A708">
            <v>26945</v>
          </cell>
          <cell r="B708" t="str">
            <v>DA SILVA SANTOS</v>
          </cell>
          <cell r="C708" t="str">
            <v>MARVYN</v>
          </cell>
          <cell r="D708">
            <v>34865</v>
          </cell>
          <cell r="E708">
            <v>19.21697467488022</v>
          </cell>
        </row>
        <row r="709">
          <cell r="A709">
            <v>24847</v>
          </cell>
          <cell r="B709" t="str">
            <v>SAYERS</v>
          </cell>
          <cell r="C709" t="str">
            <v>RICHARD</v>
          </cell>
          <cell r="D709">
            <v>34862</v>
          </cell>
          <cell r="E709">
            <v>19.225188227241617</v>
          </cell>
        </row>
        <row r="710">
          <cell r="A710">
            <v>65048</v>
          </cell>
          <cell r="B710" t="str">
            <v>LOOKER-BIDDLE</v>
          </cell>
          <cell r="C710" t="str">
            <v>PETER</v>
          </cell>
          <cell r="D710">
            <v>34850</v>
          </cell>
          <cell r="E710">
            <v>19.258042436687202</v>
          </cell>
        </row>
        <row r="711">
          <cell r="A711">
            <v>72149</v>
          </cell>
          <cell r="B711" t="str">
            <v>FIERSTONE</v>
          </cell>
          <cell r="C711" t="str">
            <v>CHARLES</v>
          </cell>
          <cell r="D711">
            <v>34848</v>
          </cell>
          <cell r="E711">
            <v>19.263518138261464</v>
          </cell>
        </row>
        <row r="712">
          <cell r="A712">
            <v>29359</v>
          </cell>
          <cell r="B712" t="str">
            <v>ANDERSON</v>
          </cell>
          <cell r="C712" t="str">
            <v>GEMMA</v>
          </cell>
          <cell r="D712">
            <v>34845</v>
          </cell>
          <cell r="E712">
            <v>19.271731690622861</v>
          </cell>
        </row>
        <row r="713">
          <cell r="A713">
            <v>19649</v>
          </cell>
          <cell r="B713" t="str">
            <v>ADAMS</v>
          </cell>
          <cell r="C713" t="str">
            <v>CHRISTOPHER</v>
          </cell>
          <cell r="D713">
            <v>34837</v>
          </cell>
          <cell r="E713">
            <v>19.293634496919918</v>
          </cell>
        </row>
        <row r="714">
          <cell r="A714">
            <v>133733</v>
          </cell>
          <cell r="B714" t="str">
            <v>SIDARENOU</v>
          </cell>
          <cell r="C714" t="str">
            <v>ANASTASIOS</v>
          </cell>
          <cell r="D714">
            <v>34836</v>
          </cell>
          <cell r="E714">
            <v>19.296372347707049</v>
          </cell>
        </row>
        <row r="715">
          <cell r="A715">
            <v>3595</v>
          </cell>
          <cell r="B715" t="str">
            <v>MANFIELD</v>
          </cell>
          <cell r="C715" t="str">
            <v>ADAM</v>
          </cell>
          <cell r="D715">
            <v>34836</v>
          </cell>
          <cell r="E715">
            <v>19.296372347707049</v>
          </cell>
        </row>
        <row r="716">
          <cell r="A716">
            <v>17306</v>
          </cell>
          <cell r="B716" t="str">
            <v>NAYEE</v>
          </cell>
          <cell r="C716" t="str">
            <v>PAYAL</v>
          </cell>
          <cell r="D716">
            <v>34829</v>
          </cell>
          <cell r="E716">
            <v>19.315537303216974</v>
          </cell>
        </row>
        <row r="717">
          <cell r="A717">
            <v>65149</v>
          </cell>
          <cell r="B717" t="str">
            <v>CHAUDHURI</v>
          </cell>
          <cell r="C717" t="str">
            <v>KIRAN RANJAN</v>
          </cell>
          <cell r="D717">
            <v>34828</v>
          </cell>
          <cell r="E717">
            <v>19.318275154004105</v>
          </cell>
        </row>
        <row r="718">
          <cell r="A718">
            <v>75714</v>
          </cell>
          <cell r="B718" t="str">
            <v>MARTIN NWORISA</v>
          </cell>
          <cell r="C718" t="str">
            <v>KELECHI</v>
          </cell>
          <cell r="D718">
            <v>34822</v>
          </cell>
          <cell r="E718">
            <v>19.3347022587269</v>
          </cell>
        </row>
        <row r="719">
          <cell r="A719">
            <v>148683</v>
          </cell>
          <cell r="B719" t="str">
            <v>MURDOCK</v>
          </cell>
          <cell r="C719" t="str">
            <v>HARLEY</v>
          </cell>
          <cell r="D719">
            <v>34817</v>
          </cell>
          <cell r="E719">
            <v>19.348391512662559</v>
          </cell>
        </row>
        <row r="720">
          <cell r="A720">
            <v>20885</v>
          </cell>
          <cell r="B720" t="str">
            <v>NASTARI</v>
          </cell>
          <cell r="C720" t="str">
            <v>ALI</v>
          </cell>
          <cell r="D720">
            <v>34813</v>
          </cell>
          <cell r="E720">
            <v>19.359342915811087</v>
          </cell>
        </row>
        <row r="721">
          <cell r="A721">
            <v>224921</v>
          </cell>
          <cell r="B721" t="str">
            <v>RILEY</v>
          </cell>
          <cell r="C721" t="str">
            <v>JACK</v>
          </cell>
          <cell r="D721">
            <v>34813</v>
          </cell>
          <cell r="E721">
            <v>19.359342915811087</v>
          </cell>
        </row>
        <row r="722">
          <cell r="A722">
            <v>22882</v>
          </cell>
          <cell r="B722" t="str">
            <v>CAHILL</v>
          </cell>
          <cell r="C722" t="str">
            <v>ROBBIE</v>
          </cell>
          <cell r="D722">
            <v>34811</v>
          </cell>
          <cell r="E722">
            <v>19.364818617385353</v>
          </cell>
        </row>
        <row r="723">
          <cell r="A723">
            <v>171583</v>
          </cell>
          <cell r="B723" t="str">
            <v>LEWIS</v>
          </cell>
          <cell r="C723" t="str">
            <v>TAHJAY</v>
          </cell>
          <cell r="D723">
            <v>34811</v>
          </cell>
          <cell r="E723">
            <v>19.364818617385353</v>
          </cell>
        </row>
        <row r="724">
          <cell r="A724">
            <v>65376</v>
          </cell>
          <cell r="B724" t="str">
            <v>DAWSON</v>
          </cell>
          <cell r="C724" t="str">
            <v>BENJAMIN</v>
          </cell>
          <cell r="D724">
            <v>34803</v>
          </cell>
          <cell r="E724">
            <v>19.38672142368241</v>
          </cell>
        </row>
        <row r="725">
          <cell r="A725">
            <v>3437</v>
          </cell>
          <cell r="B725" t="str">
            <v>GOLABI</v>
          </cell>
          <cell r="C725" t="str">
            <v>EMMA</v>
          </cell>
          <cell r="D725">
            <v>34799</v>
          </cell>
          <cell r="E725">
            <v>19.397672826830938</v>
          </cell>
        </row>
        <row r="726">
          <cell r="A726">
            <v>139493</v>
          </cell>
          <cell r="B726" t="str">
            <v>GOLD</v>
          </cell>
          <cell r="C726" t="str">
            <v>CHLOE</v>
          </cell>
          <cell r="D726">
            <v>34788</v>
          </cell>
          <cell r="E726">
            <v>19.427789185489392</v>
          </cell>
        </row>
        <row r="727">
          <cell r="A727">
            <v>16028</v>
          </cell>
          <cell r="B727" t="str">
            <v>DAWSON</v>
          </cell>
          <cell r="C727" t="str">
            <v>BILLY</v>
          </cell>
          <cell r="D727">
            <v>34778</v>
          </cell>
          <cell r="E727">
            <v>19.455167693360711</v>
          </cell>
        </row>
        <row r="728">
          <cell r="A728">
            <v>64992</v>
          </cell>
          <cell r="B728" t="str">
            <v>SIMON</v>
          </cell>
          <cell r="C728" t="str">
            <v>HADASSAH</v>
          </cell>
          <cell r="D728">
            <v>34777</v>
          </cell>
          <cell r="E728">
            <v>19.457905544147845</v>
          </cell>
        </row>
        <row r="729">
          <cell r="A729">
            <v>8140</v>
          </cell>
          <cell r="B729" t="str">
            <v>BISHOP</v>
          </cell>
          <cell r="C729" t="str">
            <v>NIAH</v>
          </cell>
          <cell r="D729">
            <v>34772</v>
          </cell>
          <cell r="E729">
            <v>19.471594798083505</v>
          </cell>
        </row>
        <row r="730">
          <cell r="A730">
            <v>65223</v>
          </cell>
          <cell r="B730" t="str">
            <v>SCOTT</v>
          </cell>
          <cell r="C730" t="str">
            <v>ELLIOTT</v>
          </cell>
          <cell r="D730">
            <v>34767</v>
          </cell>
          <cell r="E730">
            <v>19.485284052019164</v>
          </cell>
        </row>
        <row r="731">
          <cell r="A731">
            <v>75740</v>
          </cell>
          <cell r="B731" t="str">
            <v>REKHAVI</v>
          </cell>
          <cell r="C731" t="str">
            <v>HANNA</v>
          </cell>
          <cell r="D731">
            <v>34766</v>
          </cell>
          <cell r="E731">
            <v>19.488021902806295</v>
          </cell>
        </row>
        <row r="732">
          <cell r="A732">
            <v>65224</v>
          </cell>
          <cell r="B732" t="str">
            <v>KLIEN</v>
          </cell>
          <cell r="C732" t="str">
            <v>YAEL</v>
          </cell>
          <cell r="D732">
            <v>34763</v>
          </cell>
          <cell r="E732">
            <v>19.496235455167692</v>
          </cell>
        </row>
        <row r="733">
          <cell r="A733">
            <v>20070</v>
          </cell>
          <cell r="B733" t="str">
            <v>KING</v>
          </cell>
          <cell r="C733" t="str">
            <v>VINCENT</v>
          </cell>
          <cell r="D733">
            <v>34754</v>
          </cell>
          <cell r="E733">
            <v>19.520876112251884</v>
          </cell>
        </row>
        <row r="734">
          <cell r="A734">
            <v>51232</v>
          </cell>
          <cell r="B734" t="str">
            <v>PALACIO-FARMER</v>
          </cell>
          <cell r="C734" t="str">
            <v>KATIE</v>
          </cell>
          <cell r="D734">
            <v>34747</v>
          </cell>
          <cell r="E734">
            <v>19.540041067761805</v>
          </cell>
        </row>
        <row r="735">
          <cell r="A735">
            <v>145573</v>
          </cell>
          <cell r="B735" t="str">
            <v>HASAN</v>
          </cell>
          <cell r="C735" t="str">
            <v>KARMEN</v>
          </cell>
          <cell r="D735">
            <v>34737</v>
          </cell>
          <cell r="E735">
            <v>19.567419575633128</v>
          </cell>
        </row>
        <row r="736">
          <cell r="A736">
            <v>30599</v>
          </cell>
          <cell r="B736" t="str">
            <v>ZAMIR</v>
          </cell>
          <cell r="C736" t="str">
            <v>DANIEL</v>
          </cell>
          <cell r="D736">
            <v>34723</v>
          </cell>
          <cell r="E736">
            <v>19.605749486652979</v>
          </cell>
        </row>
        <row r="737">
          <cell r="A737">
            <v>17167</v>
          </cell>
          <cell r="B737" t="str">
            <v>DAMAAN</v>
          </cell>
          <cell r="C737" t="str">
            <v>SAIF</v>
          </cell>
          <cell r="D737">
            <v>34721</v>
          </cell>
          <cell r="E737">
            <v>19.611225188227241</v>
          </cell>
        </row>
        <row r="738">
          <cell r="A738">
            <v>26800</v>
          </cell>
          <cell r="B738" t="str">
            <v>REICH</v>
          </cell>
          <cell r="C738" t="str">
            <v>CHANI</v>
          </cell>
          <cell r="D738">
            <v>34719</v>
          </cell>
          <cell r="E738">
            <v>19.616700889801507</v>
          </cell>
        </row>
        <row r="739">
          <cell r="A739">
            <v>16081</v>
          </cell>
          <cell r="B739" t="str">
            <v>HEIDARIFAR</v>
          </cell>
          <cell r="C739" t="str">
            <v>ARIAN</v>
          </cell>
          <cell r="D739">
            <v>34718</v>
          </cell>
          <cell r="E739">
            <v>19.619438740588638</v>
          </cell>
        </row>
        <row r="740">
          <cell r="A740">
            <v>51187</v>
          </cell>
          <cell r="B740" t="str">
            <v>PORGES</v>
          </cell>
          <cell r="C740" t="str">
            <v>EMILY</v>
          </cell>
          <cell r="D740">
            <v>34708</v>
          </cell>
          <cell r="E740">
            <v>19.646817248459961</v>
          </cell>
        </row>
        <row r="741">
          <cell r="A741">
            <v>67849</v>
          </cell>
          <cell r="B741" t="str">
            <v>MERVIS</v>
          </cell>
          <cell r="C741" t="str">
            <v>RACHEL</v>
          </cell>
          <cell r="D741">
            <v>34707</v>
          </cell>
          <cell r="E741">
            <v>19.649555099247092</v>
          </cell>
        </row>
        <row r="742">
          <cell r="A742">
            <v>24597</v>
          </cell>
          <cell r="B742" t="str">
            <v>HERRIDGE-ISHAK</v>
          </cell>
          <cell r="C742" t="str">
            <v>DANIEL</v>
          </cell>
          <cell r="D742">
            <v>34698</v>
          </cell>
          <cell r="E742">
            <v>19.674195756331279</v>
          </cell>
        </row>
        <row r="743">
          <cell r="A743">
            <v>40372</v>
          </cell>
          <cell r="B743" t="str">
            <v>SAUNDERS</v>
          </cell>
          <cell r="C743" t="str">
            <v>LUCINDA</v>
          </cell>
          <cell r="D743">
            <v>34698</v>
          </cell>
          <cell r="E743">
            <v>19.674195756331279</v>
          </cell>
        </row>
        <row r="744">
          <cell r="A744">
            <v>128306</v>
          </cell>
          <cell r="B744" t="str">
            <v>SERVICE</v>
          </cell>
          <cell r="C744" t="str">
            <v>SHANE</v>
          </cell>
          <cell r="D744">
            <v>34688</v>
          </cell>
          <cell r="E744">
            <v>19.701574264202602</v>
          </cell>
        </row>
        <row r="745">
          <cell r="A745">
            <v>64909</v>
          </cell>
          <cell r="B745" t="str">
            <v>GORDON</v>
          </cell>
          <cell r="C745" t="str">
            <v>BORUCH</v>
          </cell>
          <cell r="D745">
            <v>34679</v>
          </cell>
          <cell r="E745">
            <v>19.72621492128679</v>
          </cell>
        </row>
        <row r="746">
          <cell r="A746">
            <v>31948</v>
          </cell>
          <cell r="B746" t="str">
            <v>MYERS</v>
          </cell>
          <cell r="C746" t="str">
            <v>ITAMAR</v>
          </cell>
          <cell r="D746">
            <v>34663</v>
          </cell>
          <cell r="E746">
            <v>19.770020533880903</v>
          </cell>
        </row>
        <row r="747">
          <cell r="A747">
            <v>17289</v>
          </cell>
          <cell r="B747" t="str">
            <v>MEYER</v>
          </cell>
          <cell r="C747" t="str">
            <v>ARIELLA</v>
          </cell>
          <cell r="D747">
            <v>34663</v>
          </cell>
          <cell r="E747">
            <v>19.770020533880903</v>
          </cell>
        </row>
        <row r="748">
          <cell r="A748">
            <v>149061</v>
          </cell>
          <cell r="B748" t="str">
            <v>ABELESZ</v>
          </cell>
          <cell r="C748" t="str">
            <v>LEAH</v>
          </cell>
          <cell r="D748">
            <v>34661</v>
          </cell>
          <cell r="E748">
            <v>19.775496235455169</v>
          </cell>
        </row>
        <row r="749">
          <cell r="A749">
            <v>17367</v>
          </cell>
          <cell r="B749" t="str">
            <v>SUPASIANG-GRIEVES</v>
          </cell>
          <cell r="C749" t="str">
            <v>HARRY</v>
          </cell>
          <cell r="D749">
            <v>34642</v>
          </cell>
          <cell r="E749">
            <v>19.827515400410679</v>
          </cell>
        </row>
        <row r="750">
          <cell r="A750">
            <v>28907</v>
          </cell>
          <cell r="B750" t="str">
            <v>LE DAIN</v>
          </cell>
          <cell r="C750" t="str">
            <v>JAMES</v>
          </cell>
          <cell r="D750">
            <v>34618</v>
          </cell>
          <cell r="E750">
            <v>19.893223819301848</v>
          </cell>
        </row>
        <row r="751">
          <cell r="A751">
            <v>34767</v>
          </cell>
          <cell r="B751" t="str">
            <v>SHAH</v>
          </cell>
          <cell r="C751" t="str">
            <v>NIRAV</v>
          </cell>
          <cell r="D751">
            <v>34615</v>
          </cell>
          <cell r="E751">
            <v>19.901437371663246</v>
          </cell>
        </row>
        <row r="752">
          <cell r="A752">
            <v>27368</v>
          </cell>
          <cell r="B752" t="str">
            <v>SPAUL</v>
          </cell>
          <cell r="C752" t="str">
            <v>CALLUM</v>
          </cell>
          <cell r="D752">
            <v>34601</v>
          </cell>
          <cell r="E752">
            <v>19.939767282683093</v>
          </cell>
        </row>
        <row r="753">
          <cell r="A753">
            <v>32273</v>
          </cell>
          <cell r="B753" t="str">
            <v>SIEFF</v>
          </cell>
          <cell r="C753" t="str">
            <v>JONATHAN</v>
          </cell>
          <cell r="D753">
            <v>34593</v>
          </cell>
          <cell r="E753">
            <v>19.961670088980149</v>
          </cell>
        </row>
        <row r="754">
          <cell r="A754">
            <v>21384</v>
          </cell>
          <cell r="B754" t="str">
            <v>KAO</v>
          </cell>
          <cell r="C754" t="str">
            <v>REECE</v>
          </cell>
          <cell r="D754">
            <v>34593</v>
          </cell>
          <cell r="E754">
            <v>19.961670088980149</v>
          </cell>
        </row>
        <row r="755">
          <cell r="A755">
            <v>17527</v>
          </cell>
          <cell r="B755" t="str">
            <v>SALIM-JAFFER</v>
          </cell>
          <cell r="C755" t="str">
            <v>ZAHRA</v>
          </cell>
          <cell r="D755">
            <v>34592</v>
          </cell>
          <cell r="E755">
            <v>19.964407939767284</v>
          </cell>
        </row>
        <row r="756">
          <cell r="A756">
            <v>15876</v>
          </cell>
          <cell r="B756" t="str">
            <v>PUGSLEY</v>
          </cell>
          <cell r="C756" t="str">
            <v>SCOTT</v>
          </cell>
          <cell r="D756">
            <v>34586</v>
          </cell>
          <cell r="E756">
            <v>19.980835044490075</v>
          </cell>
        </row>
        <row r="757">
          <cell r="A757">
            <v>155655</v>
          </cell>
          <cell r="B757" t="str">
            <v>TANG-MARTIN</v>
          </cell>
          <cell r="C757" t="str">
            <v>CARLOS</v>
          </cell>
          <cell r="D757">
            <v>34579</v>
          </cell>
          <cell r="E757">
            <v>20</v>
          </cell>
        </row>
        <row r="758">
          <cell r="A758">
            <v>19300</v>
          </cell>
          <cell r="B758" t="str">
            <v>HARRIMAN</v>
          </cell>
          <cell r="C758" t="str">
            <v>TERRY</v>
          </cell>
          <cell r="D758">
            <v>34564</v>
          </cell>
          <cell r="E758">
            <v>20.041067761806982</v>
          </cell>
        </row>
        <row r="759">
          <cell r="A759">
            <v>65066</v>
          </cell>
          <cell r="B759" t="str">
            <v>SIRETT</v>
          </cell>
          <cell r="C759" t="str">
            <v>JOHN</v>
          </cell>
          <cell r="D759">
            <v>34561</v>
          </cell>
          <cell r="E759">
            <v>20.049281314168379</v>
          </cell>
        </row>
        <row r="760">
          <cell r="A760">
            <v>17178</v>
          </cell>
          <cell r="B760" t="str">
            <v>EMAMI-SARAVI</v>
          </cell>
          <cell r="C760" t="str">
            <v>LEILA</v>
          </cell>
          <cell r="D760">
            <v>34559</v>
          </cell>
          <cell r="E760">
            <v>20.054757015742641</v>
          </cell>
        </row>
        <row r="761">
          <cell r="A761">
            <v>64996</v>
          </cell>
          <cell r="B761" t="str">
            <v>MUSKER</v>
          </cell>
          <cell r="C761" t="str">
            <v>BEN</v>
          </cell>
          <cell r="D761">
            <v>34546</v>
          </cell>
          <cell r="E761">
            <v>20.090349075975361</v>
          </cell>
        </row>
        <row r="762">
          <cell r="A762">
            <v>65343</v>
          </cell>
          <cell r="B762" t="str">
            <v>MICHAEL</v>
          </cell>
          <cell r="C762" t="str">
            <v>GREGORY PANTELLIS</v>
          </cell>
          <cell r="D762">
            <v>34542</v>
          </cell>
          <cell r="E762">
            <v>20.101300479123889</v>
          </cell>
        </row>
        <row r="763">
          <cell r="A763">
            <v>19894</v>
          </cell>
          <cell r="B763" t="str">
            <v>WHITE</v>
          </cell>
          <cell r="C763" t="str">
            <v>ELEANOR ANN</v>
          </cell>
          <cell r="D763">
            <v>34529</v>
          </cell>
          <cell r="E763">
            <v>20.136892539356605</v>
          </cell>
        </row>
        <row r="764">
          <cell r="A764">
            <v>29382</v>
          </cell>
          <cell r="B764" t="str">
            <v>BRENNAN</v>
          </cell>
          <cell r="C764" t="str">
            <v>CONOR</v>
          </cell>
          <cell r="D764">
            <v>34516</v>
          </cell>
          <cell r="E764">
            <v>20.172484599589321</v>
          </cell>
        </row>
        <row r="765">
          <cell r="A765">
            <v>8010</v>
          </cell>
          <cell r="B765" t="str">
            <v>DOBSON</v>
          </cell>
          <cell r="C765" t="str">
            <v>DENNIS</v>
          </cell>
          <cell r="D765">
            <v>34508</v>
          </cell>
          <cell r="E765">
            <v>20.194387405886378</v>
          </cell>
        </row>
        <row r="766">
          <cell r="A766">
            <v>34705</v>
          </cell>
          <cell r="B766" t="str">
            <v>PATEL</v>
          </cell>
          <cell r="C766" t="str">
            <v>MEERA</v>
          </cell>
          <cell r="D766">
            <v>34501</v>
          </cell>
          <cell r="E766">
            <v>20.213552361396303</v>
          </cell>
        </row>
        <row r="767">
          <cell r="A767">
            <v>66213</v>
          </cell>
          <cell r="B767" t="str">
            <v>HARRIS</v>
          </cell>
          <cell r="C767" t="str">
            <v>EDWARD</v>
          </cell>
          <cell r="D767">
            <v>34491</v>
          </cell>
          <cell r="E767">
            <v>20.240930869267626</v>
          </cell>
        </row>
        <row r="768">
          <cell r="A768">
            <v>65161</v>
          </cell>
          <cell r="B768" t="str">
            <v>GUNDLE</v>
          </cell>
          <cell r="C768" t="str">
            <v>ZACH</v>
          </cell>
          <cell r="D768">
            <v>34481</v>
          </cell>
          <cell r="E768">
            <v>20.268309377138944</v>
          </cell>
        </row>
        <row r="769">
          <cell r="A769">
            <v>30678</v>
          </cell>
          <cell r="B769" t="str">
            <v>FREEMAN</v>
          </cell>
          <cell r="C769" t="str">
            <v>YISROEL</v>
          </cell>
          <cell r="D769">
            <v>34469</v>
          </cell>
          <cell r="E769">
            <v>20.301163586584533</v>
          </cell>
        </row>
        <row r="770">
          <cell r="A770">
            <v>65274</v>
          </cell>
          <cell r="B770" t="str">
            <v>SAUL</v>
          </cell>
          <cell r="C770" t="str">
            <v>JORDAN</v>
          </cell>
          <cell r="D770">
            <v>34453</v>
          </cell>
          <cell r="E770">
            <v>20.344969199178646</v>
          </cell>
        </row>
        <row r="771">
          <cell r="A771">
            <v>38232</v>
          </cell>
          <cell r="B771" t="str">
            <v>ODUMODU</v>
          </cell>
          <cell r="C771" t="str">
            <v>ANTHONY</v>
          </cell>
          <cell r="D771">
            <v>34447</v>
          </cell>
          <cell r="E771">
            <v>20.361396303901437</v>
          </cell>
        </row>
        <row r="772">
          <cell r="A772">
            <v>17047</v>
          </cell>
          <cell r="B772" t="str">
            <v>THOMSON</v>
          </cell>
          <cell r="C772" t="str">
            <v>LEO</v>
          </cell>
          <cell r="D772">
            <v>34442</v>
          </cell>
          <cell r="E772">
            <v>20.3750855578371</v>
          </cell>
        </row>
        <row r="773">
          <cell r="A773">
            <v>4568</v>
          </cell>
          <cell r="B773" t="str">
            <v>GILL</v>
          </cell>
          <cell r="C773" t="str">
            <v>TIMOTHY</v>
          </cell>
          <cell r="D773">
            <v>34413</v>
          </cell>
          <cell r="E773">
            <v>20.454483230663929</v>
          </cell>
        </row>
        <row r="774">
          <cell r="A774">
            <v>65091</v>
          </cell>
          <cell r="B774" t="str">
            <v>KATZ</v>
          </cell>
          <cell r="C774" t="str">
            <v>SAMUEL</v>
          </cell>
          <cell r="D774">
            <v>34413</v>
          </cell>
          <cell r="E774">
            <v>20.454483230663929</v>
          </cell>
        </row>
        <row r="775">
          <cell r="A775">
            <v>65283</v>
          </cell>
          <cell r="B775" t="str">
            <v>HICKEY</v>
          </cell>
          <cell r="C775" t="str">
            <v>SIOBHAN</v>
          </cell>
          <cell r="D775">
            <v>34410</v>
          </cell>
          <cell r="E775">
            <v>20.462696783025326</v>
          </cell>
        </row>
        <row r="776">
          <cell r="A776">
            <v>17679</v>
          </cell>
          <cell r="B776" t="str">
            <v>O'LEARY</v>
          </cell>
          <cell r="C776" t="str">
            <v>KATHLEEEN</v>
          </cell>
          <cell r="D776">
            <v>34408</v>
          </cell>
          <cell r="E776">
            <v>20.468172484599588</v>
          </cell>
        </row>
        <row r="777">
          <cell r="A777">
            <v>8427</v>
          </cell>
          <cell r="B777" t="str">
            <v>WAKEFIELD</v>
          </cell>
          <cell r="C777" t="str">
            <v>JOHN</v>
          </cell>
          <cell r="D777">
            <v>34402</v>
          </cell>
          <cell r="E777">
            <v>20.484599589322382</v>
          </cell>
        </row>
        <row r="778">
          <cell r="A778">
            <v>195800</v>
          </cell>
          <cell r="B778" t="str">
            <v>BAILEY</v>
          </cell>
          <cell r="C778" t="str">
            <v>SHAQUILLE</v>
          </cell>
          <cell r="D778">
            <v>34397</v>
          </cell>
          <cell r="E778">
            <v>20.498288843258042</v>
          </cell>
        </row>
        <row r="779">
          <cell r="A779">
            <v>28104</v>
          </cell>
          <cell r="B779" t="str">
            <v>LOXLEY-BLOUNT</v>
          </cell>
          <cell r="C779" t="str">
            <v>HELEN</v>
          </cell>
          <cell r="D779">
            <v>34396</v>
          </cell>
          <cell r="E779">
            <v>20.501026694045173</v>
          </cell>
        </row>
        <row r="780">
          <cell r="A780">
            <v>26606</v>
          </cell>
          <cell r="B780" t="str">
            <v>DAVIDSON</v>
          </cell>
          <cell r="C780" t="str">
            <v>ESTHER</v>
          </cell>
          <cell r="D780">
            <v>34394</v>
          </cell>
          <cell r="E780">
            <v>20.506502395619439</v>
          </cell>
        </row>
        <row r="781">
          <cell r="A781">
            <v>40306</v>
          </cell>
          <cell r="B781" t="str">
            <v>BROWN</v>
          </cell>
          <cell r="C781" t="str">
            <v>LOUISE</v>
          </cell>
          <cell r="D781">
            <v>34387</v>
          </cell>
          <cell r="E781">
            <v>20.525667351129364</v>
          </cell>
        </row>
        <row r="782">
          <cell r="A782">
            <v>26787</v>
          </cell>
          <cell r="B782" t="str">
            <v>ORZEL</v>
          </cell>
          <cell r="C782" t="str">
            <v>MIRI</v>
          </cell>
          <cell r="D782">
            <v>34356</v>
          </cell>
          <cell r="E782">
            <v>20.610540725530459</v>
          </cell>
        </row>
        <row r="783">
          <cell r="A783">
            <v>197493</v>
          </cell>
          <cell r="B783" t="str">
            <v>BROWN</v>
          </cell>
          <cell r="C783" t="str">
            <v>JAMAL</v>
          </cell>
          <cell r="D783">
            <v>34342</v>
          </cell>
          <cell r="E783">
            <v>20.648870636550306</v>
          </cell>
        </row>
        <row r="784">
          <cell r="A784">
            <v>26528</v>
          </cell>
          <cell r="B784" t="str">
            <v>WEISBART</v>
          </cell>
          <cell r="C784" t="str">
            <v>ARON</v>
          </cell>
          <cell r="D784">
            <v>34339</v>
          </cell>
          <cell r="E784">
            <v>20.657084188911703</v>
          </cell>
        </row>
        <row r="785">
          <cell r="A785">
            <v>65339</v>
          </cell>
          <cell r="B785" t="str">
            <v>ABDIKANI</v>
          </cell>
          <cell r="C785" t="str">
            <v>MOHAMMED</v>
          </cell>
          <cell r="D785">
            <v>34337</v>
          </cell>
          <cell r="E785">
            <v>20.662559890485969</v>
          </cell>
        </row>
        <row r="786">
          <cell r="A786">
            <v>22336</v>
          </cell>
          <cell r="B786" t="str">
            <v>WELLE</v>
          </cell>
          <cell r="C786" t="str">
            <v>ZAHRA</v>
          </cell>
          <cell r="D786">
            <v>34320</v>
          </cell>
          <cell r="E786">
            <v>20.709103353867214</v>
          </cell>
        </row>
        <row r="787">
          <cell r="A787">
            <v>16500</v>
          </cell>
          <cell r="B787" t="str">
            <v>TROBER</v>
          </cell>
          <cell r="C787" t="str">
            <v>JOSHUA</v>
          </cell>
          <cell r="D787">
            <v>34314</v>
          </cell>
          <cell r="E787">
            <v>20.725530458590008</v>
          </cell>
        </row>
        <row r="788">
          <cell r="A788">
            <v>65350</v>
          </cell>
          <cell r="B788" t="str">
            <v>CHODOSH</v>
          </cell>
          <cell r="C788" t="str">
            <v>JAKE JOSEPH LEE</v>
          </cell>
          <cell r="D788">
            <v>34312</v>
          </cell>
          <cell r="E788">
            <v>20.73100616016427</v>
          </cell>
        </row>
        <row r="789">
          <cell r="A789">
            <v>66031</v>
          </cell>
          <cell r="B789" t="str">
            <v>LAIGEE-BANIASAD</v>
          </cell>
          <cell r="C789" t="str">
            <v>ASHNI</v>
          </cell>
          <cell r="D789">
            <v>34310</v>
          </cell>
          <cell r="E789">
            <v>20.736481861738536</v>
          </cell>
        </row>
        <row r="790">
          <cell r="A790">
            <v>65287</v>
          </cell>
          <cell r="B790" t="str">
            <v>THOMAS</v>
          </cell>
          <cell r="C790" t="str">
            <v>OSCAR</v>
          </cell>
          <cell r="D790">
            <v>34299</v>
          </cell>
          <cell r="E790">
            <v>20.76659822039699</v>
          </cell>
        </row>
        <row r="791">
          <cell r="A791">
            <v>195563</v>
          </cell>
          <cell r="B791" t="str">
            <v>MAPETJA</v>
          </cell>
          <cell r="C791" t="str">
            <v>LIAKO</v>
          </cell>
          <cell r="D791">
            <v>34289</v>
          </cell>
          <cell r="E791">
            <v>20.793976728268309</v>
          </cell>
        </row>
        <row r="792">
          <cell r="A792">
            <v>39634</v>
          </cell>
          <cell r="B792" t="str">
            <v>SIMMONDS-ROSTEN</v>
          </cell>
          <cell r="C792" t="str">
            <v>YOSEF</v>
          </cell>
          <cell r="D792">
            <v>34242</v>
          </cell>
          <cell r="E792">
            <v>20.922655715263517</v>
          </cell>
        </row>
        <row r="793">
          <cell r="A793">
            <v>64892</v>
          </cell>
          <cell r="B793" t="str">
            <v>LEWIS</v>
          </cell>
          <cell r="C793" t="str">
            <v>TAMARA</v>
          </cell>
          <cell r="D793">
            <v>34241</v>
          </cell>
          <cell r="E793">
            <v>20.925393566050651</v>
          </cell>
        </row>
        <row r="794">
          <cell r="A794">
            <v>21106</v>
          </cell>
          <cell r="B794" t="str">
            <v>HELE</v>
          </cell>
          <cell r="C794" t="str">
            <v>PACE YIN-ZI</v>
          </cell>
          <cell r="D794">
            <v>34214</v>
          </cell>
          <cell r="E794">
            <v>20.999315537303218</v>
          </cell>
        </row>
        <row r="795">
          <cell r="A795">
            <v>17483</v>
          </cell>
          <cell r="B795" t="str">
            <v>LUISI</v>
          </cell>
          <cell r="C795" t="str">
            <v>GIANLUCA</v>
          </cell>
          <cell r="D795">
            <v>34209</v>
          </cell>
          <cell r="E795">
            <v>21.013004791238878</v>
          </cell>
        </row>
        <row r="796">
          <cell r="A796">
            <v>65285</v>
          </cell>
          <cell r="B796" t="str">
            <v>KUSZER</v>
          </cell>
          <cell r="C796" t="str">
            <v>LIEBLE</v>
          </cell>
          <cell r="D796">
            <v>34196</v>
          </cell>
          <cell r="E796">
            <v>21.048596851471594</v>
          </cell>
        </row>
        <row r="797">
          <cell r="A797">
            <v>4545</v>
          </cell>
          <cell r="B797" t="str">
            <v>KERR</v>
          </cell>
          <cell r="C797" t="str">
            <v>BOBBY</v>
          </cell>
          <cell r="D797">
            <v>34185</v>
          </cell>
          <cell r="E797">
            <v>21.078713210130047</v>
          </cell>
        </row>
        <row r="798">
          <cell r="A798">
            <v>65140</v>
          </cell>
          <cell r="B798" t="str">
            <v>FELDMAN</v>
          </cell>
          <cell r="C798" t="str">
            <v>GOLDA</v>
          </cell>
          <cell r="D798">
            <v>34179</v>
          </cell>
          <cell r="E798">
            <v>21.095140314852841</v>
          </cell>
        </row>
        <row r="799">
          <cell r="A799">
            <v>65102</v>
          </cell>
          <cell r="B799" t="str">
            <v>Hillary-Lesquerre</v>
          </cell>
          <cell r="C799" t="str">
            <v>QUENTIN</v>
          </cell>
          <cell r="D799">
            <v>34152</v>
          </cell>
          <cell r="E799">
            <v>21.169062286105408</v>
          </cell>
        </row>
        <row r="800">
          <cell r="A800">
            <v>52101</v>
          </cell>
          <cell r="B800" t="str">
            <v>KNIGHT</v>
          </cell>
          <cell r="C800" t="str">
            <v>RUTH ELLEN</v>
          </cell>
          <cell r="D800">
            <v>34138</v>
          </cell>
          <cell r="E800">
            <v>21.207392197125255</v>
          </cell>
        </row>
        <row r="801">
          <cell r="A801">
            <v>65062</v>
          </cell>
          <cell r="B801" t="str">
            <v>LOCK</v>
          </cell>
          <cell r="C801" t="str">
            <v>FREDDIE</v>
          </cell>
          <cell r="D801">
            <v>34106</v>
          </cell>
          <cell r="E801">
            <v>21.295003422313485</v>
          </cell>
        </row>
        <row r="802">
          <cell r="A802">
            <v>17222</v>
          </cell>
          <cell r="B802" t="str">
            <v>HOLLINGBERY</v>
          </cell>
          <cell r="C802" t="str">
            <v>CONAN</v>
          </cell>
          <cell r="D802">
            <v>34105</v>
          </cell>
          <cell r="E802">
            <v>21.297741273100616</v>
          </cell>
        </row>
        <row r="803">
          <cell r="A803">
            <v>145525</v>
          </cell>
          <cell r="B803" t="str">
            <v>LANGOWSKA</v>
          </cell>
          <cell r="C803" t="str">
            <v>KAROLINA</v>
          </cell>
          <cell r="D803">
            <v>34105</v>
          </cell>
          <cell r="E803">
            <v>21.297741273100616</v>
          </cell>
        </row>
        <row r="804">
          <cell r="A804">
            <v>170618</v>
          </cell>
          <cell r="B804" t="str">
            <v>PARKER</v>
          </cell>
          <cell r="C804" t="str">
            <v>TAMSIN</v>
          </cell>
          <cell r="D804">
            <v>34087</v>
          </cell>
          <cell r="E804">
            <v>21.347022587268995</v>
          </cell>
        </row>
        <row r="805">
          <cell r="A805">
            <v>65248</v>
          </cell>
          <cell r="B805" t="str">
            <v>BRONSON</v>
          </cell>
          <cell r="C805" t="str">
            <v>BRADLEY</v>
          </cell>
          <cell r="D805">
            <v>34084</v>
          </cell>
          <cell r="E805">
            <v>21.355236139630389</v>
          </cell>
        </row>
        <row r="806">
          <cell r="A806">
            <v>21362</v>
          </cell>
          <cell r="B806" t="str">
            <v>FRANCIS</v>
          </cell>
          <cell r="C806" t="str">
            <v>SAM</v>
          </cell>
          <cell r="D806">
            <v>34074</v>
          </cell>
          <cell r="E806">
            <v>21.382614647501711</v>
          </cell>
        </row>
        <row r="807">
          <cell r="A807">
            <v>72333</v>
          </cell>
          <cell r="B807" t="str">
            <v>MBETOLO</v>
          </cell>
          <cell r="C807" t="str">
            <v>HILDA</v>
          </cell>
          <cell r="D807">
            <v>34068</v>
          </cell>
          <cell r="E807">
            <v>21.399041752224505</v>
          </cell>
        </row>
        <row r="808">
          <cell r="A808">
            <v>36050</v>
          </cell>
          <cell r="B808" t="str">
            <v>KRAVETZ</v>
          </cell>
          <cell r="C808" t="str">
            <v>DANIEL</v>
          </cell>
          <cell r="D808">
            <v>34055</v>
          </cell>
          <cell r="E808">
            <v>21.434633812457221</v>
          </cell>
        </row>
        <row r="809">
          <cell r="A809">
            <v>64986</v>
          </cell>
          <cell r="B809" t="str">
            <v>HARRIS</v>
          </cell>
          <cell r="C809" t="str">
            <v>STEPHANIE</v>
          </cell>
          <cell r="D809">
            <v>34038</v>
          </cell>
          <cell r="E809">
            <v>21.481177275838466</v>
          </cell>
        </row>
        <row r="810">
          <cell r="A810">
            <v>65150</v>
          </cell>
          <cell r="B810" t="str">
            <v>WEBSTER</v>
          </cell>
          <cell r="C810" t="str">
            <v>OLIVER</v>
          </cell>
          <cell r="D810">
            <v>34038</v>
          </cell>
          <cell r="E810">
            <v>21.481177275838466</v>
          </cell>
        </row>
        <row r="811">
          <cell r="A811">
            <v>65198</v>
          </cell>
          <cell r="B811" t="str">
            <v>KLEINMAN</v>
          </cell>
          <cell r="C811" t="str">
            <v>JOSHUA TOBY</v>
          </cell>
          <cell r="D811">
            <v>34030</v>
          </cell>
          <cell r="E811">
            <v>21.503080082135522</v>
          </cell>
        </row>
        <row r="812">
          <cell r="A812">
            <v>66174</v>
          </cell>
          <cell r="B812" t="str">
            <v>O'DONNELL</v>
          </cell>
          <cell r="C812" t="str">
            <v>CHRISTOPHER</v>
          </cell>
          <cell r="D812">
            <v>33958</v>
          </cell>
          <cell r="E812">
            <v>21.700205338809035</v>
          </cell>
        </row>
        <row r="813">
          <cell r="A813">
            <v>65289</v>
          </cell>
          <cell r="B813" t="str">
            <v>HAZIZA</v>
          </cell>
          <cell r="C813" t="str">
            <v>AMIR</v>
          </cell>
          <cell r="D813">
            <v>33945</v>
          </cell>
          <cell r="E813">
            <v>21.735797399041751</v>
          </cell>
        </row>
        <row r="814">
          <cell r="A814">
            <v>146149</v>
          </cell>
          <cell r="B814" t="str">
            <v>BLOOM</v>
          </cell>
          <cell r="C814" t="str">
            <v>ASHLEY</v>
          </cell>
          <cell r="D814">
            <v>33911</v>
          </cell>
          <cell r="E814">
            <v>21.828884325804243</v>
          </cell>
        </row>
        <row r="815">
          <cell r="A815">
            <v>189782</v>
          </cell>
          <cell r="B815" t="str">
            <v>COHEN</v>
          </cell>
          <cell r="C815" t="str">
            <v>MAI</v>
          </cell>
          <cell r="D815">
            <v>33903</v>
          </cell>
          <cell r="E815">
            <v>21.850787132101299</v>
          </cell>
        </row>
        <row r="816">
          <cell r="A816">
            <v>65298</v>
          </cell>
          <cell r="B816" t="str">
            <v>AHMED</v>
          </cell>
          <cell r="C816" t="str">
            <v>TASLIM</v>
          </cell>
          <cell r="D816">
            <v>33901</v>
          </cell>
          <cell r="E816">
            <v>21.856262833675565</v>
          </cell>
        </row>
        <row r="817">
          <cell r="A817">
            <v>66204</v>
          </cell>
          <cell r="B817" t="str">
            <v>GARDINER</v>
          </cell>
          <cell r="C817" t="str">
            <v>STUART</v>
          </cell>
          <cell r="D817">
            <v>33894</v>
          </cell>
          <cell r="E817">
            <v>21.87542778918549</v>
          </cell>
        </row>
        <row r="818">
          <cell r="A818">
            <v>19610</v>
          </cell>
          <cell r="B818" t="str">
            <v>QUAZI</v>
          </cell>
          <cell r="C818" t="str">
            <v>HAARON</v>
          </cell>
          <cell r="D818">
            <v>33892</v>
          </cell>
          <cell r="E818">
            <v>21.880903490759753</v>
          </cell>
        </row>
        <row r="819">
          <cell r="A819">
            <v>52437</v>
          </cell>
          <cell r="B819" t="str">
            <v>SOLOMONS</v>
          </cell>
          <cell r="C819" t="str">
            <v>LOUIS ISRAEL</v>
          </cell>
          <cell r="D819">
            <v>33889</v>
          </cell>
          <cell r="E819">
            <v>21.88911704312115</v>
          </cell>
        </row>
        <row r="820">
          <cell r="A820">
            <v>23180</v>
          </cell>
          <cell r="B820" t="str">
            <v>LEMER</v>
          </cell>
          <cell r="C820" t="str">
            <v>DANIEL</v>
          </cell>
          <cell r="D820">
            <v>33883</v>
          </cell>
          <cell r="E820">
            <v>21.905544147843944</v>
          </cell>
        </row>
        <row r="821">
          <cell r="A821">
            <v>17329</v>
          </cell>
          <cell r="B821" t="str">
            <v>RANTELL</v>
          </cell>
          <cell r="C821" t="str">
            <v>GREGORY</v>
          </cell>
          <cell r="D821">
            <v>33880</v>
          </cell>
          <cell r="E821">
            <v>21.913757700205338</v>
          </cell>
        </row>
        <row r="822">
          <cell r="A822">
            <v>65240</v>
          </cell>
          <cell r="B822" t="str">
            <v>GROSZMAN</v>
          </cell>
          <cell r="C822" t="str">
            <v>MICHELLE</v>
          </cell>
          <cell r="D822">
            <v>33874</v>
          </cell>
          <cell r="E822">
            <v>21.930184804928132</v>
          </cell>
        </row>
        <row r="823">
          <cell r="A823">
            <v>172555</v>
          </cell>
          <cell r="B823" t="str">
            <v>MUTANGILAYI</v>
          </cell>
          <cell r="C823" t="str">
            <v>MARRIE-JEANNE</v>
          </cell>
          <cell r="D823">
            <v>33831</v>
          </cell>
          <cell r="E823">
            <v>22.047912388774812</v>
          </cell>
        </row>
        <row r="824">
          <cell r="A824">
            <v>64989</v>
          </cell>
          <cell r="B824" t="str">
            <v>VARIAN</v>
          </cell>
          <cell r="C824" t="str">
            <v>TIMOTHY</v>
          </cell>
          <cell r="D824">
            <v>33829</v>
          </cell>
          <cell r="E824">
            <v>22.053388090349078</v>
          </cell>
        </row>
        <row r="825">
          <cell r="A825">
            <v>18126</v>
          </cell>
          <cell r="B825" t="str">
            <v>DANN</v>
          </cell>
          <cell r="C825" t="str">
            <v>ALEXANDER</v>
          </cell>
          <cell r="D825">
            <v>33820</v>
          </cell>
          <cell r="E825">
            <v>22.078028747433265</v>
          </cell>
        </row>
        <row r="826">
          <cell r="A826">
            <v>53046</v>
          </cell>
          <cell r="B826" t="str">
            <v>MORRIS</v>
          </cell>
          <cell r="C826" t="str">
            <v>SHANI</v>
          </cell>
          <cell r="D826">
            <v>33765</v>
          </cell>
          <cell r="E826">
            <v>22.22861054072553</v>
          </cell>
        </row>
        <row r="827">
          <cell r="A827">
            <v>51131</v>
          </cell>
          <cell r="B827" t="str">
            <v>SHAIHK</v>
          </cell>
          <cell r="C827" t="str">
            <v>IMRAN</v>
          </cell>
          <cell r="D827">
            <v>33751</v>
          </cell>
          <cell r="E827">
            <v>22.266940451745381</v>
          </cell>
        </row>
        <row r="828">
          <cell r="A828">
            <v>65332</v>
          </cell>
          <cell r="B828" t="str">
            <v>FITZGERALD</v>
          </cell>
          <cell r="C828" t="str">
            <v>RHIANNA</v>
          </cell>
          <cell r="D828">
            <v>33750</v>
          </cell>
          <cell r="E828">
            <v>22.269678302532512</v>
          </cell>
        </row>
        <row r="829">
          <cell r="A829">
            <v>51120</v>
          </cell>
          <cell r="B829" t="str">
            <v>PEART</v>
          </cell>
          <cell r="C829" t="str">
            <v>SASAN</v>
          </cell>
          <cell r="D829">
            <v>33714</v>
          </cell>
          <cell r="E829">
            <v>22.368240930869266</v>
          </cell>
        </row>
        <row r="830">
          <cell r="A830">
            <v>52100</v>
          </cell>
          <cell r="B830" t="str">
            <v>KING</v>
          </cell>
          <cell r="C830" t="str">
            <v>ADAM</v>
          </cell>
          <cell r="D830">
            <v>33694</v>
          </cell>
          <cell r="E830">
            <v>22.422997946611911</v>
          </cell>
        </row>
        <row r="831">
          <cell r="A831">
            <v>52083</v>
          </cell>
          <cell r="B831" t="str">
            <v>BURGESS</v>
          </cell>
          <cell r="C831" t="str">
            <v>IEUAN</v>
          </cell>
          <cell r="D831">
            <v>33693</v>
          </cell>
          <cell r="E831">
            <v>22.425735797399042</v>
          </cell>
        </row>
        <row r="832">
          <cell r="A832">
            <v>64942</v>
          </cell>
          <cell r="B832" t="str">
            <v>FARREN</v>
          </cell>
          <cell r="C832" t="str">
            <v>WILLIAM</v>
          </cell>
          <cell r="D832">
            <v>33688</v>
          </cell>
          <cell r="E832">
            <v>22.439425051334702</v>
          </cell>
        </row>
        <row r="833">
          <cell r="A833">
            <v>64921</v>
          </cell>
          <cell r="B833" t="str">
            <v>PERVOE</v>
          </cell>
          <cell r="C833" t="str">
            <v>JAMES</v>
          </cell>
          <cell r="D833">
            <v>33644</v>
          </cell>
          <cell r="E833">
            <v>22.559890485968516</v>
          </cell>
        </row>
        <row r="834">
          <cell r="A834">
            <v>65216</v>
          </cell>
          <cell r="B834" t="str">
            <v>CORKER</v>
          </cell>
          <cell r="C834" t="str">
            <v>KATHERINE</v>
          </cell>
          <cell r="D834">
            <v>33618</v>
          </cell>
          <cell r="E834">
            <v>22.631074606433948</v>
          </cell>
        </row>
        <row r="835">
          <cell r="A835">
            <v>65011</v>
          </cell>
          <cell r="B835" t="str">
            <v>HAMID</v>
          </cell>
          <cell r="C835" t="str">
            <v>ZARA</v>
          </cell>
          <cell r="D835">
            <v>33611</v>
          </cell>
          <cell r="E835">
            <v>22.650239561943874</v>
          </cell>
        </row>
        <row r="836">
          <cell r="A836">
            <v>64919</v>
          </cell>
          <cell r="B836" t="str">
            <v>WELLER</v>
          </cell>
          <cell r="C836" t="str">
            <v>JAMES</v>
          </cell>
          <cell r="D836">
            <v>33604</v>
          </cell>
          <cell r="E836">
            <v>22.669404517453799</v>
          </cell>
        </row>
        <row r="837">
          <cell r="A837">
            <v>65246</v>
          </cell>
          <cell r="B837" t="str">
            <v>RATNAM</v>
          </cell>
          <cell r="C837" t="str">
            <v>SAYON</v>
          </cell>
          <cell r="D837">
            <v>33587</v>
          </cell>
          <cell r="E837">
            <v>22.715947980835043</v>
          </cell>
        </row>
        <row r="838">
          <cell r="A838">
            <v>66178</v>
          </cell>
          <cell r="B838" t="str">
            <v>DONOVAN</v>
          </cell>
          <cell r="C838" t="str">
            <v>JAMES</v>
          </cell>
          <cell r="D838">
            <v>33571</v>
          </cell>
          <cell r="E838">
            <v>22.759753593429156</v>
          </cell>
        </row>
        <row r="839">
          <cell r="A839">
            <v>64859</v>
          </cell>
          <cell r="B839" t="str">
            <v>HAYMAN</v>
          </cell>
          <cell r="C839" t="str">
            <v>HEATHERLEIGH</v>
          </cell>
          <cell r="D839">
            <v>33565</v>
          </cell>
          <cell r="E839">
            <v>22.776180698151951</v>
          </cell>
        </row>
        <row r="840">
          <cell r="A840">
            <v>64933</v>
          </cell>
          <cell r="B840" t="str">
            <v>BRAY</v>
          </cell>
          <cell r="C840" t="str">
            <v>ETHAN</v>
          </cell>
          <cell r="D840">
            <v>33542</v>
          </cell>
          <cell r="E840">
            <v>22.839151266255989</v>
          </cell>
        </row>
        <row r="841">
          <cell r="A841">
            <v>65116</v>
          </cell>
          <cell r="B841" t="str">
            <v>SMER</v>
          </cell>
          <cell r="C841" t="str">
            <v>NICHOLAS</v>
          </cell>
          <cell r="D841">
            <v>33526</v>
          </cell>
          <cell r="E841">
            <v>22.882956878850102</v>
          </cell>
        </row>
        <row r="842">
          <cell r="A842">
            <v>134341</v>
          </cell>
          <cell r="B842" t="str">
            <v>EVANS-JEAN-BAPTISTE</v>
          </cell>
          <cell r="C842" t="str">
            <v>LUKE</v>
          </cell>
          <cell r="D842">
            <v>33504</v>
          </cell>
          <cell r="E842">
            <v>22.943189596167009</v>
          </cell>
        </row>
        <row r="843">
          <cell r="A843">
            <v>64935</v>
          </cell>
          <cell r="B843" t="str">
            <v>HOLLINGBERY</v>
          </cell>
          <cell r="C843" t="str">
            <v>RUFUS</v>
          </cell>
          <cell r="D843">
            <v>33504</v>
          </cell>
          <cell r="E843">
            <v>22.943189596167009</v>
          </cell>
        </row>
        <row r="844">
          <cell r="A844">
            <v>65331</v>
          </cell>
          <cell r="B844" t="str">
            <v>DE LANCE</v>
          </cell>
          <cell r="C844" t="str">
            <v>JARETH</v>
          </cell>
          <cell r="D844">
            <v>32849</v>
          </cell>
          <cell r="E844">
            <v>24.736481861738536</v>
          </cell>
        </row>
        <row r="845">
          <cell r="A845">
            <v>213993</v>
          </cell>
          <cell r="B845" t="str">
            <v>Kahaner</v>
          </cell>
          <cell r="C845" t="str">
            <v>Benjamin</v>
          </cell>
          <cell r="D845">
            <v>39488</v>
          </cell>
          <cell r="E845">
            <v>6.5598904859685145</v>
          </cell>
        </row>
        <row r="846">
          <cell r="A846">
            <v>72769</v>
          </cell>
          <cell r="B846" t="str">
            <v>KING</v>
          </cell>
          <cell r="C846" t="str">
            <v>Louie</v>
          </cell>
          <cell r="D846">
            <v>34879</v>
          </cell>
          <cell r="E846">
            <v>19.178644763860369</v>
          </cell>
        </row>
        <row r="847">
          <cell r="A847">
            <v>38610</v>
          </cell>
          <cell r="B847" t="str">
            <v>Holder</v>
          </cell>
          <cell r="C847" t="str">
            <v>Asher</v>
          </cell>
          <cell r="D847">
            <v>35961</v>
          </cell>
          <cell r="E847">
            <v>16.216290212183434</v>
          </cell>
        </row>
        <row r="848">
          <cell r="A848">
            <v>73690</v>
          </cell>
          <cell r="B848" t="str">
            <v>Gardner</v>
          </cell>
          <cell r="C848" t="str">
            <v>Joel</v>
          </cell>
          <cell r="D848">
            <v>37315</v>
          </cell>
          <cell r="E848">
            <v>12.509240246406572</v>
          </cell>
        </row>
        <row r="849">
          <cell r="A849">
            <v>74831</v>
          </cell>
          <cell r="B849" t="str">
            <v>Rosenfeld</v>
          </cell>
          <cell r="C849" t="str">
            <v>Gavriel</v>
          </cell>
          <cell r="D849">
            <v>37257</v>
          </cell>
          <cell r="E849">
            <v>12.668035592060233</v>
          </cell>
        </row>
        <row r="850">
          <cell r="A850">
            <v>151993</v>
          </cell>
          <cell r="B850" t="str">
            <v>Kay</v>
          </cell>
          <cell r="C850" t="str">
            <v>Saskia</v>
          </cell>
          <cell r="D850">
            <v>38443</v>
          </cell>
          <cell r="E850">
            <v>9.4209445585215601</v>
          </cell>
        </row>
        <row r="851">
          <cell r="A851">
            <v>172590</v>
          </cell>
          <cell r="B851" t="str">
            <v>Lowe</v>
          </cell>
          <cell r="C851" t="str">
            <v>Leon</v>
          </cell>
          <cell r="D851">
            <v>35965</v>
          </cell>
          <cell r="E851">
            <v>16.205338809034906</v>
          </cell>
        </row>
        <row r="852">
          <cell r="A852">
            <v>243763</v>
          </cell>
          <cell r="B852" t="str">
            <v>Blaker</v>
          </cell>
          <cell r="C852" t="str">
            <v>Simcha</v>
          </cell>
          <cell r="D852">
            <v>39368</v>
          </cell>
          <cell r="E852">
            <v>6.8884325804243671</v>
          </cell>
        </row>
        <row r="853">
          <cell r="A853">
            <v>285586</v>
          </cell>
          <cell r="B853" t="str">
            <v>Mohammed</v>
          </cell>
          <cell r="C853" t="str">
            <v>Sahil</v>
          </cell>
          <cell r="D853">
            <v>38434</v>
          </cell>
          <cell r="E853">
            <v>9.4455852156057496</v>
          </cell>
        </row>
        <row r="854">
          <cell r="A854">
            <v>290486</v>
          </cell>
          <cell r="B854" t="str">
            <v>Al-Gobory</v>
          </cell>
          <cell r="C854" t="str">
            <v>Laith</v>
          </cell>
          <cell r="D854">
            <v>38638</v>
          </cell>
          <cell r="E854">
            <v>8.8870636550308006</v>
          </cell>
        </row>
        <row r="855">
          <cell r="A855">
            <v>316271</v>
          </cell>
          <cell r="B855" t="str">
            <v>Jones</v>
          </cell>
          <cell r="C855" t="str">
            <v>Nadine</v>
          </cell>
          <cell r="D855">
            <v>38689</v>
          </cell>
          <cell r="E855">
            <v>8.7474332648870643</v>
          </cell>
        </row>
        <row r="856">
          <cell r="A856">
            <v>21105</v>
          </cell>
          <cell r="B856" t="str">
            <v>Hele</v>
          </cell>
          <cell r="C856" t="str">
            <v>Lauren</v>
          </cell>
          <cell r="D856">
            <v>35373</v>
          </cell>
          <cell r="E856">
            <v>17.826146475017111</v>
          </cell>
        </row>
        <row r="857">
          <cell r="A857">
            <v>310317</v>
          </cell>
          <cell r="B857" t="str">
            <v>Ismaili-Idrissi</v>
          </cell>
          <cell r="C857" t="str">
            <v>Amin</v>
          </cell>
          <cell r="D857">
            <v>38995</v>
          </cell>
          <cell r="E857">
            <v>7.9096509240246409</v>
          </cell>
        </row>
        <row r="858">
          <cell r="A858">
            <v>316271</v>
          </cell>
          <cell r="B858" t="str">
            <v>Jones</v>
          </cell>
          <cell r="C858" t="str">
            <v>Nadine</v>
          </cell>
          <cell r="D858">
            <v>38689</v>
          </cell>
          <cell r="E858">
            <v>8.7474332648870643</v>
          </cell>
        </row>
        <row r="859">
          <cell r="A859">
            <v>271210</v>
          </cell>
          <cell r="B859" t="str">
            <v>Matiny-Boroumand</v>
          </cell>
          <cell r="C859" t="str">
            <v>Pouya</v>
          </cell>
          <cell r="D859">
            <v>39440</v>
          </cell>
          <cell r="E859">
            <v>6.6913073237508556</v>
          </cell>
        </row>
        <row r="860">
          <cell r="A860">
            <v>285586</v>
          </cell>
          <cell r="B860" t="str">
            <v>Mohammed</v>
          </cell>
          <cell r="C860" t="str">
            <v>Sahil</v>
          </cell>
          <cell r="D860">
            <v>38434</v>
          </cell>
          <cell r="E860">
            <v>9.4455852156057496</v>
          </cell>
        </row>
        <row r="861">
          <cell r="A861">
            <v>245484</v>
          </cell>
          <cell r="B861" t="str">
            <v>Redland</v>
          </cell>
          <cell r="C861" t="str">
            <v>Zachary</v>
          </cell>
          <cell r="D861">
            <v>39335</v>
          </cell>
          <cell r="E861">
            <v>6.9787816563997263</v>
          </cell>
        </row>
        <row r="862">
          <cell r="A862">
            <v>65319</v>
          </cell>
          <cell r="B862" t="str">
            <v>Singh</v>
          </cell>
          <cell r="C862" t="str">
            <v>Anurita</v>
          </cell>
          <cell r="D862">
            <v>37321</v>
          </cell>
          <cell r="E862">
            <v>12.492813141683778</v>
          </cell>
        </row>
        <row r="863">
          <cell r="A863">
            <v>269429</v>
          </cell>
          <cell r="B863" t="str">
            <v>Summers</v>
          </cell>
          <cell r="C863" t="str">
            <v>Dean</v>
          </cell>
          <cell r="D863">
            <v>36805</v>
          </cell>
          <cell r="E863">
            <v>13.905544147843942</v>
          </cell>
        </row>
        <row r="864">
          <cell r="A864">
            <v>202579</v>
          </cell>
          <cell r="B864" t="str">
            <v>Tulip-Parkin</v>
          </cell>
          <cell r="C864" t="str">
            <v>Sydney</v>
          </cell>
          <cell r="D864">
            <v>36736</v>
          </cell>
          <cell r="E864">
            <v>14.094455852156058</v>
          </cell>
        </row>
        <row r="865">
          <cell r="A865">
            <v>299503</v>
          </cell>
          <cell r="B865" t="str">
            <v>Cutler</v>
          </cell>
          <cell r="C865" t="str">
            <v>Ruel</v>
          </cell>
          <cell r="D865">
            <v>36527</v>
          </cell>
          <cell r="E865">
            <v>14.666666666666666</v>
          </cell>
        </row>
        <row r="866">
          <cell r="A866">
            <v>202307</v>
          </cell>
          <cell r="B866" t="str">
            <v>De Leon</v>
          </cell>
          <cell r="C866" t="str">
            <v>Jason</v>
          </cell>
          <cell r="D866">
            <v>36624</v>
          </cell>
          <cell r="E866">
            <v>14.401095140314853</v>
          </cell>
        </row>
        <row r="867">
          <cell r="A867">
            <v>36319</v>
          </cell>
          <cell r="B867" t="str">
            <v>Adamson</v>
          </cell>
          <cell r="C867" t="str">
            <v>Jake</v>
          </cell>
          <cell r="D867">
            <v>36652</v>
          </cell>
          <cell r="E867">
            <v>14.324435318275153</v>
          </cell>
        </row>
        <row r="868">
          <cell r="A868">
            <v>64088</v>
          </cell>
          <cell r="B868" t="str">
            <v>Adjai</v>
          </cell>
          <cell r="C868" t="str">
            <v>Nathan</v>
          </cell>
          <cell r="D868">
            <v>36408</v>
          </cell>
          <cell r="E868">
            <v>14.992470910335387</v>
          </cell>
        </row>
        <row r="869">
          <cell r="A869">
            <v>296632</v>
          </cell>
          <cell r="B869" t="str">
            <v>Badiudeen</v>
          </cell>
          <cell r="C869" t="str">
            <v>Madheeha</v>
          </cell>
          <cell r="D869">
            <v>40577</v>
          </cell>
          <cell r="E869">
            <v>3.5783709787816562</v>
          </cell>
        </row>
        <row r="870">
          <cell r="A870">
            <v>299839</v>
          </cell>
          <cell r="B870" t="str">
            <v>Rubinoff</v>
          </cell>
          <cell r="C870" t="str">
            <v>Evie</v>
          </cell>
          <cell r="D870">
            <v>40462</v>
          </cell>
          <cell r="E870">
            <v>3.893223819301848</v>
          </cell>
        </row>
        <row r="871">
          <cell r="A871">
            <v>243636</v>
          </cell>
          <cell r="B871" t="str">
            <v>Abubakar</v>
          </cell>
          <cell r="C871" t="str">
            <v>Fatma</v>
          </cell>
          <cell r="D871">
            <v>40060</v>
          </cell>
          <cell r="E871">
            <v>4.9938398357289531</v>
          </cell>
        </row>
        <row r="872">
          <cell r="A872">
            <v>299137</v>
          </cell>
          <cell r="B872" t="str">
            <v>Dabica</v>
          </cell>
          <cell r="C872" t="str">
            <v>Ioan</v>
          </cell>
          <cell r="D872">
            <v>40197</v>
          </cell>
          <cell r="E872">
            <v>4.6187542778918553</v>
          </cell>
        </row>
        <row r="873">
          <cell r="A873">
            <v>108346</v>
          </cell>
          <cell r="B873" t="str">
            <v>Easton</v>
          </cell>
          <cell r="C873" t="str">
            <v>Noah</v>
          </cell>
          <cell r="D873">
            <v>37637</v>
          </cell>
          <cell r="E873">
            <v>11.627652292950033</v>
          </cell>
        </row>
        <row r="874">
          <cell r="A874">
            <v>128447</v>
          </cell>
          <cell r="B874" t="str">
            <v>Prasad-Sapkota</v>
          </cell>
          <cell r="C874" t="str">
            <v>Dave</v>
          </cell>
          <cell r="D874">
            <v>37978</v>
          </cell>
          <cell r="E874">
            <v>10.694045174537989</v>
          </cell>
        </row>
        <row r="875">
          <cell r="A875">
            <v>246521</v>
          </cell>
          <cell r="B875" t="str">
            <v>Quintin</v>
          </cell>
          <cell r="C875" t="str">
            <v>Jack</v>
          </cell>
          <cell r="D875">
            <v>39643</v>
          </cell>
          <cell r="E875">
            <v>6.1355236139630387</v>
          </cell>
        </row>
        <row r="876">
          <cell r="A876">
            <v>297299</v>
          </cell>
          <cell r="B876" t="str">
            <v>Payne</v>
          </cell>
          <cell r="C876" t="str">
            <v>Aidon</v>
          </cell>
          <cell r="D876">
            <v>40348</v>
          </cell>
          <cell r="E876">
            <v>4.2053388090349078</v>
          </cell>
        </row>
        <row r="877">
          <cell r="A877">
            <v>300223</v>
          </cell>
          <cell r="B877" t="str">
            <v>Szafran</v>
          </cell>
          <cell r="C877" t="str">
            <v>Max</v>
          </cell>
          <cell r="D877">
            <v>40093</v>
          </cell>
          <cell r="E877">
            <v>4.9034907597535931</v>
          </cell>
        </row>
        <row r="878">
          <cell r="A878">
            <v>299290</v>
          </cell>
          <cell r="B878" t="str">
            <v>Rahimzad</v>
          </cell>
          <cell r="C878" t="str">
            <v>Benjamin</v>
          </cell>
          <cell r="D878">
            <v>40065</v>
          </cell>
          <cell r="E878">
            <v>4.9801505817932918</v>
          </cell>
        </row>
        <row r="879">
          <cell r="A879">
            <v>182741</v>
          </cell>
          <cell r="B879" t="str">
            <v>Habibzadeh</v>
          </cell>
          <cell r="C879" t="str">
            <v>Khorshid</v>
          </cell>
          <cell r="D879">
            <v>40093</v>
          </cell>
          <cell r="E879">
            <v>4.9034907597535931</v>
          </cell>
        </row>
        <row r="880">
          <cell r="A880">
            <v>275026</v>
          </cell>
          <cell r="B880" t="str">
            <v>Wallace</v>
          </cell>
          <cell r="C880" t="str">
            <v>Bobby</v>
          </cell>
          <cell r="D880">
            <v>40468</v>
          </cell>
          <cell r="E880">
            <v>3.8767967145790556</v>
          </cell>
        </row>
        <row r="881">
          <cell r="A881">
            <v>41630</v>
          </cell>
          <cell r="B881" t="str">
            <v>Meshioye</v>
          </cell>
          <cell r="C881" t="str">
            <v>Oluwarimike</v>
          </cell>
          <cell r="D881">
            <v>36877</v>
          </cell>
          <cell r="E881">
            <v>13.708418891170432</v>
          </cell>
        </row>
        <row r="882">
          <cell r="A882">
            <v>300480</v>
          </cell>
          <cell r="B882" t="str">
            <v>Munasinghe</v>
          </cell>
          <cell r="C882" t="str">
            <v>Arran</v>
          </cell>
          <cell r="D882">
            <v>40178</v>
          </cell>
          <cell r="E882">
            <v>4.6707734428473646</v>
          </cell>
        </row>
        <row r="883">
          <cell r="A883">
            <v>155836</v>
          </cell>
          <cell r="B883" t="str">
            <v>Latter</v>
          </cell>
          <cell r="C883" t="str">
            <v>Guy</v>
          </cell>
          <cell r="D883">
            <v>38539</v>
          </cell>
          <cell r="E883">
            <v>9.158110882956878</v>
          </cell>
        </row>
        <row r="884">
          <cell r="A884">
            <v>65826</v>
          </cell>
          <cell r="B884" t="str">
            <v>Barnes</v>
          </cell>
          <cell r="C884" t="str">
            <v>JORDAN</v>
          </cell>
          <cell r="D884">
            <v>37369</v>
          </cell>
          <cell r="E884">
            <v>12.361396303901437</v>
          </cell>
        </row>
        <row r="885">
          <cell r="A885">
            <v>38646</v>
          </cell>
          <cell r="B885" t="str">
            <v>Lovat</v>
          </cell>
          <cell r="C885" t="str">
            <v>Adina</v>
          </cell>
          <cell r="D885">
            <v>35179</v>
          </cell>
          <cell r="E885">
            <v>18.357289527720738</v>
          </cell>
        </row>
        <row r="886">
          <cell r="A886">
            <v>24935</v>
          </cell>
          <cell r="B886" t="str">
            <v>Clark</v>
          </cell>
          <cell r="C886" t="str">
            <v>Finlay</v>
          </cell>
          <cell r="D886">
            <v>35132</v>
          </cell>
          <cell r="E886">
            <v>18.48596851471595</v>
          </cell>
        </row>
        <row r="887">
          <cell r="A887">
            <v>30525</v>
          </cell>
          <cell r="B887" t="str">
            <v>Presser</v>
          </cell>
          <cell r="C887" t="str">
            <v>Rachel</v>
          </cell>
          <cell r="D887">
            <v>35935</v>
          </cell>
          <cell r="E887">
            <v>16.28747433264887</v>
          </cell>
        </row>
        <row r="888">
          <cell r="A888">
            <v>309001</v>
          </cell>
          <cell r="B888" t="str">
            <v>Korlotyan</v>
          </cell>
          <cell r="C888" t="str">
            <v>Adrian</v>
          </cell>
          <cell r="D888">
            <v>40097</v>
          </cell>
          <cell r="E888">
            <v>4.8925393566050648</v>
          </cell>
        </row>
        <row r="889">
          <cell r="A889">
            <v>295044</v>
          </cell>
          <cell r="B889" t="str">
            <v>Landsman</v>
          </cell>
          <cell r="C889" t="str">
            <v>Adriana</v>
          </cell>
          <cell r="D889">
            <v>40412</v>
          </cell>
          <cell r="E889">
            <v>4.0301163586584527</v>
          </cell>
        </row>
        <row r="890">
          <cell r="A890">
            <v>305909</v>
          </cell>
          <cell r="B890" t="str">
            <v>Hussein</v>
          </cell>
          <cell r="C890" t="str">
            <v>Mohammed</v>
          </cell>
          <cell r="D890">
            <v>40600</v>
          </cell>
          <cell r="E890">
            <v>3.5154004106776182</v>
          </cell>
        </row>
        <row r="891">
          <cell r="A891">
            <v>199879</v>
          </cell>
          <cell r="B891" t="str">
            <v>Austynas</v>
          </cell>
          <cell r="C891" t="str">
            <v>Mantas</v>
          </cell>
          <cell r="D891">
            <v>36331</v>
          </cell>
          <cell r="E891">
            <v>15.203285420944558</v>
          </cell>
        </row>
        <row r="892">
          <cell r="A892">
            <v>304594</v>
          </cell>
          <cell r="B892" t="str">
            <v>Thomas</v>
          </cell>
          <cell r="C892" t="str">
            <v>Karnae</v>
          </cell>
          <cell r="D892">
            <v>38626</v>
          </cell>
          <cell r="E892">
            <v>8.9199178644763855</v>
          </cell>
        </row>
        <row r="893">
          <cell r="A893">
            <v>276707</v>
          </cell>
          <cell r="B893" t="str">
            <v>Gulinski</v>
          </cell>
          <cell r="C893" t="str">
            <v>Filip</v>
          </cell>
          <cell r="D893">
            <v>39800</v>
          </cell>
          <cell r="E893">
            <v>5.7056810403832987</v>
          </cell>
        </row>
        <row r="894">
          <cell r="A894">
            <v>304636</v>
          </cell>
          <cell r="B894" t="str">
            <v>Anthony</v>
          </cell>
          <cell r="C894" t="str">
            <v>Mojereanuoluwa</v>
          </cell>
          <cell r="D894">
            <v>40108</v>
          </cell>
          <cell r="E894">
            <v>4.862422997946612</v>
          </cell>
        </row>
        <row r="895">
          <cell r="A895">
            <v>304590</v>
          </cell>
          <cell r="B895" t="str">
            <v>Papadopoulos</v>
          </cell>
          <cell r="C895" t="str">
            <v>Leo</v>
          </cell>
          <cell r="D895">
            <v>40227</v>
          </cell>
          <cell r="E895">
            <v>4.5366187542778915</v>
          </cell>
        </row>
        <row r="896">
          <cell r="A896">
            <v>277717</v>
          </cell>
          <cell r="B896" t="str">
            <v>Tysman</v>
          </cell>
          <cell r="C896" t="str">
            <v>Rafael</v>
          </cell>
          <cell r="D896">
            <v>40034</v>
          </cell>
          <cell r="E896">
            <v>5.0650239561943877</v>
          </cell>
        </row>
        <row r="897">
          <cell r="A897">
            <v>285649</v>
          </cell>
          <cell r="B897" t="str">
            <v>Vitalis</v>
          </cell>
          <cell r="C897" t="str">
            <v>Philip</v>
          </cell>
          <cell r="D897">
            <v>40275</v>
          </cell>
          <cell r="E897">
            <v>4.4052019164955514</v>
          </cell>
        </row>
        <row r="898">
          <cell r="A898">
            <v>74913</v>
          </cell>
          <cell r="B898" t="str">
            <v>Durban</v>
          </cell>
          <cell r="C898" t="str">
            <v>Jack</v>
          </cell>
          <cell r="D898">
            <v>37423</v>
          </cell>
          <cell r="E898">
            <v>12.213552361396303</v>
          </cell>
        </row>
        <row r="899">
          <cell r="A899">
            <v>11111</v>
          </cell>
          <cell r="B899" t="str">
            <v>STAR</v>
          </cell>
          <cell r="C899" t="str">
            <v>STAR</v>
          </cell>
          <cell r="D899"/>
          <cell r="E899">
            <v>114.67214236824093</v>
          </cell>
        </row>
      </sheetData>
      <sheetData sheetId="15">
        <row r="2">
          <cell r="A2" t="str">
            <v>345 Pre-School Thetherdown</v>
          </cell>
        </row>
      </sheetData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ORGS1011 (2)"/>
      <sheetName val="Report"/>
      <sheetName val="News"/>
      <sheetName val="transaction data 0910"/>
      <sheetName val="All Schools"/>
      <sheetName val="Pupils"/>
      <sheetName val="AEN Report"/>
      <sheetName val="Special"/>
      <sheetName val="Resource Provision"/>
      <sheetName val="sftrans1011"/>
      <sheetName val="mfg"/>
      <sheetName val="MFGreport"/>
      <sheetName val="ProvAlloc1011"/>
      <sheetName val="EMAG"/>
      <sheetName val="pivot"/>
      <sheetName val="sf trans 0910"/>
      <sheetName val="REORGS1011"/>
      <sheetName val="transaction data 1011"/>
      <sheetName val="rates"/>
      <sheetName val="data"/>
      <sheetName val="rpsen"/>
      <sheetName val="specialsen"/>
      <sheetName val="AEN"/>
      <sheetName val="Primary aen"/>
      <sheetName val="Census Jan 09"/>
      <sheetName val="Pupils 2010"/>
      <sheetName val="Pupil data"/>
      <sheetName val="SFOalloc0910"/>
    </sheetNames>
    <sheetDataSet>
      <sheetData sheetId="0" refreshError="1"/>
      <sheetData sheetId="1" refreshError="1">
        <row r="8">
          <cell r="L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(1)"/>
      <sheetName val="Rep Prim"/>
      <sheetName val="Rep Sec"/>
      <sheetName val="TEMPLATE"/>
      <sheetName val="check"/>
      <sheetName val="Check Original"/>
      <sheetName val="Front sheet"/>
      <sheetName val="codes"/>
      <sheetName val="Instructions"/>
      <sheetName val="Brk"/>
      <sheetName val="Hmp"/>
      <sheetName val="MHN"/>
      <sheetName val="StM"/>
      <sheetName val="AstNW2"/>
      <sheetName val="AstN20"/>
      <sheetName val="AnnI"/>
      <sheetName val="Barnf"/>
      <sheetName val="Bell"/>
      <sheetName val="BrookJ"/>
      <sheetName val="BrookI"/>
      <sheetName val="BrunsP"/>
      <sheetName val="ChildsH"/>
      <sheetName val="ChristC"/>
      <sheetName val="ChurchH"/>
      <sheetName val="Colin"/>
      <sheetName val="Coppet"/>
      <sheetName val="Court"/>
      <sheetName val="Cromer"/>
      <sheetName val="DeansI"/>
      <sheetName val="DollisJ"/>
      <sheetName val="DollisI"/>
      <sheetName val="EdgwP"/>
      <sheetName val="Fair"/>
      <sheetName val="Fould"/>
      <sheetName val="Frith"/>
      <sheetName val="GSubJ"/>
      <sheetName val="GSubI"/>
      <sheetName val="Gold"/>
      <sheetName val="Hollick"/>
      <sheetName val="HollyP"/>
      <sheetName val="Holy"/>
      <sheetName val="Living"/>
      <sheetName val="Manor"/>
      <sheetName val="Monken"/>
      <sheetName val="MonkF"/>
      <sheetName val="MHJ"/>
      <sheetName val="MHI"/>
      <sheetName val="Norths"/>
      <sheetName val="Daneg"/>
      <sheetName val="Osidge"/>
      <sheetName val="OLOL"/>
      <sheetName val="QueenJ"/>
      <sheetName val="StAgnes"/>
      <sheetName val="StCath"/>
      <sheetName val="StJohnN11"/>
      <sheetName val="StMarN3"/>
      <sheetName val="StMarEN4"/>
      <sheetName val="StPaulN11"/>
      <sheetName val="StPaulNW7"/>
      <sheetName val="StVin"/>
      <sheetName val="Sunny"/>
      <sheetName val="Summer"/>
      <sheetName val="StAndrew"/>
      <sheetName val="Trent"/>
      <sheetName val="Tudor"/>
      <sheetName val="UnderP"/>
      <sheetName val="Whiting"/>
      <sheetName val="StJosJ"/>
      <sheetName val="StThere"/>
      <sheetName val="Woodrdge"/>
      <sheetName val="Sacred"/>
      <sheetName val="RoshP"/>
      <sheetName val="MenP"/>
      <sheetName val="BDom"/>
      <sheetName val="StJohnN20"/>
      <sheetName val="AnnJ"/>
      <sheetName val="Chal"/>
      <sheetName val="QueenI"/>
      <sheetName val="HasmoP"/>
      <sheetName val="Woodcrft"/>
      <sheetName val="Wessex"/>
      <sheetName val="MMK"/>
      <sheetName val="MenF"/>
      <sheetName val="Orion"/>
      <sheetName val="BYaak"/>
      <sheetName val="Pardes"/>
      <sheetName val="StMarStJon"/>
      <sheetName val="Clare"/>
      <sheetName val="Martin"/>
      <sheetName val="Akv"/>
      <sheetName val="BeitShv"/>
      <sheetName val="Morasha"/>
      <sheetName val="BishopD"/>
      <sheetName val="FBarnet"/>
      <sheetName val="StJames"/>
      <sheetName val="StMarys"/>
      <sheetName val="FinchleyC"/>
      <sheetName val="StMichael"/>
      <sheetName val="JCoSS"/>
      <sheetName val="MenorahHigh "/>
      <sheetName val="okldg"/>
      <sheetName val="Nrthwy"/>
      <sheetName val="Oklgh"/>
      <sheetName val="Mpldwn"/>
      <sheetName val="Northg"/>
      <sheetName val="Pavilion"/>
      <sheetName val="CFR "/>
      <sheetName val="Position"/>
      <sheetName val="Quarterly Return - Draft V1"/>
    </sheetNames>
    <definedNames>
      <definedName name="back2frontshee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AcademyPivot"/>
      <sheetName val="BAStmt"/>
      <sheetName val="MonthlyAcad Credit Sheet"/>
      <sheetName val="MonthlyAcad Payment Sheet"/>
      <sheetName val="TTD"/>
      <sheetName val="Choose"/>
      <sheetName val="News"/>
      <sheetName val="Home"/>
      <sheetName val="DFCOriginal1819"/>
      <sheetName val="PEGrantOriginal11819"/>
      <sheetName val="1718OriginalFunding"/>
      <sheetName val="Home - BEYA"/>
      <sheetName val="Home - Brookhill Nursery"/>
      <sheetName val="Home - Hampden Way Nursery"/>
      <sheetName val="Home-St Margarets Nursery"/>
      <sheetName val="NNDR Calc Sheet"/>
      <sheetName val="EOY1718"/>
      <sheetName val="Payments - BEYA"/>
      <sheetName val="Payments - Brookhill Nursery"/>
      <sheetName val="Payments - Hampden Way Nursery"/>
      <sheetName val="Payments - St Margarets Nursery"/>
      <sheetName val="BCD Analysis"/>
      <sheetName val="Payments"/>
      <sheetName val="SchPivs"/>
      <sheetName val="TRANS"/>
      <sheetName val="CFR"/>
      <sheetName val="BudgetShare"/>
      <sheetName val="EarlyYears"/>
      <sheetName val="Grants"/>
      <sheetName val="PupilPremium"/>
      <sheetName val="TopUps"/>
      <sheetName val="Pupillist"/>
      <sheetName val="HighNeeds"/>
      <sheetName val="HNRates"/>
      <sheetName val="MFG"/>
      <sheetName val="Pupils"/>
      <sheetName val="NicoleBCD"/>
      <sheetName val="NicoleAll"/>
      <sheetName val="NicoleAdj"/>
      <sheetName val="OCT17Census"/>
      <sheetName val="AdjustedFactors1819"/>
      <sheetName val="NEWISB"/>
      <sheetName val="Rates"/>
      <sheetName val="1819Expansions.Growth18.12.17"/>
      <sheetName val="Sheet1"/>
      <sheetName val="Growth"/>
      <sheetName val="MthlyAcadPivot"/>
      <sheetName val="PIVOT COPY"/>
      <sheetName val="xxxxMonthlyAcad Payment Sheet"/>
      <sheetName val="AdjustedFactors1718"/>
      <sheetName val="TopUpsTRANSlinesOriginal1718"/>
      <sheetName val="1718TRANS VALUE"/>
      <sheetName val="1718UIFSMOriginals"/>
      <sheetName val="1617TRANSFORMULA"/>
      <sheetName val="PupilPremiumfor1718Originals"/>
      <sheetName val="UIFSM1617Final.1718&amp;1819Prov"/>
      <sheetName val="1718UIFSMJulyActuals"/>
      <sheetName val="AprMthly"/>
      <sheetName val="SixthForm"/>
      <sheetName val="Schools"/>
      <sheetName val="Federations"/>
      <sheetName val="EYSUMDataACTUALS1819"/>
      <sheetName val="EYSPRDataACTUALS1819"/>
      <sheetName val="EYAUTDataACTUALS1819"/>
      <sheetName val="Post16Actuals1819"/>
      <sheetName val="PayLookup"/>
      <sheetName val="EYDataOriginal1819"/>
      <sheetName val="SPR17 Revised EY Data"/>
      <sheetName val="EYPP&amp;SummerAdjustments"/>
      <sheetName val="Summer17EarlyYearsPivot"/>
      <sheetName val="EYPP&amp;AutumnAdjustments"/>
      <sheetName val="aUT DATA"/>
      <sheetName val="OCT16Census"/>
      <sheetName val="SUMA16 reporting calcs"/>
      <sheetName val="BEYA Early Years Summary"/>
      <sheetName val="Early Years - Brookhill Nursery"/>
      <sheetName val="Early Years-Hampden Way Nursery"/>
      <sheetName val="Early Years - St Margarets"/>
      <sheetName val="HNPlaceList"/>
      <sheetName val="EOYTRANS1617"/>
      <sheetName val="Compare"/>
      <sheetName val="CostCentres"/>
      <sheetName val="Autopivot"/>
      <sheetName val="Autopay1"/>
      <sheetName val="New Format Autopay 1"/>
      <sheetName val="Autopay2"/>
      <sheetName val="New Format Autopay 2"/>
      <sheetName val="Autopay3"/>
      <sheetName val="New Format Autopay 3"/>
      <sheetName val="Autopay4"/>
      <sheetName val="New Format Autopay 4"/>
      <sheetName val="Tabs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Please choose a school</v>
          </cell>
        </row>
      </sheetData>
      <sheetData sheetId="6"/>
      <sheetData sheetId="7">
        <row r="3">
          <cell r="B3" t="e">
            <v>#N/A</v>
          </cell>
        </row>
        <row r="16">
          <cell r="M16" t="str">
            <v>Version 6.1</v>
          </cell>
        </row>
        <row r="21">
          <cell r="T21" t="e">
            <v>#N/A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9">
          <cell r="I29" t="e">
            <v>#N/A</v>
          </cell>
        </row>
      </sheetData>
      <sheetData sheetId="23"/>
      <sheetData sheetId="24"/>
      <sheetData sheetId="25"/>
      <sheetData sheetId="26">
        <row r="29">
          <cell r="G29" t="e">
            <v>#N/A</v>
          </cell>
        </row>
      </sheetData>
      <sheetData sheetId="27">
        <row r="23">
          <cell r="T23" t="e">
            <v>#N/A</v>
          </cell>
        </row>
      </sheetData>
      <sheetData sheetId="28"/>
      <sheetData sheetId="29"/>
      <sheetData sheetId="30"/>
      <sheetData sheetId="31"/>
      <sheetData sheetId="32"/>
      <sheetData sheetId="33"/>
      <sheetData sheetId="34">
        <row r="23">
          <cell r="F23" t="e">
            <v>#N/A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1"/>
      <sheetName val="Qtab output"/>
    </sheetNames>
    <sheetDataSet>
      <sheetData sheetId="0" refreshError="1"/>
      <sheetData sheetId="1" refreshError="1">
        <row r="5">
          <cell r="B5">
            <v>30</v>
          </cell>
        </row>
        <row r="8">
          <cell r="B8">
            <v>0</v>
          </cell>
        </row>
        <row r="9">
          <cell r="B9">
            <v>19</v>
          </cell>
        </row>
        <row r="10">
          <cell r="B10">
            <v>11</v>
          </cell>
        </row>
        <row r="12">
          <cell r="B12">
            <v>24</v>
          </cell>
        </row>
        <row r="13">
          <cell r="B13">
            <v>1</v>
          </cell>
        </row>
        <row r="14">
          <cell r="B14">
            <v>1</v>
          </cell>
        </row>
        <row r="17">
          <cell r="B17">
            <v>25</v>
          </cell>
        </row>
        <row r="18">
          <cell r="B18">
            <v>0</v>
          </cell>
        </row>
        <row r="19">
          <cell r="B19">
            <v>4</v>
          </cell>
        </row>
        <row r="20">
          <cell r="B20">
            <v>13</v>
          </cell>
        </row>
        <row r="21">
          <cell r="B21">
            <v>9</v>
          </cell>
        </row>
        <row r="23">
          <cell r="B23">
            <v>0</v>
          </cell>
        </row>
        <row r="24">
          <cell r="B24">
            <v>16</v>
          </cell>
        </row>
        <row r="25">
          <cell r="B25">
            <v>36</v>
          </cell>
        </row>
        <row r="27">
          <cell r="B27">
            <v>2</v>
          </cell>
        </row>
        <row r="28">
          <cell r="B28">
            <v>17</v>
          </cell>
        </row>
        <row r="30">
          <cell r="B30">
            <v>3</v>
          </cell>
        </row>
        <row r="31">
          <cell r="B31">
            <v>35</v>
          </cell>
        </row>
        <row r="32">
          <cell r="B32">
            <v>15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7</v>
          </cell>
        </row>
        <row r="36">
          <cell r="B36">
            <v>12</v>
          </cell>
        </row>
        <row r="39">
          <cell r="B39">
            <v>26</v>
          </cell>
        </row>
        <row r="41">
          <cell r="B41">
            <v>66</v>
          </cell>
        </row>
        <row r="42">
          <cell r="B42">
            <v>0</v>
          </cell>
        </row>
        <row r="43">
          <cell r="B43">
            <v>10</v>
          </cell>
        </row>
        <row r="44">
          <cell r="B44">
            <v>21</v>
          </cell>
        </row>
        <row r="47">
          <cell r="B47">
            <v>23</v>
          </cell>
        </row>
        <row r="48">
          <cell r="B48">
            <v>7</v>
          </cell>
        </row>
        <row r="49">
          <cell r="B49">
            <v>60</v>
          </cell>
        </row>
        <row r="53">
          <cell r="B53">
            <v>3</v>
          </cell>
        </row>
        <row r="54">
          <cell r="B54">
            <v>33</v>
          </cell>
        </row>
        <row r="57">
          <cell r="B57">
            <v>23</v>
          </cell>
        </row>
        <row r="59">
          <cell r="B59">
            <v>0</v>
          </cell>
        </row>
        <row r="61">
          <cell r="B61">
            <v>15</v>
          </cell>
        </row>
        <row r="62">
          <cell r="B62">
            <v>0</v>
          </cell>
        </row>
        <row r="63">
          <cell r="B63">
            <v>104</v>
          </cell>
        </row>
        <row r="65">
          <cell r="B65">
            <v>4</v>
          </cell>
        </row>
        <row r="66">
          <cell r="B66">
            <v>5</v>
          </cell>
        </row>
        <row r="67">
          <cell r="B67">
            <v>24</v>
          </cell>
        </row>
        <row r="69">
          <cell r="B69">
            <v>13</v>
          </cell>
        </row>
        <row r="70">
          <cell r="B70">
            <v>22</v>
          </cell>
        </row>
        <row r="71">
          <cell r="B71">
            <v>32</v>
          </cell>
        </row>
        <row r="72">
          <cell r="B72">
            <v>20</v>
          </cell>
        </row>
        <row r="73">
          <cell r="B73">
            <v>1</v>
          </cell>
        </row>
        <row r="74">
          <cell r="B74">
            <v>2</v>
          </cell>
        </row>
        <row r="77">
          <cell r="B77">
            <v>4</v>
          </cell>
        </row>
        <row r="79">
          <cell r="B79">
            <v>27</v>
          </cell>
        </row>
        <row r="80">
          <cell r="B80">
            <v>0</v>
          </cell>
        </row>
        <row r="81">
          <cell r="B81">
            <v>10</v>
          </cell>
        </row>
        <row r="82">
          <cell r="B82">
            <v>1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10</v>
          </cell>
        </row>
        <row r="86">
          <cell r="B86">
            <v>0</v>
          </cell>
        </row>
        <row r="90">
          <cell r="B90">
            <v>2</v>
          </cell>
        </row>
        <row r="91">
          <cell r="B91">
            <v>0</v>
          </cell>
        </row>
        <row r="92">
          <cell r="B92">
            <v>1</v>
          </cell>
        </row>
        <row r="93">
          <cell r="B93">
            <v>8</v>
          </cell>
        </row>
        <row r="94">
          <cell r="B94">
            <v>4</v>
          </cell>
        </row>
        <row r="95">
          <cell r="B95">
            <v>14</v>
          </cell>
        </row>
        <row r="96">
          <cell r="B96">
            <v>3</v>
          </cell>
        </row>
        <row r="97">
          <cell r="B97">
            <v>12</v>
          </cell>
        </row>
        <row r="98">
          <cell r="B98">
            <v>5</v>
          </cell>
        </row>
        <row r="100">
          <cell r="B100">
            <v>2</v>
          </cell>
        </row>
        <row r="101">
          <cell r="B101">
            <v>11</v>
          </cell>
        </row>
        <row r="102">
          <cell r="B102">
            <v>6</v>
          </cell>
        </row>
        <row r="103">
          <cell r="B103">
            <v>19</v>
          </cell>
        </row>
        <row r="104">
          <cell r="B104">
            <v>7</v>
          </cell>
        </row>
        <row r="105">
          <cell r="B105">
            <v>25</v>
          </cell>
        </row>
        <row r="106">
          <cell r="B106">
            <v>12</v>
          </cell>
        </row>
        <row r="107">
          <cell r="B107">
            <v>15</v>
          </cell>
        </row>
        <row r="110">
          <cell r="B110">
            <v>18</v>
          </cell>
        </row>
        <row r="112">
          <cell r="B112">
            <v>0</v>
          </cell>
        </row>
        <row r="113">
          <cell r="B113">
            <v>16</v>
          </cell>
        </row>
        <row r="115">
          <cell r="B115">
            <v>22</v>
          </cell>
        </row>
        <row r="116">
          <cell r="B116">
            <v>4</v>
          </cell>
        </row>
        <row r="118">
          <cell r="B118">
            <v>23</v>
          </cell>
        </row>
        <row r="120">
          <cell r="B120">
            <v>12</v>
          </cell>
        </row>
        <row r="121">
          <cell r="B121">
            <v>4</v>
          </cell>
        </row>
        <row r="122">
          <cell r="B122">
            <v>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List"/>
      <sheetName val="New Report"/>
      <sheetName val="Master"/>
      <sheetName val="Panel History"/>
      <sheetName val="Payments CHX"/>
      <sheetName val="Payments JNL"/>
      <sheetName val="NEF Spring"/>
      <sheetName val="F April09"/>
      <sheetName val="U April09"/>
      <sheetName val="N April09"/>
      <sheetName val="P April09"/>
      <sheetName val="W April09"/>
      <sheetName val="C April09"/>
      <sheetName val="H April09"/>
      <sheetName val="Summer NEF"/>
      <sheetName val="F May09"/>
      <sheetName val="U May09"/>
      <sheetName val="N May09"/>
      <sheetName val="P May09"/>
      <sheetName val="W May09"/>
      <sheetName val="C May09"/>
      <sheetName val="H May09"/>
      <sheetName val="F June09"/>
      <sheetName val="F July09"/>
      <sheetName val="U June09"/>
      <sheetName val="U July09"/>
      <sheetName val="W June09"/>
      <sheetName val="W July09"/>
      <sheetName val="P June09"/>
      <sheetName val="P July09"/>
      <sheetName val="N June09"/>
      <sheetName val="N July09"/>
      <sheetName val="H July09"/>
      <sheetName val="F August09"/>
      <sheetName val="U August09"/>
      <sheetName val="W August09"/>
      <sheetName val="P August09"/>
      <sheetName val="N August09"/>
      <sheetName val="NEF Autumn 09"/>
      <sheetName val="F September09"/>
      <sheetName val="U September09"/>
      <sheetName val="W September09"/>
      <sheetName val="P September09"/>
      <sheetName val="N September09"/>
      <sheetName val="H June09"/>
      <sheetName val="Centre Totals"/>
      <sheetName val="Children Centre Pupil Breakdown"/>
      <sheetName val="Data"/>
    </sheetNames>
    <sheetDataSet>
      <sheetData sheetId="0"/>
      <sheetData sheetId="1" refreshError="1">
        <row r="4">
          <cell r="J4" t="str">
            <v>September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1.09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Reg Order"/>
      <sheetName val="LBB recharges"/>
      <sheetName val="Schedule 5 - Maint. Recharges"/>
      <sheetName val="Schedule 6 - Other Fleet Serv"/>
    </sheetNames>
    <sheetDataSet>
      <sheetData sheetId="0">
        <row r="5">
          <cell r="A5" t="str">
            <v>0Z876</v>
          </cell>
          <cell r="B5" t="str">
            <v>KX08DWU</v>
          </cell>
          <cell r="C5" t="str">
            <v>Highway Maintenance (10620)</v>
          </cell>
          <cell r="D5">
            <v>0</v>
          </cell>
          <cell r="E5">
            <v>0</v>
          </cell>
          <cell r="F5">
            <v>10620</v>
          </cell>
          <cell r="G5">
            <v>15548</v>
          </cell>
          <cell r="H5" t="str">
            <v>Ad Hoc Hire</v>
          </cell>
          <cell r="I5" t="str">
            <v>GPL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E6">
            <v>0</v>
          </cell>
          <cell r="F6">
            <v>10764</v>
          </cell>
          <cell r="G6">
            <v>0</v>
          </cell>
          <cell r="H6" t="str">
            <v>Barnet Owned</v>
          </cell>
          <cell r="I6" t="str">
            <v>N/A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E7">
            <v>0</v>
          </cell>
          <cell r="F7">
            <v>10764</v>
          </cell>
          <cell r="G7">
            <v>0</v>
          </cell>
          <cell r="H7" t="str">
            <v>Barnet Owned</v>
          </cell>
          <cell r="I7" t="str">
            <v>N/A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E8">
            <v>0</v>
          </cell>
          <cell r="F8">
            <v>10646</v>
          </cell>
          <cell r="G8">
            <v>0</v>
          </cell>
          <cell r="H8" t="str">
            <v>Lease</v>
          </cell>
          <cell r="I8" t="str">
            <v>1st Line Motorcycle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E9">
            <v>0</v>
          </cell>
          <cell r="F9">
            <v>10646</v>
          </cell>
          <cell r="G9">
            <v>0</v>
          </cell>
          <cell r="H9" t="str">
            <v>Lease</v>
          </cell>
          <cell r="I9" t="str">
            <v>1st Line Motorcycle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E10">
            <v>0</v>
          </cell>
          <cell r="F10">
            <v>10646</v>
          </cell>
          <cell r="G10">
            <v>0</v>
          </cell>
          <cell r="H10" t="str">
            <v>Lease</v>
          </cell>
          <cell r="I10" t="str">
            <v>1st Line Motorcycle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E11">
            <v>0</v>
          </cell>
          <cell r="F11">
            <v>10646</v>
          </cell>
          <cell r="G11">
            <v>0</v>
          </cell>
          <cell r="H11" t="str">
            <v>Lease</v>
          </cell>
          <cell r="I11" t="str">
            <v>1st Line Motorcycle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E12">
            <v>0</v>
          </cell>
          <cell r="F12">
            <v>10646</v>
          </cell>
          <cell r="G12">
            <v>0</v>
          </cell>
          <cell r="H12" t="str">
            <v>Lease</v>
          </cell>
          <cell r="I12" t="str">
            <v>1st Line Motorcycle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E13">
            <v>0</v>
          </cell>
          <cell r="F13">
            <v>10646</v>
          </cell>
          <cell r="G13">
            <v>0</v>
          </cell>
          <cell r="H13" t="str">
            <v>Lease</v>
          </cell>
          <cell r="I13" t="str">
            <v>1st Line Motorcycle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E14">
            <v>0</v>
          </cell>
          <cell r="F14">
            <v>10646</v>
          </cell>
          <cell r="G14">
            <v>0</v>
          </cell>
          <cell r="H14" t="str">
            <v>Lease</v>
          </cell>
          <cell r="I14" t="str">
            <v>1st Line Motorcycle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E15">
            <v>0</v>
          </cell>
          <cell r="F15">
            <v>10646</v>
          </cell>
          <cell r="G15">
            <v>0</v>
          </cell>
          <cell r="H15" t="str">
            <v>Barnet Owned</v>
          </cell>
          <cell r="I15" t="str">
            <v>N/A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E16">
            <v>0</v>
          </cell>
          <cell r="F16">
            <v>10646</v>
          </cell>
          <cell r="G16">
            <v>0</v>
          </cell>
          <cell r="H16" t="str">
            <v>Barnet Owned</v>
          </cell>
          <cell r="I16" t="str">
            <v>N/A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D17">
            <v>0</v>
          </cell>
          <cell r="E17">
            <v>0</v>
          </cell>
          <cell r="F17">
            <v>10653</v>
          </cell>
          <cell r="G17">
            <v>0</v>
          </cell>
          <cell r="H17" t="str">
            <v>Barnet Owned</v>
          </cell>
          <cell r="I17" t="str">
            <v>N/A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>
            <v>9144.2000000000007</v>
          </cell>
          <cell r="H18" t="str">
            <v>Lease</v>
          </cell>
          <cell r="I18" t="str">
            <v>GPL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>
            <v>5328</v>
          </cell>
          <cell r="H19" t="str">
            <v>Lease</v>
          </cell>
          <cell r="I19" t="str">
            <v>GPL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E20">
            <v>0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E21">
            <v>0</v>
          </cell>
          <cell r="F21">
            <v>10764</v>
          </cell>
          <cell r="G21">
            <v>3427.1477777777777</v>
          </cell>
          <cell r="H21" t="str">
            <v>Lease</v>
          </cell>
          <cell r="I21" t="str">
            <v>SFS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>
            <v>2750.0384199999999</v>
          </cell>
          <cell r="H22" t="str">
            <v>Lease</v>
          </cell>
          <cell r="I22" t="str">
            <v>SFS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>
            <v>2750.0384199999999</v>
          </cell>
          <cell r="H23" t="str">
            <v>Lease</v>
          </cell>
          <cell r="I23" t="str">
            <v>SFS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>
            <v>2750.0384199999999</v>
          </cell>
          <cell r="H24" t="str">
            <v>Lease</v>
          </cell>
          <cell r="I24" t="str">
            <v>SFS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>
            <v>2549.3918400000002</v>
          </cell>
          <cell r="H25" t="str">
            <v>Lease</v>
          </cell>
          <cell r="I25" t="str">
            <v>SFS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>
            <v>2549.3918400000002</v>
          </cell>
          <cell r="H26" t="str">
            <v>Lease</v>
          </cell>
          <cell r="I26" t="str">
            <v>SFS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>
            <v>4690.1586600000001</v>
          </cell>
          <cell r="H27" t="str">
            <v>Lease</v>
          </cell>
          <cell r="I27" t="str">
            <v>SFS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>
            <v>4654.3582799999995</v>
          </cell>
          <cell r="H28" t="str">
            <v>Lease</v>
          </cell>
          <cell r="I28" t="str">
            <v>SFS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>
            <v>4654.3582799999995</v>
          </cell>
          <cell r="H29" t="str">
            <v>Lease</v>
          </cell>
          <cell r="I29" t="str">
            <v>SFS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>
            <v>4690.1586600000001</v>
          </cell>
          <cell r="H30" t="str">
            <v>Lease</v>
          </cell>
          <cell r="I30" t="str">
            <v>SFS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>
            <v>2571.2528767123285</v>
          </cell>
          <cell r="H31" t="str">
            <v>Lease</v>
          </cell>
          <cell r="I31" t="str">
            <v>SFS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>
            <v>4442.3599999999997</v>
          </cell>
          <cell r="H32" t="str">
            <v>Lease</v>
          </cell>
          <cell r="I32" t="str">
            <v>GPL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>
            <v>4442.3599999999997</v>
          </cell>
          <cell r="H33" t="str">
            <v>Lease</v>
          </cell>
          <cell r="I33" t="str">
            <v>GPL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>
            <v>4442.3599999999997</v>
          </cell>
          <cell r="H34" t="str">
            <v>Lease</v>
          </cell>
          <cell r="I34" t="str">
            <v>GPL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D35">
            <v>0</v>
          </cell>
          <cell r="E35">
            <v>0</v>
          </cell>
          <cell r="F35">
            <v>11038</v>
          </cell>
          <cell r="G35">
            <v>2974.4</v>
          </cell>
          <cell r="H35" t="str">
            <v>Regular Hire</v>
          </cell>
          <cell r="I35" t="str">
            <v>Target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D36">
            <v>0</v>
          </cell>
          <cell r="E36">
            <v>0</v>
          </cell>
          <cell r="F36">
            <v>11050</v>
          </cell>
          <cell r="G36">
            <v>2974.4</v>
          </cell>
          <cell r="H36" t="str">
            <v>Regular Hire</v>
          </cell>
          <cell r="I36" t="str">
            <v>Target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D37">
            <v>0</v>
          </cell>
          <cell r="E37">
            <v>0</v>
          </cell>
          <cell r="F37">
            <v>10646</v>
          </cell>
          <cell r="G37">
            <v>5928</v>
          </cell>
          <cell r="H37" t="str">
            <v>Ad Hoc Hire</v>
          </cell>
          <cell r="I37" t="str">
            <v>Target</v>
          </cell>
        </row>
        <row r="38">
          <cell r="A38" t="str">
            <v>1Z142A</v>
          </cell>
          <cell r="B38" t="str">
            <v>RF08OXS</v>
          </cell>
          <cell r="C38" t="str">
            <v>Parking</v>
          </cell>
          <cell r="D38">
            <v>40138</v>
          </cell>
          <cell r="E38">
            <v>0</v>
          </cell>
          <cell r="F38">
            <v>10646</v>
          </cell>
          <cell r="G38">
            <v>0</v>
          </cell>
          <cell r="H38" t="str">
            <v>Ad Hoc Hire</v>
          </cell>
          <cell r="I38" t="str">
            <v>Target</v>
          </cell>
        </row>
        <row r="39">
          <cell r="A39" t="str">
            <v>1Z145</v>
          </cell>
          <cell r="B39" t="str">
            <v>NL58UHZ</v>
          </cell>
          <cell r="C39" t="str">
            <v>Libraries Moblie Services</v>
          </cell>
          <cell r="D39">
            <v>0</v>
          </cell>
          <cell r="E39">
            <v>0</v>
          </cell>
          <cell r="F39">
            <v>10362</v>
          </cell>
          <cell r="G39">
            <v>2974.4</v>
          </cell>
          <cell r="H39" t="str">
            <v>Regular Hire</v>
          </cell>
          <cell r="I39" t="str">
            <v>Target</v>
          </cell>
        </row>
        <row r="40">
          <cell r="A40" t="str">
            <v>1Z147</v>
          </cell>
          <cell r="B40" t="str">
            <v>VU57NVO</v>
          </cell>
          <cell r="C40" t="str">
            <v>Couriers</v>
          </cell>
          <cell r="D40">
            <v>0</v>
          </cell>
          <cell r="E40">
            <v>0</v>
          </cell>
          <cell r="F40">
            <v>11038</v>
          </cell>
          <cell r="G40">
            <v>3172</v>
          </cell>
          <cell r="H40" t="str">
            <v>Regular Hire</v>
          </cell>
          <cell r="I40" t="str">
            <v>Target</v>
          </cell>
        </row>
        <row r="41">
          <cell r="A41" t="str">
            <v>1Z149</v>
          </cell>
          <cell r="B41" t="str">
            <v>BG58WZM</v>
          </cell>
          <cell r="C41" t="str">
            <v>Libraries Moblie Services</v>
          </cell>
          <cell r="D41">
            <v>0</v>
          </cell>
          <cell r="E41">
            <v>0</v>
          </cell>
          <cell r="F41">
            <v>10362</v>
          </cell>
          <cell r="G41">
            <v>2899</v>
          </cell>
          <cell r="H41" t="str">
            <v>Regular Hire</v>
          </cell>
          <cell r="I41" t="str">
            <v>Target</v>
          </cell>
        </row>
        <row r="42">
          <cell r="A42" t="str">
            <v>1Z167</v>
          </cell>
          <cell r="B42" t="str">
            <v>PN56GEY</v>
          </cell>
          <cell r="C42" t="str">
            <v>Parks &amp; Open Spaces</v>
          </cell>
          <cell r="D42">
            <v>0</v>
          </cell>
          <cell r="E42">
            <v>0</v>
          </cell>
          <cell r="F42">
            <v>10764</v>
          </cell>
          <cell r="G42">
            <v>2899</v>
          </cell>
          <cell r="H42" t="str">
            <v>Regular Hire</v>
          </cell>
          <cell r="I42" t="str">
            <v>Target</v>
          </cell>
        </row>
        <row r="43">
          <cell r="A43" t="str">
            <v>1Z167A</v>
          </cell>
          <cell r="B43" t="str">
            <v>RO59JUH</v>
          </cell>
          <cell r="C43" t="str">
            <v>Parks &amp; Open Spaces</v>
          </cell>
          <cell r="D43">
            <v>40134</v>
          </cell>
          <cell r="E43">
            <v>0</v>
          </cell>
          <cell r="F43">
            <v>10764</v>
          </cell>
          <cell r="G43">
            <v>0</v>
          </cell>
          <cell r="H43" t="str">
            <v>Regular Hire</v>
          </cell>
          <cell r="I43" t="str">
            <v>Target</v>
          </cell>
        </row>
        <row r="44">
          <cell r="A44" t="str">
            <v>1Z171</v>
          </cell>
          <cell r="B44" t="str">
            <v>RV58YCN</v>
          </cell>
          <cell r="C44" t="str">
            <v>Parking</v>
          </cell>
          <cell r="D44">
            <v>0</v>
          </cell>
          <cell r="E44">
            <v>0</v>
          </cell>
          <cell r="F44">
            <v>10646</v>
          </cell>
          <cell r="G44">
            <v>2899</v>
          </cell>
          <cell r="H44" t="str">
            <v>Ad Hoc Hire</v>
          </cell>
          <cell r="I44" t="str">
            <v>Target</v>
          </cell>
        </row>
        <row r="45">
          <cell r="A45" t="str">
            <v>1Z172</v>
          </cell>
          <cell r="B45" t="str">
            <v>PG07GVC</v>
          </cell>
          <cell r="C45" t="str">
            <v>Environmental Health</v>
          </cell>
          <cell r="D45">
            <v>0</v>
          </cell>
          <cell r="E45">
            <v>0</v>
          </cell>
          <cell r="F45">
            <v>10958</v>
          </cell>
          <cell r="G45">
            <v>2899</v>
          </cell>
          <cell r="H45" t="str">
            <v>Regular Hire</v>
          </cell>
          <cell r="I45" t="str">
            <v>GPL</v>
          </cell>
        </row>
        <row r="46">
          <cell r="A46" t="str">
            <v>1Z173</v>
          </cell>
          <cell r="B46" t="str">
            <v>NM07TXJ</v>
          </cell>
          <cell r="C46" t="str">
            <v>Street Scene - Cleansing</v>
          </cell>
          <cell r="D46">
            <v>0</v>
          </cell>
          <cell r="E46">
            <v>0</v>
          </cell>
          <cell r="F46">
            <v>10652</v>
          </cell>
          <cell r="G46">
            <v>2574</v>
          </cell>
          <cell r="H46" t="str">
            <v>Regular Hire</v>
          </cell>
          <cell r="I46" t="str">
            <v>GPL</v>
          </cell>
        </row>
        <row r="47">
          <cell r="A47" t="str">
            <v>1Z178</v>
          </cell>
          <cell r="B47" t="str">
            <v>NJ57GNY</v>
          </cell>
          <cell r="C47" t="str">
            <v>Children  &amp; Families</v>
          </cell>
          <cell r="D47">
            <v>0</v>
          </cell>
          <cell r="E47">
            <v>0</v>
          </cell>
          <cell r="F47">
            <v>10566</v>
          </cell>
          <cell r="G47">
            <v>2805.4</v>
          </cell>
          <cell r="H47" t="str">
            <v>Regular Hire</v>
          </cell>
          <cell r="I47" t="str">
            <v>GPL</v>
          </cell>
        </row>
        <row r="48">
          <cell r="A48" t="str">
            <v>1Z179</v>
          </cell>
          <cell r="B48" t="str">
            <v>NJ57GPU</v>
          </cell>
          <cell r="C48" t="str">
            <v>Planning</v>
          </cell>
          <cell r="D48">
            <v>0</v>
          </cell>
          <cell r="E48">
            <v>0</v>
          </cell>
          <cell r="F48">
            <v>10038</v>
          </cell>
          <cell r="G48">
            <v>2805.4</v>
          </cell>
          <cell r="H48" t="str">
            <v>Regular Hire</v>
          </cell>
          <cell r="I48" t="str">
            <v>GPL</v>
          </cell>
        </row>
        <row r="49">
          <cell r="A49" t="str">
            <v>1Z203</v>
          </cell>
          <cell r="B49" t="str">
            <v>DV56FWY</v>
          </cell>
          <cell r="C49" t="str">
            <v>Parks &amp; Open Spaces</v>
          </cell>
          <cell r="D49">
            <v>39912</v>
          </cell>
          <cell r="E49">
            <v>0</v>
          </cell>
          <cell r="F49">
            <v>10764</v>
          </cell>
          <cell r="G49">
            <v>3903.84</v>
          </cell>
          <cell r="H49" t="str">
            <v>Ad Hoc Hire</v>
          </cell>
          <cell r="I49" t="str">
            <v>Gpl</v>
          </cell>
        </row>
        <row r="50">
          <cell r="A50" t="str">
            <v>1Z205</v>
          </cell>
          <cell r="B50" t="str">
            <v>WV07SWJ</v>
          </cell>
          <cell r="C50" t="str">
            <v>Barnet Homes - Caretakers</v>
          </cell>
          <cell r="D50">
            <v>39917</v>
          </cell>
          <cell r="E50">
            <v>0</v>
          </cell>
          <cell r="F50" t="str">
            <v>External</v>
          </cell>
          <cell r="G50">
            <v>2825.52</v>
          </cell>
          <cell r="H50" t="str">
            <v>Ad Hoc Hire</v>
          </cell>
          <cell r="I50" t="str">
            <v>Gpl</v>
          </cell>
        </row>
        <row r="51">
          <cell r="A51" t="str">
            <v>1Z225</v>
          </cell>
          <cell r="B51" t="str">
            <v>BF09OTY</v>
          </cell>
          <cell r="C51" t="str">
            <v>Parking</v>
          </cell>
          <cell r="D51">
            <v>39945</v>
          </cell>
          <cell r="E51">
            <v>0</v>
          </cell>
          <cell r="F51">
            <v>10038</v>
          </cell>
          <cell r="G51">
            <v>2899</v>
          </cell>
          <cell r="H51" t="str">
            <v>Regular Hire</v>
          </cell>
          <cell r="I51" t="str">
            <v>GPL</v>
          </cell>
        </row>
        <row r="52">
          <cell r="A52" t="str">
            <v>1Z229</v>
          </cell>
          <cell r="B52" t="str">
            <v>NU09PCX</v>
          </cell>
          <cell r="C52" t="str">
            <v>Parking</v>
          </cell>
          <cell r="D52">
            <v>39961</v>
          </cell>
          <cell r="E52">
            <v>0</v>
          </cell>
          <cell r="F52">
            <v>10038</v>
          </cell>
          <cell r="G52">
            <v>4914</v>
          </cell>
          <cell r="H52" t="str">
            <v>Regular Hire</v>
          </cell>
          <cell r="I52" t="str">
            <v>GPL</v>
          </cell>
        </row>
        <row r="53">
          <cell r="A53" t="str">
            <v>1Z231</v>
          </cell>
          <cell r="B53" t="str">
            <v>PJ09XUP</v>
          </cell>
          <cell r="C53" t="str">
            <v>Parking</v>
          </cell>
          <cell r="D53">
            <v>39982</v>
          </cell>
          <cell r="E53">
            <v>0</v>
          </cell>
          <cell r="F53">
            <v>10038</v>
          </cell>
          <cell r="G53">
            <v>3164.4</v>
          </cell>
          <cell r="H53" t="str">
            <v>Ad Hoc Hire</v>
          </cell>
          <cell r="I53" t="str">
            <v>GPL</v>
          </cell>
        </row>
        <row r="54">
          <cell r="A54" t="str">
            <v>1Z238</v>
          </cell>
          <cell r="B54" t="str">
            <v>VK06CJZ</v>
          </cell>
          <cell r="C54" t="str">
            <v>Street Scene - Refuse</v>
          </cell>
          <cell r="D54">
            <v>40118</v>
          </cell>
          <cell r="E54">
            <v>0</v>
          </cell>
          <cell r="F54">
            <v>10655</v>
          </cell>
          <cell r="G54">
            <v>0</v>
          </cell>
          <cell r="H54" t="str">
            <v>Ad Hoc Hire</v>
          </cell>
          <cell r="I54" t="str">
            <v>GPL</v>
          </cell>
        </row>
        <row r="55">
          <cell r="A55" t="str">
            <v>1Z233</v>
          </cell>
          <cell r="B55" t="str">
            <v>NH07EBO</v>
          </cell>
          <cell r="C55" t="str">
            <v>Street Scene - Refuse</v>
          </cell>
          <cell r="D55">
            <v>40120</v>
          </cell>
          <cell r="E55">
            <v>0</v>
          </cell>
          <cell r="F55">
            <v>10655</v>
          </cell>
          <cell r="G55">
            <v>0</v>
          </cell>
          <cell r="H55" t="str">
            <v>Ad Hoc Hire</v>
          </cell>
          <cell r="I55" t="str">
            <v>GPL</v>
          </cell>
        </row>
        <row r="56">
          <cell r="A56" t="str">
            <v>1Z234</v>
          </cell>
          <cell r="B56" t="str">
            <v>ND57NGN</v>
          </cell>
          <cell r="C56" t="str">
            <v>Street Scene - Cleansing</v>
          </cell>
          <cell r="D56">
            <v>40120</v>
          </cell>
          <cell r="E56">
            <v>0</v>
          </cell>
          <cell r="F56">
            <v>10652</v>
          </cell>
          <cell r="G56">
            <v>0</v>
          </cell>
          <cell r="H56" t="str">
            <v>Ad Hoc Hire</v>
          </cell>
          <cell r="I56" t="str">
            <v>GPL</v>
          </cell>
        </row>
        <row r="57">
          <cell r="A57" t="str">
            <v>1Z235</v>
          </cell>
          <cell r="B57" t="str">
            <v>NV56APZ</v>
          </cell>
          <cell r="C57" t="str">
            <v>Street Scene - Cleansing</v>
          </cell>
          <cell r="D57">
            <v>40136</v>
          </cell>
          <cell r="E57">
            <v>0</v>
          </cell>
          <cell r="F57">
            <v>10652</v>
          </cell>
          <cell r="G57">
            <v>0</v>
          </cell>
          <cell r="H57" t="str">
            <v>Regular Hire</v>
          </cell>
          <cell r="I57" t="str">
            <v>GPL</v>
          </cell>
        </row>
        <row r="58">
          <cell r="A58" t="str">
            <v>1Z236</v>
          </cell>
          <cell r="B58" t="str">
            <v>GY59VUH</v>
          </cell>
          <cell r="C58" t="str">
            <v>Street Scene - Cleansing</v>
          </cell>
          <cell r="D58">
            <v>40137</v>
          </cell>
          <cell r="E58">
            <v>0</v>
          </cell>
          <cell r="F58">
            <v>10652</v>
          </cell>
          <cell r="G58">
            <v>0</v>
          </cell>
          <cell r="H58" t="str">
            <v>Regular Hire</v>
          </cell>
          <cell r="I58" t="str">
            <v>GPL</v>
          </cell>
        </row>
        <row r="59">
          <cell r="A59" t="str">
            <v>1Z237</v>
          </cell>
          <cell r="B59" t="str">
            <v>GY59VUJ</v>
          </cell>
          <cell r="C59" t="str">
            <v>Street Scene - Cleansing</v>
          </cell>
          <cell r="D59">
            <v>40137</v>
          </cell>
          <cell r="E59">
            <v>0</v>
          </cell>
          <cell r="F59">
            <v>10652</v>
          </cell>
          <cell r="G59">
            <v>0</v>
          </cell>
          <cell r="H59" t="str">
            <v>Regular Hire</v>
          </cell>
          <cell r="I59" t="str">
            <v>GPL</v>
          </cell>
        </row>
        <row r="60">
          <cell r="A60" t="str">
            <v>2G026</v>
          </cell>
          <cell r="B60" t="str">
            <v>NU52PZH</v>
          </cell>
          <cell r="C60" t="str">
            <v>Street Scene - Refuse</v>
          </cell>
          <cell r="D60">
            <v>37518</v>
          </cell>
          <cell r="E60">
            <v>0</v>
          </cell>
          <cell r="F60">
            <v>10655</v>
          </cell>
          <cell r="G60">
            <v>3982.42</v>
          </cell>
          <cell r="H60" t="str">
            <v>Lease</v>
          </cell>
          <cell r="I60" t="str">
            <v>SFS</v>
          </cell>
        </row>
        <row r="61">
          <cell r="A61" t="str">
            <v>2G038</v>
          </cell>
          <cell r="B61" t="str">
            <v>YN03NKL</v>
          </cell>
          <cell r="C61" t="str">
            <v>Neighbourhood Management</v>
          </cell>
          <cell r="D61">
            <v>37712</v>
          </cell>
          <cell r="E61">
            <v>0</v>
          </cell>
          <cell r="F61">
            <v>0</v>
          </cell>
          <cell r="G61">
            <v>0</v>
          </cell>
          <cell r="H61" t="str">
            <v>Barnet Owned</v>
          </cell>
          <cell r="I61" t="str">
            <v>N/A</v>
          </cell>
        </row>
        <row r="62">
          <cell r="A62" t="str">
            <v>2G040</v>
          </cell>
          <cell r="B62" t="str">
            <v>LT04FLH</v>
          </cell>
          <cell r="C62" t="str">
            <v>Parks &amp; Open Spaces</v>
          </cell>
          <cell r="D62">
            <v>38047</v>
          </cell>
          <cell r="E62">
            <v>0</v>
          </cell>
          <cell r="F62">
            <v>10764</v>
          </cell>
          <cell r="G62">
            <v>3645.2897666666663</v>
          </cell>
          <cell r="H62" t="str">
            <v>Lease</v>
          </cell>
          <cell r="I62" t="str">
            <v>SFS</v>
          </cell>
        </row>
        <row r="63">
          <cell r="A63" t="str">
            <v>2G060</v>
          </cell>
          <cell r="B63" t="str">
            <v>LT54CEK</v>
          </cell>
          <cell r="C63" t="str">
            <v>Barnet Homes - Caretakers</v>
          </cell>
          <cell r="D63">
            <v>38238</v>
          </cell>
          <cell r="E63">
            <v>0</v>
          </cell>
          <cell r="F63" t="str">
            <v>External</v>
          </cell>
          <cell r="G63">
            <v>3378.7923999999998</v>
          </cell>
          <cell r="H63" t="str">
            <v>Lease</v>
          </cell>
          <cell r="I63" t="str">
            <v>SFS</v>
          </cell>
        </row>
        <row r="64">
          <cell r="A64" t="str">
            <v>2G061</v>
          </cell>
          <cell r="B64" t="str">
            <v>LT54CLJ</v>
          </cell>
          <cell r="C64" t="str">
            <v>Housing 21</v>
          </cell>
          <cell r="D64">
            <v>38238</v>
          </cell>
          <cell r="E64">
            <v>0</v>
          </cell>
          <cell r="F64" t="str">
            <v>External</v>
          </cell>
          <cell r="G64">
            <v>3279.32</v>
          </cell>
          <cell r="H64" t="str">
            <v>Lease</v>
          </cell>
          <cell r="I64" t="str">
            <v>SFS</v>
          </cell>
        </row>
        <row r="65">
          <cell r="A65" t="str">
            <v>2G062</v>
          </cell>
          <cell r="B65" t="str">
            <v>LT54CLN</v>
          </cell>
          <cell r="C65" t="str">
            <v>Housing 21</v>
          </cell>
          <cell r="D65">
            <v>38238</v>
          </cell>
          <cell r="E65">
            <v>0</v>
          </cell>
          <cell r="F65" t="str">
            <v>External</v>
          </cell>
          <cell r="G65">
            <v>3882</v>
          </cell>
          <cell r="H65" t="str">
            <v>Lease</v>
          </cell>
          <cell r="I65" t="str">
            <v>SFS</v>
          </cell>
        </row>
        <row r="66">
          <cell r="A66" t="str">
            <v>2G071</v>
          </cell>
          <cell r="B66" t="str">
            <v>LT55KHD</v>
          </cell>
          <cell r="C66" t="str">
            <v>Libraries</v>
          </cell>
          <cell r="D66">
            <v>38666</v>
          </cell>
          <cell r="E66">
            <v>0</v>
          </cell>
          <cell r="F66">
            <v>10339</v>
          </cell>
          <cell r="G66">
            <v>5366.6747368421056</v>
          </cell>
          <cell r="H66" t="str">
            <v>Lease</v>
          </cell>
          <cell r="I66" t="str">
            <v>SFS</v>
          </cell>
        </row>
        <row r="67">
          <cell r="A67" t="str">
            <v>2G072</v>
          </cell>
          <cell r="B67" t="str">
            <v>LT06BPV</v>
          </cell>
          <cell r="C67" t="str">
            <v>Parks &amp; Open Spaces</v>
          </cell>
          <cell r="D67">
            <v>38841</v>
          </cell>
          <cell r="E67">
            <v>0</v>
          </cell>
          <cell r="F67">
            <v>10764</v>
          </cell>
          <cell r="G67">
            <v>2680.0656051282049</v>
          </cell>
          <cell r="H67" t="str">
            <v>Lease</v>
          </cell>
          <cell r="I67" t="str">
            <v>SFS</v>
          </cell>
        </row>
        <row r="68">
          <cell r="A68" t="str">
            <v>2G073</v>
          </cell>
          <cell r="B68" t="str">
            <v>LT06BOV</v>
          </cell>
          <cell r="C68" t="str">
            <v>Parks &amp; Open Spaces</v>
          </cell>
          <cell r="D68">
            <v>38841</v>
          </cell>
          <cell r="E68">
            <v>0</v>
          </cell>
          <cell r="F68">
            <v>10764</v>
          </cell>
          <cell r="G68">
            <v>2680.0656051282049</v>
          </cell>
          <cell r="H68" t="str">
            <v>Lease</v>
          </cell>
          <cell r="I68" t="str">
            <v>SFS</v>
          </cell>
        </row>
        <row r="69">
          <cell r="A69" t="str">
            <v>2G074</v>
          </cell>
          <cell r="B69" t="str">
            <v>LT06BPO</v>
          </cell>
          <cell r="C69" t="str">
            <v>Parks &amp; Open Spaces</v>
          </cell>
          <cell r="D69">
            <v>38841</v>
          </cell>
          <cell r="E69">
            <v>0</v>
          </cell>
          <cell r="F69">
            <v>10764</v>
          </cell>
          <cell r="G69">
            <v>2680.0656051282049</v>
          </cell>
          <cell r="H69" t="str">
            <v>Lease</v>
          </cell>
          <cell r="I69" t="str">
            <v>SFS</v>
          </cell>
        </row>
        <row r="70">
          <cell r="A70" t="str">
            <v>2G075</v>
          </cell>
          <cell r="B70" t="str">
            <v>LT06BPF</v>
          </cell>
          <cell r="C70" t="str">
            <v>Environmental Health</v>
          </cell>
          <cell r="D70">
            <v>38841</v>
          </cell>
          <cell r="E70">
            <v>0</v>
          </cell>
          <cell r="F70">
            <v>10958</v>
          </cell>
          <cell r="G70">
            <v>2602.5922010256413</v>
          </cell>
          <cell r="H70" t="str">
            <v>Lease</v>
          </cell>
          <cell r="I70" t="str">
            <v>SFS</v>
          </cell>
        </row>
        <row r="71">
          <cell r="A71" t="str">
            <v>2G076</v>
          </cell>
          <cell r="B71" t="str">
            <v>LN57WVU</v>
          </cell>
          <cell r="C71" t="str">
            <v>Barnet Homes - Caretakers</v>
          </cell>
          <cell r="D71">
            <v>39328</v>
          </cell>
          <cell r="E71">
            <v>40424</v>
          </cell>
          <cell r="F71" t="str">
            <v>External</v>
          </cell>
          <cell r="G71">
            <v>3622.5539262100456</v>
          </cell>
          <cell r="H71" t="str">
            <v>Lease</v>
          </cell>
          <cell r="I71" t="str">
            <v>SFS</v>
          </cell>
        </row>
        <row r="72">
          <cell r="A72" t="str">
            <v>2G077</v>
          </cell>
          <cell r="B72" t="str">
            <v>LN57WVV</v>
          </cell>
          <cell r="C72" t="str">
            <v>Barnet Homes - Caretakers</v>
          </cell>
          <cell r="D72">
            <v>39328</v>
          </cell>
          <cell r="E72">
            <v>40424</v>
          </cell>
          <cell r="F72" t="str">
            <v>External</v>
          </cell>
          <cell r="G72">
            <v>3622.5539262100456</v>
          </cell>
          <cell r="H72" t="str">
            <v>Lease</v>
          </cell>
          <cell r="I72" t="str">
            <v>SFS</v>
          </cell>
        </row>
        <row r="73">
          <cell r="A73" t="str">
            <v>2G078</v>
          </cell>
          <cell r="B73" t="str">
            <v>LN57WVW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>
            <v>3622.5539262100456</v>
          </cell>
          <cell r="H73" t="str">
            <v>Lease</v>
          </cell>
          <cell r="I73" t="str">
            <v>SFS</v>
          </cell>
        </row>
        <row r="74">
          <cell r="A74" t="str">
            <v>2G079</v>
          </cell>
          <cell r="B74" t="str">
            <v>LN57WVX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>
            <v>3622.5539262100456</v>
          </cell>
          <cell r="H74" t="str">
            <v>Lease</v>
          </cell>
          <cell r="I74" t="str">
            <v>SFS</v>
          </cell>
        </row>
        <row r="75">
          <cell r="A75" t="str">
            <v>2G080</v>
          </cell>
          <cell r="B75" t="str">
            <v>LN57XBA</v>
          </cell>
          <cell r="C75" t="str">
            <v>Barnet Homes - Caretakers</v>
          </cell>
          <cell r="D75">
            <v>39486</v>
          </cell>
          <cell r="E75">
            <v>41313</v>
          </cell>
          <cell r="F75" t="str">
            <v>External</v>
          </cell>
          <cell r="G75">
            <v>12026.3012</v>
          </cell>
          <cell r="H75" t="str">
            <v>Lease</v>
          </cell>
          <cell r="I75" t="str">
            <v>SFS</v>
          </cell>
        </row>
        <row r="76">
          <cell r="A76" t="str">
            <v>2S001</v>
          </cell>
          <cell r="B76" t="str">
            <v>NX51KVO</v>
          </cell>
          <cell r="C76" t="str">
            <v>Cashiers-Borough Treasurers</v>
          </cell>
          <cell r="D76">
            <v>37144</v>
          </cell>
          <cell r="E76" t="str">
            <v>Barnet Owned</v>
          </cell>
          <cell r="F76">
            <v>11013</v>
          </cell>
          <cell r="G76">
            <v>0</v>
          </cell>
          <cell r="H76" t="str">
            <v>Barnet Owned</v>
          </cell>
          <cell r="I76" t="str">
            <v>N/A</v>
          </cell>
        </row>
        <row r="77">
          <cell r="A77" t="str">
            <v>2S002</v>
          </cell>
          <cell r="B77" t="str">
            <v>NX51KVP</v>
          </cell>
          <cell r="C77" t="str">
            <v>Cashiers-Borough Treasurers</v>
          </cell>
          <cell r="D77">
            <v>37144</v>
          </cell>
          <cell r="E77" t="str">
            <v>Barnet Owned</v>
          </cell>
          <cell r="F77">
            <v>11013</v>
          </cell>
          <cell r="G77">
            <v>0</v>
          </cell>
          <cell r="H77" t="str">
            <v>Barnet Owned</v>
          </cell>
          <cell r="I77" t="str">
            <v>N/A</v>
          </cell>
        </row>
        <row r="78">
          <cell r="A78" t="str">
            <v>2S003</v>
          </cell>
          <cell r="B78" t="str">
            <v>NX51KVM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>
            <v>0</v>
          </cell>
          <cell r="H78" t="str">
            <v>Barnet Owned</v>
          </cell>
          <cell r="I78" t="str">
            <v>N/A</v>
          </cell>
        </row>
        <row r="79">
          <cell r="A79" t="str">
            <v>2T040</v>
          </cell>
          <cell r="B79" t="str">
            <v>LT55KHP</v>
          </cell>
          <cell r="C79" t="str">
            <v>Parks &amp; Open Spaces</v>
          </cell>
          <cell r="D79">
            <v>38737</v>
          </cell>
          <cell r="E79">
            <v>40144</v>
          </cell>
          <cell r="F79">
            <v>10764</v>
          </cell>
          <cell r="G79">
            <v>5130</v>
          </cell>
          <cell r="H79" t="str">
            <v>Lease</v>
          </cell>
          <cell r="I79" t="str">
            <v>SFS</v>
          </cell>
        </row>
        <row r="80">
          <cell r="A80" t="str">
            <v>2T041</v>
          </cell>
          <cell r="B80" t="str">
            <v>LT55KHU</v>
          </cell>
          <cell r="C80" t="str">
            <v>Parks &amp; Open Spaces</v>
          </cell>
          <cell r="D80">
            <v>38737</v>
          </cell>
          <cell r="E80">
            <v>40144</v>
          </cell>
          <cell r="F80">
            <v>10764</v>
          </cell>
          <cell r="G80">
            <v>5130</v>
          </cell>
          <cell r="H80" t="str">
            <v>Lease</v>
          </cell>
          <cell r="I80" t="str">
            <v>SFS</v>
          </cell>
        </row>
        <row r="81">
          <cell r="A81" t="str">
            <v>2T048</v>
          </cell>
          <cell r="B81" t="str">
            <v>KE06LFB</v>
          </cell>
          <cell r="C81" t="str">
            <v>Street Scene - Cleansing</v>
          </cell>
          <cell r="D81">
            <v>38901</v>
          </cell>
          <cell r="E81">
            <v>40721</v>
          </cell>
          <cell r="F81">
            <v>10652</v>
          </cell>
          <cell r="G81">
            <v>3806.5393446575345</v>
          </cell>
          <cell r="H81" t="str">
            <v>Lease</v>
          </cell>
          <cell r="I81" t="str">
            <v>SFS</v>
          </cell>
        </row>
        <row r="82">
          <cell r="A82" t="str">
            <v>2T049</v>
          </cell>
          <cell r="B82" t="str">
            <v>KE06LFU</v>
          </cell>
          <cell r="C82" t="str">
            <v>Street Scene - Cleansing</v>
          </cell>
          <cell r="D82">
            <v>38901</v>
          </cell>
          <cell r="E82">
            <v>40721</v>
          </cell>
          <cell r="F82">
            <v>10652</v>
          </cell>
          <cell r="G82">
            <v>3806.5393446575345</v>
          </cell>
          <cell r="H82" t="str">
            <v>Lease</v>
          </cell>
          <cell r="I82" t="str">
            <v>SFS</v>
          </cell>
        </row>
        <row r="83">
          <cell r="A83" t="str">
            <v>2T050</v>
          </cell>
          <cell r="B83" t="str">
            <v>LS06DZC</v>
          </cell>
          <cell r="C83" t="str">
            <v>Parks &amp; Open Spaces</v>
          </cell>
          <cell r="D83">
            <v>38929</v>
          </cell>
          <cell r="E83">
            <v>0</v>
          </cell>
          <cell r="F83">
            <v>10764</v>
          </cell>
          <cell r="G83">
            <v>5127.96</v>
          </cell>
          <cell r="H83" t="str">
            <v>Lease</v>
          </cell>
          <cell r="I83" t="str">
            <v>SFS</v>
          </cell>
        </row>
        <row r="84">
          <cell r="A84" t="str">
            <v>2T051</v>
          </cell>
          <cell r="B84" t="str">
            <v>LT06BUF</v>
          </cell>
          <cell r="C84" t="str">
            <v>Parks &amp; Open Spaces</v>
          </cell>
          <cell r="D84">
            <v>38939</v>
          </cell>
          <cell r="E84">
            <v>0</v>
          </cell>
          <cell r="F84">
            <v>10764</v>
          </cell>
          <cell r="G84">
            <v>5127.96</v>
          </cell>
          <cell r="H84" t="str">
            <v>Lease</v>
          </cell>
          <cell r="I84" t="str">
            <v>SFS</v>
          </cell>
        </row>
        <row r="85">
          <cell r="A85" t="str">
            <v>2T052</v>
          </cell>
          <cell r="B85" t="str">
            <v>LT06BOJ</v>
          </cell>
          <cell r="C85" t="str">
            <v>Parks &amp; Open Spaces</v>
          </cell>
          <cell r="D85">
            <v>38939</v>
          </cell>
          <cell r="E85">
            <v>0</v>
          </cell>
          <cell r="F85">
            <v>10764</v>
          </cell>
          <cell r="G85">
            <v>5127.96</v>
          </cell>
          <cell r="H85" t="str">
            <v>Lease</v>
          </cell>
          <cell r="I85" t="str">
            <v>SFS</v>
          </cell>
        </row>
        <row r="86">
          <cell r="A86" t="str">
            <v>2T053</v>
          </cell>
          <cell r="B86" t="str">
            <v>MJ06DVN</v>
          </cell>
          <cell r="C86" t="str">
            <v>Parks &amp; Open Spaces</v>
          </cell>
          <cell r="D86">
            <v>38953</v>
          </cell>
          <cell r="E86">
            <v>0</v>
          </cell>
          <cell r="F86">
            <v>10764</v>
          </cell>
          <cell r="G86">
            <v>4726.3569400000006</v>
          </cell>
          <cell r="H86" t="str">
            <v>Lease</v>
          </cell>
          <cell r="I86" t="str">
            <v>SFS</v>
          </cell>
        </row>
        <row r="87">
          <cell r="A87" t="str">
            <v>2T054</v>
          </cell>
          <cell r="B87" t="str">
            <v>LN56TZG</v>
          </cell>
          <cell r="C87" t="str">
            <v>Parks &amp; Open Spaces</v>
          </cell>
          <cell r="D87">
            <v>39098</v>
          </cell>
          <cell r="E87">
            <v>40194</v>
          </cell>
          <cell r="F87">
            <v>10764</v>
          </cell>
          <cell r="G87">
            <v>7757.2580800000005</v>
          </cell>
          <cell r="H87" t="str">
            <v>Lease</v>
          </cell>
          <cell r="I87" t="str">
            <v>SFS</v>
          </cell>
        </row>
        <row r="88">
          <cell r="A88" t="str">
            <v>2T055</v>
          </cell>
          <cell r="B88" t="str">
            <v>LN56TZK</v>
          </cell>
          <cell r="C88" t="str">
            <v>Parks &amp; Open Spaces</v>
          </cell>
          <cell r="D88">
            <v>39098</v>
          </cell>
          <cell r="E88">
            <v>40194</v>
          </cell>
          <cell r="F88">
            <v>10764</v>
          </cell>
          <cell r="G88">
            <v>7865.7512000000006</v>
          </cell>
          <cell r="H88" t="str">
            <v>Lease</v>
          </cell>
          <cell r="I88" t="str">
            <v>SFS</v>
          </cell>
        </row>
        <row r="89">
          <cell r="A89" t="str">
            <v>2T056</v>
          </cell>
          <cell r="B89" t="str">
            <v>LN56UBG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>
            <v>7865.7512000000006</v>
          </cell>
          <cell r="H89" t="str">
            <v>Lease</v>
          </cell>
          <cell r="I89" t="str">
            <v>SFS</v>
          </cell>
        </row>
        <row r="90">
          <cell r="A90" t="str">
            <v>2T057</v>
          </cell>
          <cell r="B90" t="str">
            <v>LN56UBJ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>
            <v>7865.7512000000006</v>
          </cell>
          <cell r="H90" t="str">
            <v>Lease</v>
          </cell>
          <cell r="I90" t="str">
            <v>SFS</v>
          </cell>
        </row>
        <row r="91">
          <cell r="A91" t="str">
            <v>2T058</v>
          </cell>
          <cell r="B91" t="str">
            <v>LN56UBL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>
            <v>7865.7512000000006</v>
          </cell>
          <cell r="H91" t="str">
            <v>Lease</v>
          </cell>
          <cell r="I91" t="str">
            <v>SFS</v>
          </cell>
        </row>
        <row r="92">
          <cell r="A92" t="str">
            <v>2T059</v>
          </cell>
          <cell r="B92" t="str">
            <v>LN56UBO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>
            <v>7757.2580800000005</v>
          </cell>
          <cell r="H92" t="str">
            <v>Lease</v>
          </cell>
          <cell r="I92" t="str">
            <v>SFS</v>
          </cell>
        </row>
        <row r="93">
          <cell r="A93" t="str">
            <v>2T060</v>
          </cell>
          <cell r="B93" t="str">
            <v>LS56FKR</v>
          </cell>
          <cell r="C93" t="str">
            <v>Street Scene - Cleansing</v>
          </cell>
          <cell r="D93">
            <v>39111</v>
          </cell>
          <cell r="E93">
            <v>40207</v>
          </cell>
          <cell r="F93">
            <v>10652</v>
          </cell>
          <cell r="G93">
            <v>9641.2115400000002</v>
          </cell>
          <cell r="H93" t="str">
            <v>Lease</v>
          </cell>
          <cell r="I93" t="str">
            <v>SFS</v>
          </cell>
        </row>
        <row r="94">
          <cell r="A94" t="str">
            <v>2T061</v>
          </cell>
          <cell r="B94" t="str">
            <v>LT07YSA</v>
          </cell>
          <cell r="C94" t="str">
            <v>Street Scene - Cleansing</v>
          </cell>
          <cell r="D94">
            <v>39163</v>
          </cell>
          <cell r="E94">
            <v>40259</v>
          </cell>
          <cell r="F94">
            <v>10652</v>
          </cell>
          <cell r="G94">
            <v>11295.8089</v>
          </cell>
          <cell r="H94" t="str">
            <v>Lease</v>
          </cell>
          <cell r="I94" t="str">
            <v>SFS</v>
          </cell>
        </row>
        <row r="95">
          <cell r="A95" t="str">
            <v>2T062</v>
          </cell>
          <cell r="B95" t="str">
            <v>LT07YSB</v>
          </cell>
          <cell r="C95" t="str">
            <v>Street Scene - Cleansing</v>
          </cell>
          <cell r="D95">
            <v>39162</v>
          </cell>
          <cell r="E95">
            <v>40258</v>
          </cell>
          <cell r="F95">
            <v>10652</v>
          </cell>
          <cell r="G95">
            <v>11263.98972</v>
          </cell>
          <cell r="H95" t="str">
            <v>Lease</v>
          </cell>
          <cell r="I95" t="str">
            <v>SFS</v>
          </cell>
        </row>
        <row r="96">
          <cell r="A96" t="str">
            <v>2T063</v>
          </cell>
          <cell r="B96" t="str">
            <v>LT07YRZ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>
            <v>11295.8089</v>
          </cell>
          <cell r="H96" t="str">
            <v>Lease</v>
          </cell>
          <cell r="I96" t="str">
            <v>SFS</v>
          </cell>
        </row>
        <row r="97">
          <cell r="A97" t="str">
            <v>2T064</v>
          </cell>
          <cell r="B97" t="str">
            <v>LT07YRY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>
            <v>11263.98972</v>
          </cell>
          <cell r="H97" t="str">
            <v>Lease</v>
          </cell>
          <cell r="I97" t="str">
            <v>SFS</v>
          </cell>
        </row>
        <row r="98">
          <cell r="A98" t="str">
            <v>2T065</v>
          </cell>
          <cell r="B98" t="str">
            <v>LN07UKU</v>
          </cell>
          <cell r="C98" t="str">
            <v>Street Scene - Cleansing</v>
          </cell>
          <cell r="D98">
            <v>39160</v>
          </cell>
          <cell r="E98">
            <v>40256</v>
          </cell>
          <cell r="F98">
            <v>10652</v>
          </cell>
          <cell r="G98">
            <v>11200.351360000001</v>
          </cell>
          <cell r="H98" t="str">
            <v>Lease</v>
          </cell>
          <cell r="I98" t="str">
            <v>SFS</v>
          </cell>
        </row>
        <row r="99">
          <cell r="A99" t="str">
            <v>2T066</v>
          </cell>
          <cell r="B99" t="str">
            <v>LN07UKT</v>
          </cell>
          <cell r="C99" t="str">
            <v>Street Scene - Cleansing</v>
          </cell>
          <cell r="D99">
            <v>39160</v>
          </cell>
          <cell r="E99">
            <v>40256</v>
          </cell>
          <cell r="F99">
            <v>10652</v>
          </cell>
          <cell r="G99">
            <v>11200.351360000001</v>
          </cell>
          <cell r="H99" t="str">
            <v>Lease</v>
          </cell>
          <cell r="I99" t="str">
            <v>SFS</v>
          </cell>
        </row>
        <row r="100">
          <cell r="A100" t="str">
            <v>2T067</v>
          </cell>
          <cell r="B100" t="str">
            <v>LN56UAC</v>
          </cell>
          <cell r="C100" t="str">
            <v>Street Scene - Cleansing</v>
          </cell>
          <cell r="D100">
            <v>39147</v>
          </cell>
          <cell r="E100">
            <v>40243</v>
          </cell>
          <cell r="F100">
            <v>10652</v>
          </cell>
          <cell r="G100">
            <v>10786.702020000001</v>
          </cell>
          <cell r="H100" t="str">
            <v>Lease</v>
          </cell>
          <cell r="I100" t="str">
            <v>SFS</v>
          </cell>
        </row>
        <row r="101">
          <cell r="A101" t="str">
            <v>2T068</v>
          </cell>
          <cell r="B101" t="str">
            <v>LN07UKG</v>
          </cell>
          <cell r="C101" t="str">
            <v>Street Scene - Cleansing</v>
          </cell>
          <cell r="D101">
            <v>39153</v>
          </cell>
          <cell r="E101">
            <v>40249</v>
          </cell>
          <cell r="F101">
            <v>10652</v>
          </cell>
          <cell r="G101">
            <v>10977.617099999999</v>
          </cell>
          <cell r="H101" t="str">
            <v>Lease</v>
          </cell>
          <cell r="I101" t="str">
            <v>SFS</v>
          </cell>
        </row>
        <row r="102">
          <cell r="A102" t="str">
            <v>2T069</v>
          </cell>
          <cell r="B102" t="str">
            <v>LN07UKV</v>
          </cell>
          <cell r="C102" t="str">
            <v>Street Scene - Cleansing</v>
          </cell>
          <cell r="D102">
            <v>39162</v>
          </cell>
          <cell r="E102">
            <v>40258</v>
          </cell>
          <cell r="F102">
            <v>10652</v>
          </cell>
          <cell r="G102">
            <v>11263.98972</v>
          </cell>
          <cell r="H102" t="str">
            <v>Lease</v>
          </cell>
          <cell r="I102" t="str">
            <v>SFS</v>
          </cell>
        </row>
        <row r="103">
          <cell r="A103" t="str">
            <v>2T070</v>
          </cell>
          <cell r="B103" t="str">
            <v>LN07UKE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>
            <v>10977.617099999999</v>
          </cell>
          <cell r="H103" t="str">
            <v>Lease</v>
          </cell>
          <cell r="I103" t="str">
            <v>SFS</v>
          </cell>
        </row>
        <row r="104">
          <cell r="A104" t="str">
            <v>2T071</v>
          </cell>
          <cell r="B104" t="str">
            <v>LT07YRX</v>
          </cell>
          <cell r="C104" t="str">
            <v>Street Scene - Cleansing</v>
          </cell>
          <cell r="D104">
            <v>39163</v>
          </cell>
          <cell r="E104">
            <v>40259</v>
          </cell>
          <cell r="F104">
            <v>10652</v>
          </cell>
          <cell r="G104">
            <v>11295.8089</v>
          </cell>
          <cell r="H104" t="str">
            <v>Lease</v>
          </cell>
          <cell r="I104" t="str">
            <v>SFS</v>
          </cell>
        </row>
        <row r="105">
          <cell r="A105" t="str">
            <v>2T073</v>
          </cell>
          <cell r="B105" t="str">
            <v>KE57FYR</v>
          </cell>
          <cell r="C105" t="str">
            <v>Street Scene - Cleansing</v>
          </cell>
          <cell r="D105">
            <v>39408</v>
          </cell>
          <cell r="E105">
            <v>40504</v>
          </cell>
          <cell r="F105">
            <v>10652</v>
          </cell>
          <cell r="G105">
            <v>6320.5708799999993</v>
          </cell>
          <cell r="H105" t="str">
            <v>Lease</v>
          </cell>
          <cell r="I105" t="str">
            <v>SFS</v>
          </cell>
        </row>
        <row r="106">
          <cell r="A106" t="str">
            <v>2Z267</v>
          </cell>
          <cell r="B106" t="str">
            <v>NG53YHH</v>
          </cell>
          <cell r="C106" t="str">
            <v>Street Scene - Cleansing</v>
          </cell>
          <cell r="D106">
            <v>0</v>
          </cell>
          <cell r="E106">
            <v>0</v>
          </cell>
          <cell r="F106">
            <v>10652</v>
          </cell>
          <cell r="G106">
            <v>18900</v>
          </cell>
          <cell r="H106" t="str">
            <v>Ad Hoc Hire</v>
          </cell>
          <cell r="I106" t="str">
            <v>GPL</v>
          </cell>
        </row>
        <row r="107">
          <cell r="A107" t="str">
            <v>2Z353</v>
          </cell>
          <cell r="B107" t="str">
            <v>NG06ZDX</v>
          </cell>
          <cell r="C107" t="str">
            <v>Street Scene - Cleansing</v>
          </cell>
          <cell r="D107">
            <v>0</v>
          </cell>
          <cell r="E107">
            <v>0</v>
          </cell>
          <cell r="F107">
            <v>10652</v>
          </cell>
          <cell r="G107">
            <v>5616</v>
          </cell>
          <cell r="H107" t="str">
            <v>Regular Hire</v>
          </cell>
          <cell r="I107" t="str">
            <v>Target</v>
          </cell>
        </row>
        <row r="108">
          <cell r="A108" t="str">
            <v>2Z355</v>
          </cell>
          <cell r="B108" t="str">
            <v>NA56OTG</v>
          </cell>
          <cell r="C108" t="str">
            <v>Street Scene - Cleansing</v>
          </cell>
          <cell r="D108">
            <v>0</v>
          </cell>
          <cell r="E108">
            <v>0</v>
          </cell>
          <cell r="F108">
            <v>10652</v>
          </cell>
          <cell r="G108">
            <v>5616</v>
          </cell>
          <cell r="H108" t="str">
            <v>Regular Hire</v>
          </cell>
          <cell r="I108" t="str">
            <v>Target</v>
          </cell>
        </row>
        <row r="109">
          <cell r="A109" t="str">
            <v>2Z356</v>
          </cell>
          <cell r="B109" t="str">
            <v>ND56RRZ</v>
          </cell>
          <cell r="C109" t="str">
            <v>Street Scene - Cleansing</v>
          </cell>
          <cell r="D109">
            <v>0</v>
          </cell>
          <cell r="E109">
            <v>0</v>
          </cell>
          <cell r="F109">
            <v>10652</v>
          </cell>
          <cell r="G109">
            <v>5616</v>
          </cell>
          <cell r="H109" t="str">
            <v>Regular Hire</v>
          </cell>
          <cell r="I109" t="str">
            <v>Target</v>
          </cell>
        </row>
        <row r="110">
          <cell r="A110" t="str">
            <v>2Z360</v>
          </cell>
          <cell r="B110" t="str">
            <v>NJ07KXS</v>
          </cell>
          <cell r="C110" t="str">
            <v>Highway Maintenance (10939)</v>
          </cell>
          <cell r="D110">
            <v>0</v>
          </cell>
          <cell r="E110">
            <v>0</v>
          </cell>
          <cell r="F110">
            <v>10939</v>
          </cell>
          <cell r="G110">
            <v>3770</v>
          </cell>
          <cell r="H110" t="str">
            <v>Regular Hire</v>
          </cell>
          <cell r="I110" t="str">
            <v>Target</v>
          </cell>
        </row>
        <row r="111">
          <cell r="A111" t="str">
            <v>2Z361</v>
          </cell>
          <cell r="B111" t="str">
            <v>ND07GSO</v>
          </cell>
          <cell r="C111" t="str">
            <v>Highway Maintenance (10664)</v>
          </cell>
          <cell r="D111">
            <v>0</v>
          </cell>
          <cell r="E111">
            <v>0</v>
          </cell>
          <cell r="F111">
            <v>10664</v>
          </cell>
          <cell r="G111">
            <v>3049.7999999999997</v>
          </cell>
          <cell r="H111" t="str">
            <v>Regular Hire</v>
          </cell>
          <cell r="I111" t="str">
            <v>Target</v>
          </cell>
        </row>
        <row r="112">
          <cell r="A112" t="str">
            <v>2Z362</v>
          </cell>
          <cell r="B112" t="str">
            <v>NH07YNS</v>
          </cell>
          <cell r="C112" t="str">
            <v>Highway Maintenance (10941)</v>
          </cell>
          <cell r="D112">
            <v>0</v>
          </cell>
          <cell r="E112">
            <v>0</v>
          </cell>
          <cell r="F112">
            <v>10941</v>
          </cell>
          <cell r="G112">
            <v>5720</v>
          </cell>
          <cell r="H112" t="str">
            <v>Regular Hire</v>
          </cell>
          <cell r="I112" t="str">
            <v>Target</v>
          </cell>
        </row>
        <row r="113">
          <cell r="A113" t="str">
            <v>2Z365</v>
          </cell>
          <cell r="B113" t="str">
            <v>NG06EZR</v>
          </cell>
          <cell r="C113" t="str">
            <v>Street Scene - Cleansing</v>
          </cell>
          <cell r="D113" t="str">
            <v>N/A</v>
          </cell>
          <cell r="E113">
            <v>0</v>
          </cell>
          <cell r="F113">
            <v>10652</v>
          </cell>
          <cell r="G113">
            <v>5616</v>
          </cell>
          <cell r="H113" t="str">
            <v>Ad Hoc Hire</v>
          </cell>
          <cell r="I113" t="str">
            <v>Target</v>
          </cell>
        </row>
        <row r="114">
          <cell r="A114" t="str">
            <v>2Z367</v>
          </cell>
          <cell r="B114" t="str">
            <v>BL56WWO</v>
          </cell>
          <cell r="C114" t="str">
            <v>Libraries</v>
          </cell>
          <cell r="D114">
            <v>0</v>
          </cell>
          <cell r="E114">
            <v>0</v>
          </cell>
          <cell r="F114">
            <v>10339</v>
          </cell>
          <cell r="G114">
            <v>3770</v>
          </cell>
          <cell r="H114" t="str">
            <v>Regular Hire</v>
          </cell>
          <cell r="I114" t="str">
            <v>GPL</v>
          </cell>
        </row>
        <row r="115">
          <cell r="A115" t="str">
            <v>2Z368</v>
          </cell>
          <cell r="B115" t="str">
            <v>NJ58VSX</v>
          </cell>
          <cell r="C115" t="str">
            <v>Street Scene - Cleansing</v>
          </cell>
          <cell r="D115">
            <v>0</v>
          </cell>
          <cell r="E115">
            <v>0</v>
          </cell>
          <cell r="F115">
            <v>10652</v>
          </cell>
          <cell r="G115">
            <v>6240</v>
          </cell>
          <cell r="H115" t="str">
            <v>Regular Hire</v>
          </cell>
          <cell r="I115" t="str">
            <v>GPL</v>
          </cell>
        </row>
        <row r="116">
          <cell r="A116" t="str">
            <v>2Z369</v>
          </cell>
          <cell r="B116" t="str">
            <v>NJ58VZL</v>
          </cell>
          <cell r="C116" t="str">
            <v>Street Scene - Refuse</v>
          </cell>
          <cell r="D116">
            <v>0</v>
          </cell>
          <cell r="E116">
            <v>0</v>
          </cell>
          <cell r="F116">
            <v>10655</v>
          </cell>
          <cell r="G116">
            <v>5720</v>
          </cell>
          <cell r="H116" t="str">
            <v>Regular Hire</v>
          </cell>
          <cell r="I116" t="str">
            <v>GPL</v>
          </cell>
        </row>
        <row r="117">
          <cell r="A117" t="str">
            <v>2Z371</v>
          </cell>
          <cell r="B117" t="str">
            <v>BJ08YJA</v>
          </cell>
          <cell r="C117" t="str">
            <v>Parks &amp; Open Spaces</v>
          </cell>
          <cell r="D117">
            <v>0</v>
          </cell>
          <cell r="E117">
            <v>0</v>
          </cell>
          <cell r="F117">
            <v>10764</v>
          </cell>
          <cell r="G117">
            <v>5720</v>
          </cell>
          <cell r="H117" t="str">
            <v>Regular Hire</v>
          </cell>
          <cell r="I117" t="str">
            <v>GPL</v>
          </cell>
        </row>
        <row r="118">
          <cell r="A118" t="str">
            <v>2Z380</v>
          </cell>
          <cell r="B118" t="str">
            <v>NL56OZN</v>
          </cell>
          <cell r="C118" t="str">
            <v>Street Scene - Cleansing</v>
          </cell>
          <cell r="D118">
            <v>39912</v>
          </cell>
          <cell r="E118">
            <v>0</v>
          </cell>
          <cell r="F118">
            <v>10652</v>
          </cell>
          <cell r="G118">
            <v>5980</v>
          </cell>
          <cell r="H118" t="str">
            <v>Ad Hoc Hire</v>
          </cell>
          <cell r="I118" t="str">
            <v>Target</v>
          </cell>
        </row>
        <row r="119">
          <cell r="A119" t="str">
            <v>2Z400</v>
          </cell>
          <cell r="B119" t="str">
            <v>NC57LSF</v>
          </cell>
          <cell r="C119" t="str">
            <v>Barnet Homes - Caretakers</v>
          </cell>
          <cell r="D119">
            <v>39891</v>
          </cell>
          <cell r="E119">
            <v>0</v>
          </cell>
          <cell r="F119" t="str">
            <v>External</v>
          </cell>
          <cell r="G119">
            <v>3411.24</v>
          </cell>
          <cell r="H119" t="str">
            <v>Regular Hire</v>
          </cell>
          <cell r="I119" t="str">
            <v>Target</v>
          </cell>
        </row>
        <row r="120">
          <cell r="A120" t="str">
            <v>2Z401</v>
          </cell>
          <cell r="B120" t="str">
            <v>NH07VCZ</v>
          </cell>
          <cell r="C120" t="str">
            <v>Street Scene - Cleansing</v>
          </cell>
          <cell r="D120">
            <v>39934</v>
          </cell>
          <cell r="E120">
            <v>0</v>
          </cell>
          <cell r="F120">
            <v>10652</v>
          </cell>
          <cell r="G120">
            <v>5980</v>
          </cell>
          <cell r="H120" t="str">
            <v>Regular Hire</v>
          </cell>
          <cell r="I120" t="str">
            <v>GPL</v>
          </cell>
        </row>
        <row r="121">
          <cell r="A121" t="str">
            <v>2Z402</v>
          </cell>
          <cell r="B121" t="str">
            <v>KM09LZF</v>
          </cell>
          <cell r="C121" t="str">
            <v>Parks &amp; Open Spaces</v>
          </cell>
          <cell r="D121">
            <v>39987</v>
          </cell>
          <cell r="E121">
            <v>0</v>
          </cell>
          <cell r="F121">
            <v>10764</v>
          </cell>
          <cell r="G121">
            <v>6156.28</v>
          </cell>
          <cell r="H121" t="str">
            <v>Regular Hire</v>
          </cell>
          <cell r="I121" t="str">
            <v>GPL</v>
          </cell>
        </row>
        <row r="122">
          <cell r="A122" t="str">
            <v>2Z403</v>
          </cell>
          <cell r="B122" t="str">
            <v>KM09LYP</v>
          </cell>
          <cell r="C122" t="str">
            <v>Parks &amp; Open Spaces</v>
          </cell>
          <cell r="D122">
            <v>39987</v>
          </cell>
          <cell r="E122">
            <v>0</v>
          </cell>
          <cell r="F122">
            <v>10764</v>
          </cell>
          <cell r="G122">
            <v>6156.28</v>
          </cell>
          <cell r="H122" t="str">
            <v>Regular Hire</v>
          </cell>
          <cell r="I122" t="str">
            <v>GPL</v>
          </cell>
        </row>
        <row r="123">
          <cell r="A123" t="str">
            <v>2Z404</v>
          </cell>
          <cell r="B123" t="str">
            <v>KM09MKU</v>
          </cell>
          <cell r="C123" t="str">
            <v>Parks &amp; Open Spaces</v>
          </cell>
          <cell r="D123">
            <v>39987</v>
          </cell>
          <cell r="E123">
            <v>0</v>
          </cell>
          <cell r="F123">
            <v>10764</v>
          </cell>
          <cell r="G123">
            <v>6156.28</v>
          </cell>
          <cell r="H123" t="str">
            <v>Regular Hire</v>
          </cell>
          <cell r="I123" t="str">
            <v>GPL</v>
          </cell>
        </row>
        <row r="124">
          <cell r="A124" t="str">
            <v>2Z405</v>
          </cell>
          <cell r="B124" t="str">
            <v>KM09MFZ</v>
          </cell>
          <cell r="C124" t="str">
            <v>Parks &amp; Open Spaces</v>
          </cell>
          <cell r="D124">
            <v>39987</v>
          </cell>
          <cell r="E124">
            <v>0</v>
          </cell>
          <cell r="F124">
            <v>10764</v>
          </cell>
          <cell r="G124">
            <v>6156.28</v>
          </cell>
          <cell r="H124" t="str">
            <v>Regular Hire</v>
          </cell>
          <cell r="I124" t="str">
            <v>GPL</v>
          </cell>
        </row>
        <row r="125">
          <cell r="A125" t="str">
            <v>2Z406</v>
          </cell>
          <cell r="B125" t="str">
            <v>KM09MGX</v>
          </cell>
          <cell r="C125" t="str">
            <v>Parks &amp; Open Spaces</v>
          </cell>
          <cell r="D125">
            <v>39987</v>
          </cell>
          <cell r="E125">
            <v>0</v>
          </cell>
          <cell r="F125">
            <v>10764</v>
          </cell>
          <cell r="G125">
            <v>6156.28</v>
          </cell>
          <cell r="H125" t="str">
            <v>Regular Hire</v>
          </cell>
          <cell r="I125" t="str">
            <v>GPL</v>
          </cell>
        </row>
        <row r="126">
          <cell r="A126" t="str">
            <v>2Z407</v>
          </cell>
          <cell r="B126" t="str">
            <v>NG06MFN</v>
          </cell>
          <cell r="C126" t="str">
            <v>Street Scene - Cleansing</v>
          </cell>
          <cell r="D126">
            <v>40034</v>
          </cell>
          <cell r="E126">
            <v>0</v>
          </cell>
          <cell r="F126">
            <v>10652</v>
          </cell>
          <cell r="G126">
            <v>18900</v>
          </cell>
          <cell r="H126" t="str">
            <v>Regular Hire</v>
          </cell>
          <cell r="I126" t="str">
            <v>GPL</v>
          </cell>
        </row>
        <row r="127">
          <cell r="A127" t="str">
            <v>2Z408</v>
          </cell>
          <cell r="B127" t="str">
            <v>NG56NVM</v>
          </cell>
          <cell r="C127" t="str">
            <v>Barnet Homes - Caretakers</v>
          </cell>
          <cell r="D127">
            <v>40042</v>
          </cell>
          <cell r="E127">
            <v>0</v>
          </cell>
          <cell r="F127" t="str">
            <v>External</v>
          </cell>
          <cell r="G127">
            <v>5980</v>
          </cell>
          <cell r="H127" t="str">
            <v>Regular Hire</v>
          </cell>
          <cell r="I127" t="str">
            <v>Target</v>
          </cell>
        </row>
        <row r="128">
          <cell r="A128" t="str">
            <v>2Z409</v>
          </cell>
          <cell r="B128" t="str">
            <v>PK07NOU</v>
          </cell>
          <cell r="C128" t="str">
            <v>Catering</v>
          </cell>
          <cell r="D128">
            <v>40066</v>
          </cell>
          <cell r="E128">
            <v>0</v>
          </cell>
          <cell r="F128">
            <v>10675</v>
          </cell>
          <cell r="G128">
            <v>3411.24</v>
          </cell>
          <cell r="H128" t="str">
            <v>Regular Hire</v>
          </cell>
          <cell r="I128" t="str">
            <v>Target</v>
          </cell>
        </row>
        <row r="129">
          <cell r="A129" t="str">
            <v>2Z410</v>
          </cell>
          <cell r="B129" t="str">
            <v>YX05WJJ</v>
          </cell>
          <cell r="C129" t="str">
            <v>Street Scene - Cleansing</v>
          </cell>
          <cell r="D129">
            <v>40088</v>
          </cell>
          <cell r="E129">
            <v>0</v>
          </cell>
          <cell r="F129">
            <v>10652</v>
          </cell>
          <cell r="G129">
            <v>9282</v>
          </cell>
          <cell r="H129" t="str">
            <v>Ad Hoc Hire</v>
          </cell>
          <cell r="I129" t="str">
            <v>GPL</v>
          </cell>
        </row>
        <row r="130">
          <cell r="A130" t="str">
            <v>2Z412</v>
          </cell>
          <cell r="B130" t="str">
            <v>NH07VFW</v>
          </cell>
          <cell r="C130" t="str">
            <v>Parks &amp; Open Spaces</v>
          </cell>
          <cell r="D130">
            <v>40091</v>
          </cell>
          <cell r="E130">
            <v>0</v>
          </cell>
          <cell r="F130">
            <v>10764</v>
          </cell>
          <cell r="G130">
            <v>6378</v>
          </cell>
          <cell r="H130" t="str">
            <v>Ad Hoc Hire</v>
          </cell>
          <cell r="I130" t="str">
            <v>GPL</v>
          </cell>
        </row>
        <row r="131">
          <cell r="A131" t="str">
            <v>2Z413</v>
          </cell>
          <cell r="B131" t="str">
            <v>AY53WHU</v>
          </cell>
          <cell r="C131" t="str">
            <v>Street Scene - Cleansing</v>
          </cell>
          <cell r="D131">
            <v>40102</v>
          </cell>
          <cell r="E131">
            <v>0</v>
          </cell>
          <cell r="F131">
            <v>10652</v>
          </cell>
          <cell r="G131">
            <v>0</v>
          </cell>
          <cell r="H131" t="str">
            <v>Ad Hoc Hire</v>
          </cell>
          <cell r="I131" t="str">
            <v>GPL</v>
          </cell>
        </row>
        <row r="132">
          <cell r="A132" t="str">
            <v>2Z414</v>
          </cell>
          <cell r="B132" t="str">
            <v>PN55DXS</v>
          </cell>
          <cell r="C132" t="str">
            <v>Street Scene - Cleansing</v>
          </cell>
          <cell r="D132">
            <v>40102</v>
          </cell>
          <cell r="E132">
            <v>0</v>
          </cell>
          <cell r="F132">
            <v>10652</v>
          </cell>
          <cell r="G132">
            <v>0</v>
          </cell>
          <cell r="H132" t="str">
            <v>Ad Hoc Hire</v>
          </cell>
          <cell r="I132" t="str">
            <v>GPL</v>
          </cell>
        </row>
        <row r="133">
          <cell r="A133" t="str">
            <v>2Z415</v>
          </cell>
          <cell r="B133" t="str">
            <v>YY03PYA</v>
          </cell>
          <cell r="C133" t="str">
            <v>Street Scene - Cleansing</v>
          </cell>
          <cell r="D133">
            <v>0</v>
          </cell>
          <cell r="E133">
            <v>0</v>
          </cell>
          <cell r="F133">
            <v>10652</v>
          </cell>
          <cell r="G133">
            <v>0</v>
          </cell>
          <cell r="H133" t="str">
            <v>Ad Hoc Hire</v>
          </cell>
          <cell r="I133" t="str">
            <v>GPL</v>
          </cell>
        </row>
        <row r="134">
          <cell r="A134" t="str">
            <v>2Z416</v>
          </cell>
          <cell r="B134" t="str">
            <v>NA07AWJ</v>
          </cell>
          <cell r="C134" t="str">
            <v>Barnet Homes - Caretakers</v>
          </cell>
          <cell r="D134">
            <v>40129</v>
          </cell>
          <cell r="E134">
            <v>0</v>
          </cell>
          <cell r="F134" t="str">
            <v>External</v>
          </cell>
          <cell r="G134">
            <v>0</v>
          </cell>
          <cell r="H134" t="str">
            <v>Ad Hoc Hire</v>
          </cell>
          <cell r="I134" t="str">
            <v>GPL</v>
          </cell>
        </row>
        <row r="135">
          <cell r="A135" t="str">
            <v>2Z417</v>
          </cell>
          <cell r="B135" t="str">
            <v>EK56LZN</v>
          </cell>
          <cell r="C135" t="str">
            <v>Street Scene - Cleansing</v>
          </cell>
          <cell r="D135">
            <v>40133</v>
          </cell>
          <cell r="E135">
            <v>40142</v>
          </cell>
          <cell r="F135">
            <v>10652</v>
          </cell>
          <cell r="G135">
            <v>0</v>
          </cell>
          <cell r="H135" t="str">
            <v>Ad Hoc Hire</v>
          </cell>
          <cell r="I135" t="str">
            <v>GPL</v>
          </cell>
        </row>
        <row r="136">
          <cell r="A136" t="str">
            <v>2Z418</v>
          </cell>
          <cell r="B136" t="str">
            <v>LR09UKJ</v>
          </cell>
          <cell r="C136" t="str">
            <v>Libraries</v>
          </cell>
          <cell r="D136">
            <v>40135</v>
          </cell>
          <cell r="E136">
            <v>40143</v>
          </cell>
          <cell r="F136">
            <v>10347</v>
          </cell>
          <cell r="G136">
            <v>0</v>
          </cell>
          <cell r="H136" t="str">
            <v>Ad Hoc Hire</v>
          </cell>
          <cell r="I136" t="str">
            <v>GPL</v>
          </cell>
        </row>
        <row r="137">
          <cell r="A137" t="str">
            <v>2Z419</v>
          </cell>
          <cell r="B137" t="str">
            <v>EK56LZN</v>
          </cell>
          <cell r="C137" t="str">
            <v>Parks &amp; Open Spaces</v>
          </cell>
          <cell r="D137">
            <v>40143</v>
          </cell>
          <cell r="E137">
            <v>0</v>
          </cell>
          <cell r="F137">
            <v>10764</v>
          </cell>
          <cell r="G137">
            <v>0</v>
          </cell>
          <cell r="H137" t="str">
            <v>Ad Hoc Hire</v>
          </cell>
          <cell r="I137" t="str">
            <v>GPL</v>
          </cell>
        </row>
        <row r="138">
          <cell r="A138" t="str">
            <v>2Z420</v>
          </cell>
          <cell r="B138" t="str">
            <v>ND56RYH</v>
          </cell>
          <cell r="C138" t="str">
            <v>Parks &amp; Open Spaces</v>
          </cell>
          <cell r="D138">
            <v>40144</v>
          </cell>
          <cell r="E138">
            <v>0</v>
          </cell>
          <cell r="F138">
            <v>10764</v>
          </cell>
          <cell r="G138">
            <v>0</v>
          </cell>
          <cell r="H138" t="str">
            <v>Regular Hire</v>
          </cell>
          <cell r="I138" t="str">
            <v>GPL</v>
          </cell>
        </row>
        <row r="139">
          <cell r="A139" t="str">
            <v>2Z421</v>
          </cell>
          <cell r="B139" t="str">
            <v>ND56RZO</v>
          </cell>
          <cell r="C139" t="str">
            <v>Parks &amp; Open Spaces</v>
          </cell>
          <cell r="D139">
            <v>40144</v>
          </cell>
          <cell r="E139">
            <v>0</v>
          </cell>
          <cell r="F139">
            <v>10764</v>
          </cell>
          <cell r="G139">
            <v>0</v>
          </cell>
          <cell r="H139" t="str">
            <v>Regular Hire</v>
          </cell>
          <cell r="I139" t="str">
            <v>GPL</v>
          </cell>
        </row>
        <row r="140">
          <cell r="A140" t="str">
            <v>3A005</v>
          </cell>
          <cell r="B140" t="str">
            <v>Y297VKX</v>
          </cell>
          <cell r="C140" t="str">
            <v>Passenger Fleet</v>
          </cell>
          <cell r="D140">
            <v>37502</v>
          </cell>
          <cell r="E140" t="str">
            <v>Barnet Owned</v>
          </cell>
          <cell r="F140">
            <v>10776</v>
          </cell>
          <cell r="G140">
            <v>0</v>
          </cell>
          <cell r="H140" t="str">
            <v>Barnet Owned</v>
          </cell>
          <cell r="I140" t="str">
            <v>N/A</v>
          </cell>
        </row>
        <row r="141">
          <cell r="A141" t="str">
            <v>3A007</v>
          </cell>
          <cell r="B141" t="str">
            <v>KE51OYC</v>
          </cell>
          <cell r="C141" t="str">
            <v>Passenger Fleet</v>
          </cell>
          <cell r="D141">
            <v>37165</v>
          </cell>
          <cell r="E141" t="str">
            <v>Barnet Owned</v>
          </cell>
          <cell r="F141">
            <v>10776</v>
          </cell>
          <cell r="G141">
            <v>0</v>
          </cell>
          <cell r="H141" t="str">
            <v>Barnet Owned</v>
          </cell>
          <cell r="I141" t="str">
            <v>N/A</v>
          </cell>
        </row>
        <row r="142">
          <cell r="A142" t="str">
            <v>3A008</v>
          </cell>
          <cell r="B142" t="str">
            <v>KE51OYF</v>
          </cell>
          <cell r="C142" t="str">
            <v>Passenger Fleet</v>
          </cell>
          <cell r="D142">
            <v>37165</v>
          </cell>
          <cell r="E142" t="str">
            <v>Barnet Owned</v>
          </cell>
          <cell r="F142">
            <v>10776</v>
          </cell>
          <cell r="G142">
            <v>0</v>
          </cell>
          <cell r="H142" t="str">
            <v>Barnet Owned</v>
          </cell>
          <cell r="I142" t="str">
            <v>N/A</v>
          </cell>
        </row>
        <row r="143">
          <cell r="A143" t="str">
            <v>3A011</v>
          </cell>
          <cell r="B143" t="str">
            <v>KJ51DVH</v>
          </cell>
          <cell r="C143" t="str">
            <v>Passenger Fleet</v>
          </cell>
          <cell r="D143">
            <v>37209</v>
          </cell>
          <cell r="E143">
            <v>0</v>
          </cell>
          <cell r="F143">
            <v>10776</v>
          </cell>
          <cell r="G143">
            <v>9151.5789473684217</v>
          </cell>
          <cell r="H143" t="str">
            <v>Lease</v>
          </cell>
          <cell r="I143" t="str">
            <v>SFS</v>
          </cell>
        </row>
        <row r="144">
          <cell r="A144" t="str">
            <v>3A012</v>
          </cell>
          <cell r="B144" t="str">
            <v>KJ51DVK</v>
          </cell>
          <cell r="C144" t="str">
            <v>Passenger Fleet</v>
          </cell>
          <cell r="D144">
            <v>37209</v>
          </cell>
          <cell r="E144">
            <v>0</v>
          </cell>
          <cell r="F144">
            <v>10776</v>
          </cell>
          <cell r="G144">
            <v>9151.5789473684217</v>
          </cell>
          <cell r="H144" t="str">
            <v>Lease</v>
          </cell>
          <cell r="I144" t="str">
            <v>SFS</v>
          </cell>
        </row>
        <row r="145">
          <cell r="A145" t="str">
            <v>3A013</v>
          </cell>
          <cell r="B145" t="str">
            <v>KC51LRN</v>
          </cell>
          <cell r="C145" t="str">
            <v>Passenger Fleet</v>
          </cell>
          <cell r="D145">
            <v>37288</v>
          </cell>
          <cell r="E145">
            <v>0</v>
          </cell>
          <cell r="F145">
            <v>10776</v>
          </cell>
          <cell r="G145">
            <v>9089.4039735099341</v>
          </cell>
          <cell r="H145" t="str">
            <v>Lease</v>
          </cell>
          <cell r="I145" t="str">
            <v>SFS</v>
          </cell>
        </row>
        <row r="146">
          <cell r="A146" t="str">
            <v>3A014</v>
          </cell>
          <cell r="B146" t="str">
            <v>KC51LRO</v>
          </cell>
          <cell r="C146" t="str">
            <v>Passenger Fleet</v>
          </cell>
          <cell r="D146">
            <v>37288</v>
          </cell>
          <cell r="E146">
            <v>0</v>
          </cell>
          <cell r="F146">
            <v>10776</v>
          </cell>
          <cell r="G146">
            <v>9089.4039735099341</v>
          </cell>
          <cell r="H146" t="str">
            <v>Lease</v>
          </cell>
          <cell r="I146" t="str">
            <v>SFS</v>
          </cell>
        </row>
        <row r="147">
          <cell r="A147" t="str">
            <v>3A015</v>
          </cell>
          <cell r="B147" t="str">
            <v>KC51LCE</v>
          </cell>
          <cell r="C147" t="str">
            <v>Passenger Fleet</v>
          </cell>
          <cell r="D147">
            <v>37288</v>
          </cell>
          <cell r="E147">
            <v>0</v>
          </cell>
          <cell r="F147">
            <v>10776</v>
          </cell>
          <cell r="G147">
            <v>9089.4039735099341</v>
          </cell>
          <cell r="H147" t="str">
            <v>Lease</v>
          </cell>
          <cell r="I147" t="str">
            <v>SFS</v>
          </cell>
        </row>
        <row r="148">
          <cell r="A148" t="str">
            <v>3A016</v>
          </cell>
          <cell r="B148" t="str">
            <v>KC51LCF</v>
          </cell>
          <cell r="C148" t="str">
            <v>Passenger Fleet</v>
          </cell>
          <cell r="D148">
            <v>37288</v>
          </cell>
          <cell r="E148">
            <v>0</v>
          </cell>
          <cell r="F148">
            <v>10776</v>
          </cell>
          <cell r="G148">
            <v>9089.4039735099341</v>
          </cell>
          <cell r="H148" t="str">
            <v>Lease</v>
          </cell>
          <cell r="I148" t="str">
            <v>SFS</v>
          </cell>
        </row>
        <row r="149">
          <cell r="A149" t="str">
            <v>3A017</v>
          </cell>
          <cell r="B149" t="str">
            <v>KC51NAA</v>
          </cell>
          <cell r="C149" t="str">
            <v>Passenger Fleet</v>
          </cell>
          <cell r="D149">
            <v>37294</v>
          </cell>
          <cell r="E149">
            <v>0</v>
          </cell>
          <cell r="F149">
            <v>10776</v>
          </cell>
          <cell r="G149">
            <v>9089.4039735099341</v>
          </cell>
          <cell r="H149" t="str">
            <v>Lease</v>
          </cell>
          <cell r="I149" t="str">
            <v>SFS</v>
          </cell>
        </row>
        <row r="150">
          <cell r="A150" t="str">
            <v>3A018</v>
          </cell>
          <cell r="B150" t="str">
            <v>KC51NAE</v>
          </cell>
          <cell r="C150" t="str">
            <v>Passenger Fleet</v>
          </cell>
          <cell r="D150">
            <v>37298</v>
          </cell>
          <cell r="E150">
            <v>0</v>
          </cell>
          <cell r="F150">
            <v>10776</v>
          </cell>
          <cell r="G150">
            <v>9089.4039735099341</v>
          </cell>
          <cell r="H150" t="str">
            <v>Lease</v>
          </cell>
          <cell r="I150" t="str">
            <v>SFS</v>
          </cell>
        </row>
        <row r="151">
          <cell r="A151" t="str">
            <v>3A019</v>
          </cell>
          <cell r="B151" t="str">
            <v>KC51NUM</v>
          </cell>
          <cell r="C151" t="str">
            <v>Passenger Fleet</v>
          </cell>
          <cell r="D151">
            <v>37306</v>
          </cell>
          <cell r="E151">
            <v>0</v>
          </cell>
          <cell r="F151">
            <v>10776</v>
          </cell>
          <cell r="G151">
            <v>9089.4039735099341</v>
          </cell>
          <cell r="H151" t="str">
            <v>Lease</v>
          </cell>
          <cell r="I151" t="str">
            <v>SFS</v>
          </cell>
        </row>
        <row r="152">
          <cell r="A152" t="str">
            <v>3A020</v>
          </cell>
          <cell r="B152" t="str">
            <v>KL02CZW</v>
          </cell>
          <cell r="C152" t="str">
            <v>Passenger Fleet</v>
          </cell>
          <cell r="D152">
            <v>37341</v>
          </cell>
          <cell r="E152">
            <v>0</v>
          </cell>
          <cell r="F152">
            <v>10776</v>
          </cell>
          <cell r="G152">
            <v>8605.1679533333336</v>
          </cell>
          <cell r="H152" t="str">
            <v>Lease</v>
          </cell>
          <cell r="I152" t="str">
            <v>SFS</v>
          </cell>
        </row>
        <row r="153">
          <cell r="A153" t="str">
            <v>3A021</v>
          </cell>
          <cell r="B153" t="str">
            <v>KL02CYS</v>
          </cell>
          <cell r="C153" t="str">
            <v>Passenger Fleet</v>
          </cell>
          <cell r="D153">
            <v>37348</v>
          </cell>
          <cell r="E153">
            <v>0</v>
          </cell>
          <cell r="F153">
            <v>10776</v>
          </cell>
          <cell r="G153">
            <v>8864.6133333333328</v>
          </cell>
          <cell r="H153" t="str">
            <v>Lease</v>
          </cell>
          <cell r="I153" t="str">
            <v>SFS</v>
          </cell>
        </row>
        <row r="154">
          <cell r="A154" t="str">
            <v>3A022</v>
          </cell>
          <cell r="B154" t="str">
            <v>KF02UXB</v>
          </cell>
          <cell r="C154" t="str">
            <v>Passenger Fleet</v>
          </cell>
          <cell r="D154">
            <v>37368</v>
          </cell>
          <cell r="E154">
            <v>0</v>
          </cell>
          <cell r="F154">
            <v>10776</v>
          </cell>
          <cell r="G154">
            <v>9093.9249046153855</v>
          </cell>
          <cell r="H154" t="str">
            <v>Lease</v>
          </cell>
          <cell r="I154" t="str">
            <v>SFS</v>
          </cell>
        </row>
        <row r="155">
          <cell r="A155" t="str">
            <v>3A023</v>
          </cell>
          <cell r="B155" t="str">
            <v>KF02UXS</v>
          </cell>
          <cell r="C155" t="str">
            <v>Passenger Fleet</v>
          </cell>
          <cell r="D155">
            <v>37377</v>
          </cell>
          <cell r="E155">
            <v>0</v>
          </cell>
          <cell r="F155">
            <v>10776</v>
          </cell>
          <cell r="G155">
            <v>9217.7940942148762</v>
          </cell>
          <cell r="H155" t="str">
            <v>Lease</v>
          </cell>
          <cell r="I155" t="str">
            <v>SFS</v>
          </cell>
        </row>
        <row r="156">
          <cell r="A156" t="str">
            <v>3A024</v>
          </cell>
          <cell r="B156" t="str">
            <v>KL02JVF</v>
          </cell>
          <cell r="C156" t="str">
            <v>Passenger Fleet</v>
          </cell>
          <cell r="D156">
            <v>37386</v>
          </cell>
          <cell r="E156">
            <v>0</v>
          </cell>
          <cell r="F156">
            <v>10776</v>
          </cell>
          <cell r="G156">
            <v>9874.6552686486484</v>
          </cell>
          <cell r="H156" t="str">
            <v>Lease</v>
          </cell>
          <cell r="I156" t="str">
            <v>SFS</v>
          </cell>
        </row>
        <row r="157">
          <cell r="A157" t="str">
            <v>3A025</v>
          </cell>
          <cell r="B157" t="str">
            <v>KG02YTT</v>
          </cell>
          <cell r="C157" t="str">
            <v>Passenger Fleet</v>
          </cell>
          <cell r="D157">
            <v>37396</v>
          </cell>
          <cell r="E157">
            <v>0</v>
          </cell>
          <cell r="F157">
            <v>10776</v>
          </cell>
          <cell r="G157">
            <v>8791.3548578217815</v>
          </cell>
          <cell r="H157" t="str">
            <v>Lease</v>
          </cell>
          <cell r="I157" t="str">
            <v>SFS</v>
          </cell>
        </row>
        <row r="158">
          <cell r="A158" t="str">
            <v>3A026</v>
          </cell>
          <cell r="B158" t="str">
            <v>KG02YVT</v>
          </cell>
          <cell r="C158" t="str">
            <v>Passenger Fleet</v>
          </cell>
          <cell r="D158">
            <v>37403</v>
          </cell>
          <cell r="E158">
            <v>0</v>
          </cell>
          <cell r="F158">
            <v>10776</v>
          </cell>
          <cell r="G158">
            <v>8825.1244578723399</v>
          </cell>
          <cell r="H158" t="str">
            <v>Lease</v>
          </cell>
          <cell r="I158" t="str">
            <v>SFS</v>
          </cell>
        </row>
        <row r="159">
          <cell r="A159" t="str">
            <v>3A027</v>
          </cell>
          <cell r="B159" t="str">
            <v>KL02NWD</v>
          </cell>
          <cell r="C159" t="str">
            <v>Passenger Fleet</v>
          </cell>
          <cell r="D159">
            <v>37412</v>
          </cell>
          <cell r="E159">
            <v>0</v>
          </cell>
          <cell r="F159">
            <v>10776</v>
          </cell>
          <cell r="G159">
            <v>9956.488288235294</v>
          </cell>
          <cell r="H159" t="str">
            <v>Lease</v>
          </cell>
          <cell r="I159" t="str">
            <v>SFS</v>
          </cell>
        </row>
        <row r="160">
          <cell r="A160" t="str">
            <v>3A028</v>
          </cell>
          <cell r="B160" t="str">
            <v>KG02YXN</v>
          </cell>
          <cell r="C160" t="str">
            <v>Passenger Fleet</v>
          </cell>
          <cell r="D160">
            <v>37412</v>
          </cell>
          <cell r="E160">
            <v>0</v>
          </cell>
          <cell r="F160">
            <v>10776</v>
          </cell>
          <cell r="G160">
            <v>9956.488288235294</v>
          </cell>
          <cell r="H160" t="str">
            <v>Lease</v>
          </cell>
          <cell r="I160" t="str">
            <v>SFS</v>
          </cell>
        </row>
        <row r="161">
          <cell r="A161" t="str">
            <v>3A029</v>
          </cell>
          <cell r="B161" t="str">
            <v>KG02YUV</v>
          </cell>
          <cell r="C161" t="str">
            <v>Passenger Fleet</v>
          </cell>
          <cell r="D161">
            <v>37420</v>
          </cell>
          <cell r="E161">
            <v>0</v>
          </cell>
          <cell r="F161">
            <v>10776</v>
          </cell>
          <cell r="G161">
            <v>9998.7903399999996</v>
          </cell>
          <cell r="H161" t="str">
            <v>Lease</v>
          </cell>
          <cell r="I161" t="str">
            <v>SFS</v>
          </cell>
        </row>
        <row r="162">
          <cell r="A162" t="str">
            <v>3A030</v>
          </cell>
          <cell r="B162" t="str">
            <v>KG02YWL</v>
          </cell>
          <cell r="C162" t="str">
            <v>Passenger Fleet</v>
          </cell>
          <cell r="D162">
            <v>37452</v>
          </cell>
          <cell r="E162">
            <v>0</v>
          </cell>
          <cell r="F162">
            <v>10776</v>
          </cell>
          <cell r="G162">
            <v>9598.596066666667</v>
          </cell>
          <cell r="H162" t="str">
            <v>Lease</v>
          </cell>
          <cell r="I162" t="str">
            <v>SFS</v>
          </cell>
        </row>
        <row r="163">
          <cell r="A163" t="str">
            <v>3A031</v>
          </cell>
          <cell r="B163" t="str">
            <v>KC02AKX</v>
          </cell>
          <cell r="C163" t="str">
            <v>Passenger Fleet</v>
          </cell>
          <cell r="D163">
            <v>37445</v>
          </cell>
          <cell r="E163">
            <v>0</v>
          </cell>
          <cell r="F163">
            <v>10776</v>
          </cell>
          <cell r="G163">
            <v>9700.8109938461548</v>
          </cell>
          <cell r="H163" t="str">
            <v>Lease</v>
          </cell>
          <cell r="I163" t="str">
            <v>SFS</v>
          </cell>
        </row>
        <row r="164">
          <cell r="A164" t="str">
            <v>3A032</v>
          </cell>
          <cell r="B164" t="str">
            <v>KH02OKA</v>
          </cell>
          <cell r="C164" t="str">
            <v>Passenger Fleet</v>
          </cell>
          <cell r="D164">
            <v>37463</v>
          </cell>
          <cell r="E164">
            <v>0</v>
          </cell>
          <cell r="F164">
            <v>10776</v>
          </cell>
          <cell r="G164">
            <v>8989.830291764707</v>
          </cell>
          <cell r="H164" t="str">
            <v>Lease</v>
          </cell>
          <cell r="I164" t="str">
            <v>SFS</v>
          </cell>
        </row>
        <row r="165">
          <cell r="A165" t="str">
            <v>3A033</v>
          </cell>
          <cell r="B165" t="str">
            <v>KH02UDO</v>
          </cell>
          <cell r="C165" t="str">
            <v>Passenger Fleet</v>
          </cell>
          <cell r="D165">
            <v>37481</v>
          </cell>
          <cell r="E165">
            <v>0</v>
          </cell>
          <cell r="F165">
            <v>10776</v>
          </cell>
          <cell r="G165">
            <v>8552.7138258823543</v>
          </cell>
          <cell r="H165" t="str">
            <v>Lease</v>
          </cell>
          <cell r="I165" t="str">
            <v>SFS</v>
          </cell>
        </row>
        <row r="166">
          <cell r="A166" t="str">
            <v>3P001</v>
          </cell>
          <cell r="B166" t="str">
            <v>AE02TUJ</v>
          </cell>
          <cell r="C166" t="str">
            <v>Colindale Police</v>
          </cell>
          <cell r="D166">
            <v>37336</v>
          </cell>
          <cell r="E166" t="str">
            <v>Barnet Owned</v>
          </cell>
          <cell r="F166">
            <v>10996</v>
          </cell>
          <cell r="G166">
            <v>0</v>
          </cell>
          <cell r="H166" t="str">
            <v>Barnet Owned</v>
          </cell>
          <cell r="I166" t="str">
            <v>N/A</v>
          </cell>
        </row>
        <row r="167">
          <cell r="A167" t="str">
            <v>3P002</v>
          </cell>
          <cell r="B167" t="str">
            <v>3P002</v>
          </cell>
          <cell r="C167" t="str">
            <v>Colindale Police</v>
          </cell>
          <cell r="D167">
            <v>37336</v>
          </cell>
          <cell r="E167" t="str">
            <v>Barnet Owned</v>
          </cell>
          <cell r="F167">
            <v>10996</v>
          </cell>
          <cell r="G167">
            <v>0</v>
          </cell>
          <cell r="H167" t="str">
            <v>Barnet Owned</v>
          </cell>
          <cell r="I167" t="str">
            <v>N/A</v>
          </cell>
        </row>
        <row r="168">
          <cell r="A168" t="str">
            <v>3Z104</v>
          </cell>
          <cell r="B168" t="str">
            <v>MX09KLA</v>
          </cell>
          <cell r="C168" t="str">
            <v>Passenger Fleet</v>
          </cell>
          <cell r="D168">
            <v>40137</v>
          </cell>
          <cell r="E168" t="str">
            <v>two week</v>
          </cell>
          <cell r="F168">
            <v>10776</v>
          </cell>
          <cell r="G168">
            <v>0</v>
          </cell>
          <cell r="H168" t="str">
            <v>Ad Hoc Hire</v>
          </cell>
          <cell r="I168" t="str">
            <v>DRM</v>
          </cell>
        </row>
        <row r="169">
          <cell r="A169" t="str">
            <v>4T027</v>
          </cell>
          <cell r="B169" t="str">
            <v>LK07EPA</v>
          </cell>
          <cell r="C169" t="str">
            <v>Barnet Homes - Caretakers</v>
          </cell>
          <cell r="D169">
            <v>39301</v>
          </cell>
          <cell r="E169">
            <v>40397</v>
          </cell>
          <cell r="F169" t="str">
            <v>External</v>
          </cell>
          <cell r="G169">
            <v>11156.953353972604</v>
          </cell>
          <cell r="H169" t="str">
            <v>Lease</v>
          </cell>
          <cell r="I169" t="str">
            <v>SFS</v>
          </cell>
        </row>
        <row r="170">
          <cell r="A170" t="str">
            <v>4T028</v>
          </cell>
          <cell r="B170" t="str">
            <v>LK07EPC</v>
          </cell>
          <cell r="C170" t="str">
            <v>Barnet Homes - Caretakers</v>
          </cell>
          <cell r="D170">
            <v>39301</v>
          </cell>
          <cell r="E170">
            <v>40397</v>
          </cell>
          <cell r="F170" t="str">
            <v>External</v>
          </cell>
          <cell r="G170">
            <v>11156.953353972604</v>
          </cell>
          <cell r="H170" t="str">
            <v>Lease</v>
          </cell>
          <cell r="I170" t="str">
            <v>SFS</v>
          </cell>
        </row>
        <row r="171">
          <cell r="A171" t="str">
            <v>4T029</v>
          </cell>
          <cell r="B171" t="str">
            <v>LK57CYH</v>
          </cell>
          <cell r="C171" t="str">
            <v>Barnet Homes - Caretakers</v>
          </cell>
          <cell r="D171">
            <v>39356</v>
          </cell>
          <cell r="E171">
            <v>40452</v>
          </cell>
          <cell r="F171" t="str">
            <v>External</v>
          </cell>
          <cell r="G171">
            <v>8797.4656087671246</v>
          </cell>
          <cell r="H171" t="str">
            <v>Lease</v>
          </cell>
          <cell r="I171" t="str">
            <v>SFS</v>
          </cell>
        </row>
        <row r="172">
          <cell r="A172" t="str">
            <v>4Z257</v>
          </cell>
          <cell r="B172" t="str">
            <v>NX08CFG</v>
          </cell>
          <cell r="C172" t="str">
            <v>Highway Maintenance (10664)</v>
          </cell>
          <cell r="D172">
            <v>0</v>
          </cell>
          <cell r="E172">
            <v>0</v>
          </cell>
          <cell r="F172">
            <v>10664</v>
          </cell>
          <cell r="G172">
            <v>10088</v>
          </cell>
          <cell r="H172" t="str">
            <v>Regular Hire</v>
          </cell>
          <cell r="I172" t="str">
            <v>DRM</v>
          </cell>
        </row>
        <row r="173">
          <cell r="A173" t="str">
            <v>4Z258</v>
          </cell>
          <cell r="B173" t="str">
            <v>NX08CFE</v>
          </cell>
          <cell r="C173" t="str">
            <v>Highway Maintenance (10664)</v>
          </cell>
          <cell r="D173">
            <v>0</v>
          </cell>
          <cell r="E173">
            <v>0</v>
          </cell>
          <cell r="F173">
            <v>10664</v>
          </cell>
          <cell r="G173">
            <v>10088</v>
          </cell>
          <cell r="H173" t="str">
            <v>Regular Hire</v>
          </cell>
          <cell r="I173" t="str">
            <v>DRM</v>
          </cell>
        </row>
        <row r="174">
          <cell r="A174" t="str">
            <v>4Z259</v>
          </cell>
          <cell r="B174" t="str">
            <v>NX08CFF</v>
          </cell>
          <cell r="C174" t="str">
            <v>Highway Maintenance (10664)</v>
          </cell>
          <cell r="D174">
            <v>0</v>
          </cell>
          <cell r="E174">
            <v>0</v>
          </cell>
          <cell r="F174">
            <v>10664</v>
          </cell>
          <cell r="G174">
            <v>10088</v>
          </cell>
          <cell r="H174" t="str">
            <v>Regular Hire</v>
          </cell>
          <cell r="I174" t="str">
            <v>DRM</v>
          </cell>
        </row>
        <row r="175">
          <cell r="A175" t="str">
            <v>4Z260</v>
          </cell>
          <cell r="B175" t="str">
            <v>NX08CFJ</v>
          </cell>
          <cell r="C175" t="str">
            <v>Highway Maintenance (10664)</v>
          </cell>
          <cell r="D175">
            <v>0</v>
          </cell>
          <cell r="E175">
            <v>0</v>
          </cell>
          <cell r="F175">
            <v>10664</v>
          </cell>
          <cell r="G175">
            <v>10088</v>
          </cell>
          <cell r="H175" t="str">
            <v>Regular Hire</v>
          </cell>
          <cell r="I175" t="str">
            <v>DRM</v>
          </cell>
        </row>
        <row r="176">
          <cell r="A176" t="str">
            <v>4Z261</v>
          </cell>
          <cell r="B176" t="str">
            <v>MX08HHT</v>
          </cell>
          <cell r="C176" t="str">
            <v>Highway Maintenance (10664)</v>
          </cell>
          <cell r="D176">
            <v>0</v>
          </cell>
          <cell r="E176">
            <v>0</v>
          </cell>
          <cell r="F176">
            <v>10664</v>
          </cell>
          <cell r="G176">
            <v>10088</v>
          </cell>
          <cell r="H176" t="str">
            <v>Regular Hire</v>
          </cell>
          <cell r="I176" t="str">
            <v>DRM</v>
          </cell>
        </row>
        <row r="177">
          <cell r="A177" t="str">
            <v>4Z262</v>
          </cell>
          <cell r="B177" t="str">
            <v>NX07GOH</v>
          </cell>
          <cell r="C177" t="str">
            <v>Street Scene - Refuse</v>
          </cell>
          <cell r="D177">
            <v>0</v>
          </cell>
          <cell r="E177">
            <v>0</v>
          </cell>
          <cell r="F177">
            <v>10655</v>
          </cell>
          <cell r="G177">
            <v>11180</v>
          </cell>
          <cell r="H177" t="str">
            <v>Regular Hire</v>
          </cell>
          <cell r="I177" t="str">
            <v>DRM</v>
          </cell>
        </row>
        <row r="178">
          <cell r="A178" t="str">
            <v>4Z267</v>
          </cell>
          <cell r="B178" t="str">
            <v>DX53LPY</v>
          </cell>
          <cell r="C178" t="str">
            <v>Barnet Homes - Caretakers</v>
          </cell>
          <cell r="D178">
            <v>39881</v>
          </cell>
          <cell r="E178">
            <v>0</v>
          </cell>
          <cell r="F178">
            <v>10652</v>
          </cell>
          <cell r="G178">
            <v>13260</v>
          </cell>
          <cell r="H178" t="str">
            <v>Regular Hire</v>
          </cell>
          <cell r="I178" t="str">
            <v>GPL</v>
          </cell>
        </row>
        <row r="179">
          <cell r="A179" t="str">
            <v>4Z270</v>
          </cell>
          <cell r="B179" t="str">
            <v>MX56CUJ</v>
          </cell>
          <cell r="C179" t="str">
            <v>Street Scene - Cleansing</v>
          </cell>
          <cell r="D179">
            <v>39938</v>
          </cell>
          <cell r="E179">
            <v>0</v>
          </cell>
          <cell r="F179">
            <v>10652</v>
          </cell>
          <cell r="G179">
            <v>13260</v>
          </cell>
          <cell r="H179" t="str">
            <v>Regular Hire</v>
          </cell>
          <cell r="I179" t="str">
            <v>GPL</v>
          </cell>
        </row>
        <row r="180">
          <cell r="A180" t="str">
            <v>4Z272</v>
          </cell>
          <cell r="B180" t="str">
            <v>WU53ERJ</v>
          </cell>
          <cell r="C180" t="str">
            <v>Barnet Homes - Caretakers</v>
          </cell>
          <cell r="D180">
            <v>40082</v>
          </cell>
          <cell r="E180">
            <v>0</v>
          </cell>
          <cell r="F180" t="str">
            <v>External</v>
          </cell>
          <cell r="G180">
            <v>0</v>
          </cell>
          <cell r="H180" t="str">
            <v>Ad Hoc Hire</v>
          </cell>
          <cell r="I180" t="str">
            <v>GPL</v>
          </cell>
        </row>
        <row r="181">
          <cell r="A181" t="str">
            <v>4Z273</v>
          </cell>
          <cell r="B181" t="str">
            <v>WU53ERJ</v>
          </cell>
          <cell r="C181" t="str">
            <v>Street Scene - Cleansing</v>
          </cell>
          <cell r="D181">
            <v>40066</v>
          </cell>
          <cell r="E181">
            <v>40081</v>
          </cell>
          <cell r="F181">
            <v>10652</v>
          </cell>
          <cell r="G181">
            <v>0</v>
          </cell>
          <cell r="H181" t="str">
            <v>Ad Hoc Hire</v>
          </cell>
          <cell r="I181" t="str">
            <v>GPL</v>
          </cell>
        </row>
        <row r="182">
          <cell r="A182" t="str">
            <v>4Z274</v>
          </cell>
          <cell r="B182" t="str">
            <v>WU53DMO</v>
          </cell>
          <cell r="C182" t="str">
            <v>Street Scene - Cleansing</v>
          </cell>
          <cell r="D182">
            <v>40082</v>
          </cell>
          <cell r="E182">
            <v>0</v>
          </cell>
          <cell r="F182">
            <v>10652</v>
          </cell>
          <cell r="G182">
            <v>0</v>
          </cell>
          <cell r="H182" t="str">
            <v>Regular Hire</v>
          </cell>
          <cell r="I182" t="str">
            <v>GPL</v>
          </cell>
        </row>
        <row r="183">
          <cell r="A183" t="str">
            <v>5S003</v>
          </cell>
          <cell r="B183" t="str">
            <v>KX04KMY</v>
          </cell>
          <cell r="C183" t="str">
            <v>Street Scene - Cleansing</v>
          </cell>
          <cell r="D183">
            <v>38146</v>
          </cell>
          <cell r="E183">
            <v>40702</v>
          </cell>
          <cell r="F183">
            <v>10652</v>
          </cell>
          <cell r="G183">
            <v>7463.5068920547947</v>
          </cell>
          <cell r="H183" t="str">
            <v>Lease</v>
          </cell>
          <cell r="I183" t="str">
            <v>SFS</v>
          </cell>
        </row>
        <row r="184">
          <cell r="A184" t="str">
            <v>5S551</v>
          </cell>
          <cell r="B184" t="str">
            <v>R717HGC</v>
          </cell>
          <cell r="C184" t="str">
            <v>Street Scene - Cleansing</v>
          </cell>
          <cell r="D184">
            <v>35839</v>
          </cell>
          <cell r="E184" t="str">
            <v>Barnet Owned</v>
          </cell>
          <cell r="F184">
            <v>10652</v>
          </cell>
          <cell r="G184">
            <v>0</v>
          </cell>
          <cell r="H184" t="str">
            <v>Barnet Owned</v>
          </cell>
          <cell r="I184" t="str">
            <v>N/A</v>
          </cell>
        </row>
        <row r="185">
          <cell r="A185" t="str">
            <v>5T001</v>
          </cell>
          <cell r="B185" t="str">
            <v>KX51XXZ</v>
          </cell>
          <cell r="C185" t="str">
            <v>Street Scene - Refuse</v>
          </cell>
          <cell r="D185">
            <v>37179</v>
          </cell>
          <cell r="E185">
            <v>0</v>
          </cell>
          <cell r="F185">
            <v>10655</v>
          </cell>
          <cell r="G185">
            <v>13270.529801324503</v>
          </cell>
          <cell r="H185" t="str">
            <v>Lease</v>
          </cell>
          <cell r="I185" t="str">
            <v>SFS</v>
          </cell>
        </row>
        <row r="186">
          <cell r="A186" t="str">
            <v>5T002</v>
          </cell>
          <cell r="B186" t="str">
            <v>KX54HRN</v>
          </cell>
          <cell r="C186" t="str">
            <v>Highway Maintenance (10664)</v>
          </cell>
          <cell r="D186">
            <v>38320</v>
          </cell>
          <cell r="E186">
            <v>0</v>
          </cell>
          <cell r="F186">
            <v>10664</v>
          </cell>
          <cell r="G186">
            <v>11257.894736842105</v>
          </cell>
          <cell r="H186" t="str">
            <v>Lease</v>
          </cell>
          <cell r="I186" t="str">
            <v>SFS</v>
          </cell>
        </row>
        <row r="187">
          <cell r="A187" t="str">
            <v>5Z005</v>
          </cell>
          <cell r="B187" t="str">
            <v>PN07HHW</v>
          </cell>
          <cell r="C187" t="str">
            <v>Street Scene - Refuse</v>
          </cell>
          <cell r="D187">
            <v>39979</v>
          </cell>
          <cell r="E187">
            <v>0</v>
          </cell>
          <cell r="F187">
            <v>10655</v>
          </cell>
          <cell r="G187">
            <v>21840</v>
          </cell>
          <cell r="H187" t="str">
            <v>Ad Hoc Hire</v>
          </cell>
          <cell r="I187" t="str">
            <v>GPL</v>
          </cell>
        </row>
        <row r="188">
          <cell r="A188" t="str">
            <v>5Z007</v>
          </cell>
          <cell r="B188" t="str">
            <v>YJ56ZBZ</v>
          </cell>
          <cell r="C188" t="str">
            <v>Street Scene - Refuse</v>
          </cell>
          <cell r="D188">
            <v>40095</v>
          </cell>
          <cell r="E188">
            <v>0</v>
          </cell>
          <cell r="F188">
            <v>10655</v>
          </cell>
          <cell r="G188">
            <v>0</v>
          </cell>
          <cell r="H188" t="str">
            <v>Ad Hoc Hire</v>
          </cell>
          <cell r="I188" t="str">
            <v>GPL</v>
          </cell>
        </row>
        <row r="189">
          <cell r="A189" t="str">
            <v>5Z008</v>
          </cell>
          <cell r="B189" t="str">
            <v>PO56KHV</v>
          </cell>
          <cell r="C189" t="str">
            <v>Street Scene - Cleansing</v>
          </cell>
          <cell r="D189">
            <v>40106</v>
          </cell>
          <cell r="E189">
            <v>40112</v>
          </cell>
          <cell r="F189">
            <v>10652</v>
          </cell>
          <cell r="G189">
            <v>0</v>
          </cell>
          <cell r="H189" t="str">
            <v>Ad Hoc Hire</v>
          </cell>
          <cell r="I189" t="str">
            <v>GPL</v>
          </cell>
        </row>
        <row r="190">
          <cell r="A190" t="str">
            <v>5Z009</v>
          </cell>
          <cell r="B190" t="str">
            <v>PN07HHX</v>
          </cell>
          <cell r="C190" t="str">
            <v>Street Scene - Cleansing</v>
          </cell>
          <cell r="D190">
            <v>40135</v>
          </cell>
          <cell r="E190">
            <v>0</v>
          </cell>
          <cell r="F190">
            <v>10652</v>
          </cell>
          <cell r="G190">
            <v>0</v>
          </cell>
          <cell r="H190" t="str">
            <v>Ad Hoc Hire</v>
          </cell>
          <cell r="I190" t="str">
            <v>GPL</v>
          </cell>
        </row>
        <row r="191">
          <cell r="A191" t="str">
            <v>6B201</v>
          </cell>
          <cell r="B191" t="str">
            <v>Y342HDU</v>
          </cell>
          <cell r="C191" t="str">
            <v>Street Scene - Refuse</v>
          </cell>
          <cell r="D191" t="str">
            <v>Barnet Owned</v>
          </cell>
          <cell r="E191" t="str">
            <v>n/a</v>
          </cell>
          <cell r="F191">
            <v>10655</v>
          </cell>
          <cell r="G191">
            <v>0</v>
          </cell>
          <cell r="H191" t="str">
            <v>Barnet Owned</v>
          </cell>
          <cell r="I191" t="str">
            <v>N/A</v>
          </cell>
        </row>
        <row r="192">
          <cell r="A192" t="str">
            <v>6B202</v>
          </cell>
          <cell r="B192" t="str">
            <v>Y441HDU</v>
          </cell>
          <cell r="C192" t="str">
            <v>Street Scene - Refuse</v>
          </cell>
          <cell r="D192" t="str">
            <v>Barnet Owned</v>
          </cell>
          <cell r="E192">
            <v>0</v>
          </cell>
          <cell r="F192">
            <v>10655</v>
          </cell>
          <cell r="G192">
            <v>0</v>
          </cell>
          <cell r="H192" t="str">
            <v>Barnet Owned</v>
          </cell>
          <cell r="I192" t="str">
            <v>N/A</v>
          </cell>
        </row>
        <row r="193">
          <cell r="A193" t="str">
            <v>6B207</v>
          </cell>
          <cell r="B193" t="str">
            <v>VU52TKN</v>
          </cell>
          <cell r="C193" t="str">
            <v>Street Scene - Refuse</v>
          </cell>
          <cell r="D193">
            <v>37690</v>
          </cell>
          <cell r="E193">
            <v>40247</v>
          </cell>
          <cell r="F193">
            <v>10655</v>
          </cell>
          <cell r="G193">
            <v>24770.1</v>
          </cell>
          <cell r="H193" t="str">
            <v>Lease</v>
          </cell>
          <cell r="I193" t="str">
            <v>SFS</v>
          </cell>
        </row>
        <row r="194">
          <cell r="A194" t="str">
            <v>6B208</v>
          </cell>
          <cell r="B194" t="str">
            <v>VU52TKK</v>
          </cell>
          <cell r="C194" t="str">
            <v>Street Scene - Refuse</v>
          </cell>
          <cell r="D194">
            <v>37690</v>
          </cell>
          <cell r="E194">
            <v>40247</v>
          </cell>
          <cell r="F194">
            <v>10655</v>
          </cell>
          <cell r="G194">
            <v>24770.1</v>
          </cell>
          <cell r="H194" t="str">
            <v>Lease</v>
          </cell>
          <cell r="I194" t="str">
            <v>SFS</v>
          </cell>
        </row>
        <row r="195">
          <cell r="A195" t="str">
            <v>6B209</v>
          </cell>
          <cell r="B195" t="str">
            <v>VX54BVB</v>
          </cell>
          <cell r="C195" t="str">
            <v>Street Scene - Refuse</v>
          </cell>
          <cell r="D195">
            <v>38292</v>
          </cell>
          <cell r="E195">
            <v>40848</v>
          </cell>
          <cell r="F195">
            <v>10655</v>
          </cell>
          <cell r="G195">
            <v>24777.09548</v>
          </cell>
          <cell r="H195" t="str">
            <v>Lease</v>
          </cell>
          <cell r="I195" t="str">
            <v>SFS</v>
          </cell>
        </row>
        <row r="196">
          <cell r="A196" t="str">
            <v>6C001</v>
          </cell>
          <cell r="B196" t="str">
            <v>VK58JLU</v>
          </cell>
          <cell r="C196" t="str">
            <v>Street Scene - Refuse</v>
          </cell>
          <cell r="D196">
            <v>39756</v>
          </cell>
          <cell r="E196">
            <v>41582</v>
          </cell>
          <cell r="F196">
            <v>10655</v>
          </cell>
          <cell r="G196">
            <v>39166.400000000001</v>
          </cell>
          <cell r="H196" t="str">
            <v>Lease</v>
          </cell>
          <cell r="I196" t="str">
            <v>GPL</v>
          </cell>
        </row>
        <row r="197">
          <cell r="A197" t="str">
            <v>6C002</v>
          </cell>
          <cell r="B197" t="str">
            <v>VK58JLV</v>
          </cell>
          <cell r="C197" t="str">
            <v>Street Scene - Refuse</v>
          </cell>
          <cell r="D197">
            <v>39756</v>
          </cell>
          <cell r="E197">
            <v>41582</v>
          </cell>
          <cell r="F197">
            <v>10655</v>
          </cell>
          <cell r="G197">
            <v>39166.400000000001</v>
          </cell>
          <cell r="H197" t="str">
            <v>Lease</v>
          </cell>
          <cell r="I197" t="str">
            <v>GPL</v>
          </cell>
        </row>
        <row r="198">
          <cell r="A198" t="str">
            <v>6C003</v>
          </cell>
          <cell r="B198" t="str">
            <v>VK58JLX</v>
          </cell>
          <cell r="C198" t="str">
            <v>Street Scene - Refuse</v>
          </cell>
          <cell r="D198">
            <v>39756</v>
          </cell>
          <cell r="E198">
            <v>41582</v>
          </cell>
          <cell r="F198">
            <v>10655</v>
          </cell>
          <cell r="G198">
            <v>39166.400000000001</v>
          </cell>
          <cell r="H198" t="str">
            <v>Lease</v>
          </cell>
          <cell r="I198" t="str">
            <v>GPL</v>
          </cell>
        </row>
        <row r="199">
          <cell r="A199" t="str">
            <v>6C004</v>
          </cell>
          <cell r="B199" t="str">
            <v>VN58GGO</v>
          </cell>
          <cell r="C199" t="str">
            <v>Street Scene - Refuse</v>
          </cell>
          <cell r="D199">
            <v>39815</v>
          </cell>
          <cell r="E199">
            <v>41641</v>
          </cell>
          <cell r="F199">
            <v>10655</v>
          </cell>
          <cell r="G199">
            <v>39166.400000000001</v>
          </cell>
          <cell r="H199" t="str">
            <v>Lease</v>
          </cell>
          <cell r="I199" t="str">
            <v>GPL</v>
          </cell>
        </row>
        <row r="200">
          <cell r="A200" t="str">
            <v>6C005</v>
          </cell>
          <cell r="B200" t="str">
            <v>VN58GGP</v>
          </cell>
          <cell r="C200" t="str">
            <v>Street Scene - Refuse</v>
          </cell>
          <cell r="D200">
            <v>39819</v>
          </cell>
          <cell r="E200">
            <v>41645</v>
          </cell>
          <cell r="F200">
            <v>10655</v>
          </cell>
          <cell r="G200">
            <v>39166.400000000001</v>
          </cell>
          <cell r="H200" t="str">
            <v>Lease</v>
          </cell>
          <cell r="I200" t="str">
            <v>GPL</v>
          </cell>
        </row>
        <row r="201">
          <cell r="A201" t="str">
            <v>6C006</v>
          </cell>
          <cell r="B201" t="str">
            <v>VN58GGU</v>
          </cell>
          <cell r="C201" t="str">
            <v>Street Scene - Refuse</v>
          </cell>
          <cell r="D201">
            <v>39839</v>
          </cell>
          <cell r="E201">
            <v>41665</v>
          </cell>
          <cell r="F201">
            <v>10655</v>
          </cell>
          <cell r="G201">
            <v>39166.400000000001</v>
          </cell>
          <cell r="H201" t="str">
            <v>Lease</v>
          </cell>
          <cell r="I201" t="str">
            <v>GPL</v>
          </cell>
        </row>
        <row r="202">
          <cell r="A202" t="str">
            <v>6C007</v>
          </cell>
          <cell r="B202" t="str">
            <v>VN58GGV</v>
          </cell>
          <cell r="C202" t="str">
            <v>Street Scene - Refuse</v>
          </cell>
          <cell r="D202">
            <v>39860</v>
          </cell>
          <cell r="E202">
            <v>41686</v>
          </cell>
          <cell r="F202">
            <v>10655</v>
          </cell>
          <cell r="G202" t="str">
            <v>SPARE</v>
          </cell>
          <cell r="H202" t="str">
            <v>Lease</v>
          </cell>
          <cell r="I202" t="str">
            <v>GPL</v>
          </cell>
        </row>
        <row r="203">
          <cell r="A203" t="str">
            <v>6C008</v>
          </cell>
          <cell r="B203" t="str">
            <v>VX09WJK</v>
          </cell>
          <cell r="C203" t="str">
            <v>Street Scene - Refuse</v>
          </cell>
          <cell r="D203">
            <v>39959</v>
          </cell>
          <cell r="E203" t="str">
            <v>SPARE</v>
          </cell>
          <cell r="F203">
            <v>10655</v>
          </cell>
          <cell r="G203" t="str">
            <v>SPARE</v>
          </cell>
          <cell r="H203" t="str">
            <v>Lease</v>
          </cell>
          <cell r="I203" t="str">
            <v>GPL</v>
          </cell>
        </row>
        <row r="204">
          <cell r="A204" t="str">
            <v>6D004</v>
          </cell>
          <cell r="B204" t="str">
            <v>VX51GOA</v>
          </cell>
          <cell r="C204" t="str">
            <v>Street Scene - Refuse</v>
          </cell>
          <cell r="D204" t="str">
            <v>Barnet Owned</v>
          </cell>
          <cell r="E204" t="str">
            <v>Barnet Owned</v>
          </cell>
          <cell r="F204">
            <v>10655</v>
          </cell>
          <cell r="G204">
            <v>0</v>
          </cell>
          <cell r="H204" t="str">
            <v>Barnet Owned</v>
          </cell>
          <cell r="I204" t="str">
            <v>N/A</v>
          </cell>
        </row>
        <row r="205">
          <cell r="A205" t="str">
            <v>6G300</v>
          </cell>
          <cell r="B205" t="str">
            <v>DK04DXM</v>
          </cell>
          <cell r="C205" t="str">
            <v>Street Scene - Refuse</v>
          </cell>
          <cell r="D205">
            <v>38056</v>
          </cell>
          <cell r="E205" t="str">
            <v>Barnet Owned</v>
          </cell>
          <cell r="F205">
            <v>10655</v>
          </cell>
          <cell r="G205">
            <v>0</v>
          </cell>
          <cell r="H205" t="str">
            <v>Barnet Owned</v>
          </cell>
          <cell r="I205" t="str">
            <v>N/A</v>
          </cell>
        </row>
        <row r="206">
          <cell r="A206" t="str">
            <v>6G301</v>
          </cell>
          <cell r="B206" t="str">
            <v>DK54GVJ</v>
          </cell>
          <cell r="C206" t="str">
            <v>Street Scene - Refuse</v>
          </cell>
          <cell r="D206">
            <v>38253</v>
          </cell>
          <cell r="E206" t="str">
            <v>Barnet Owned</v>
          </cell>
          <cell r="F206">
            <v>10655</v>
          </cell>
          <cell r="G206">
            <v>0</v>
          </cell>
          <cell r="H206" t="str">
            <v>Barnet Owned</v>
          </cell>
          <cell r="I206" t="str">
            <v>N/A</v>
          </cell>
        </row>
        <row r="207">
          <cell r="A207" t="str">
            <v>6G302</v>
          </cell>
          <cell r="B207" t="str">
            <v>DK54NNW</v>
          </cell>
          <cell r="C207" t="str">
            <v>Street Scene - Refuse</v>
          </cell>
          <cell r="D207">
            <v>38372</v>
          </cell>
          <cell r="E207" t="str">
            <v>Barnet Owned</v>
          </cell>
          <cell r="F207">
            <v>10655</v>
          </cell>
          <cell r="G207">
            <v>0</v>
          </cell>
          <cell r="H207" t="str">
            <v>Barnet Owned</v>
          </cell>
          <cell r="I207" t="str">
            <v>N/A</v>
          </cell>
        </row>
        <row r="208">
          <cell r="A208" t="str">
            <v>6G303</v>
          </cell>
          <cell r="B208" t="str">
            <v>DK54NNX</v>
          </cell>
          <cell r="C208" t="str">
            <v>Street Scene - Refuse</v>
          </cell>
          <cell r="D208">
            <v>38372</v>
          </cell>
          <cell r="E208" t="str">
            <v>Barnet Owned</v>
          </cell>
          <cell r="F208">
            <v>10655</v>
          </cell>
          <cell r="G208">
            <v>0</v>
          </cell>
          <cell r="H208" t="str">
            <v>Barnet Owned</v>
          </cell>
          <cell r="I208" t="str">
            <v>N/A</v>
          </cell>
        </row>
        <row r="209">
          <cell r="A209" t="str">
            <v>6G304</v>
          </cell>
          <cell r="B209" t="str">
            <v>DK54NNV</v>
          </cell>
          <cell r="C209" t="str">
            <v>Street Scene - Refuse</v>
          </cell>
          <cell r="D209">
            <v>38373</v>
          </cell>
          <cell r="E209" t="str">
            <v>Barnet Owned</v>
          </cell>
          <cell r="F209">
            <v>10655</v>
          </cell>
          <cell r="G209">
            <v>0</v>
          </cell>
          <cell r="H209" t="str">
            <v>Barnet Owned</v>
          </cell>
          <cell r="I209" t="str">
            <v>N/A</v>
          </cell>
        </row>
        <row r="210">
          <cell r="A210" t="str">
            <v>6G305</v>
          </cell>
          <cell r="B210" t="str">
            <v>WX55AUH</v>
          </cell>
          <cell r="C210" t="str">
            <v>Street Scene - Refuse</v>
          </cell>
          <cell r="D210">
            <v>38608</v>
          </cell>
          <cell r="E210">
            <v>40434</v>
          </cell>
          <cell r="F210">
            <v>10655</v>
          </cell>
          <cell r="G210">
            <v>27315.209966210041</v>
          </cell>
          <cell r="H210" t="str">
            <v>Lease</v>
          </cell>
          <cell r="I210" t="str">
            <v>SFS</v>
          </cell>
        </row>
        <row r="211">
          <cell r="A211" t="str">
            <v>6G306</v>
          </cell>
          <cell r="B211" t="str">
            <v>WX55AUJ</v>
          </cell>
          <cell r="C211" t="str">
            <v>Street Scene - Refuse</v>
          </cell>
          <cell r="D211">
            <v>38600</v>
          </cell>
          <cell r="E211">
            <v>40426</v>
          </cell>
          <cell r="F211">
            <v>10655</v>
          </cell>
          <cell r="G211">
            <v>27959.8127716895</v>
          </cell>
          <cell r="H211" t="str">
            <v>Lease</v>
          </cell>
          <cell r="I211" t="str">
            <v>SFS</v>
          </cell>
        </row>
        <row r="212">
          <cell r="A212" t="str">
            <v>6R001</v>
          </cell>
          <cell r="B212" t="str">
            <v>VN58GHV</v>
          </cell>
          <cell r="C212" t="str">
            <v>Street Scene - Refuse</v>
          </cell>
          <cell r="D212">
            <v>0</v>
          </cell>
          <cell r="E212">
            <v>40926</v>
          </cell>
          <cell r="F212">
            <v>10655</v>
          </cell>
          <cell r="G212">
            <v>38530.44</v>
          </cell>
          <cell r="H212" t="str">
            <v>Lease</v>
          </cell>
          <cell r="I212" t="str">
            <v>GPL</v>
          </cell>
        </row>
        <row r="213">
          <cell r="A213" t="str">
            <v>6R002</v>
          </cell>
          <cell r="B213" t="str">
            <v>VN58GHX</v>
          </cell>
          <cell r="C213" t="str">
            <v>Street Scene - Refuse</v>
          </cell>
          <cell r="D213">
            <v>0</v>
          </cell>
          <cell r="E213">
            <v>40926</v>
          </cell>
          <cell r="F213">
            <v>10655</v>
          </cell>
          <cell r="G213">
            <v>38530.44</v>
          </cell>
          <cell r="H213" t="str">
            <v>Lease</v>
          </cell>
          <cell r="I213" t="str">
            <v>GPL</v>
          </cell>
        </row>
        <row r="214">
          <cell r="A214" t="str">
            <v>6R003</v>
          </cell>
          <cell r="B214" t="str">
            <v>VN58GHY</v>
          </cell>
          <cell r="C214" t="str">
            <v>Street Scene - Refuse</v>
          </cell>
          <cell r="D214">
            <v>0</v>
          </cell>
          <cell r="E214">
            <v>40926</v>
          </cell>
          <cell r="F214">
            <v>10655</v>
          </cell>
          <cell r="G214">
            <v>38530.44</v>
          </cell>
          <cell r="H214" t="str">
            <v>Lease</v>
          </cell>
          <cell r="I214" t="str">
            <v>GPL</v>
          </cell>
        </row>
        <row r="215">
          <cell r="A215" t="str">
            <v>6R004</v>
          </cell>
          <cell r="B215" t="str">
            <v>VN58GHZ</v>
          </cell>
          <cell r="C215" t="str">
            <v>Street Scene - Refuse</v>
          </cell>
          <cell r="D215">
            <v>0</v>
          </cell>
          <cell r="E215">
            <v>40926</v>
          </cell>
          <cell r="F215">
            <v>10655</v>
          </cell>
          <cell r="G215">
            <v>38530.44</v>
          </cell>
          <cell r="H215" t="str">
            <v>Lease</v>
          </cell>
          <cell r="I215" t="str">
            <v>GPL</v>
          </cell>
        </row>
        <row r="216">
          <cell r="A216" t="str">
            <v>6R005</v>
          </cell>
          <cell r="B216" t="str">
            <v>VN58GJE</v>
          </cell>
          <cell r="C216" t="str">
            <v>Street Scene - Refuse</v>
          </cell>
          <cell r="D216">
            <v>0</v>
          </cell>
          <cell r="E216">
            <v>40926</v>
          </cell>
          <cell r="F216">
            <v>10655</v>
          </cell>
          <cell r="G216">
            <v>38530.44</v>
          </cell>
          <cell r="H216" t="str">
            <v>Lease</v>
          </cell>
          <cell r="I216" t="str">
            <v>GPL</v>
          </cell>
        </row>
        <row r="217">
          <cell r="A217" t="str">
            <v>6R006</v>
          </cell>
          <cell r="B217" t="str">
            <v>VK58JLO</v>
          </cell>
          <cell r="C217" t="str">
            <v>Street Scene - Refuse</v>
          </cell>
          <cell r="D217">
            <v>39741</v>
          </cell>
          <cell r="E217">
            <v>40845</v>
          </cell>
          <cell r="F217">
            <v>10655</v>
          </cell>
          <cell r="G217">
            <v>38530.44</v>
          </cell>
          <cell r="H217" t="str">
            <v>Lease</v>
          </cell>
          <cell r="I217" t="str">
            <v>GPL</v>
          </cell>
        </row>
        <row r="218">
          <cell r="A218" t="str">
            <v>6R007</v>
          </cell>
          <cell r="B218" t="str">
            <v>VN58GJF</v>
          </cell>
          <cell r="C218" t="str">
            <v>Street Scene - Refuse</v>
          </cell>
          <cell r="D218">
            <v>39832</v>
          </cell>
          <cell r="E218">
            <v>40926</v>
          </cell>
          <cell r="F218">
            <v>10655</v>
          </cell>
          <cell r="G218">
            <v>38530.44</v>
          </cell>
          <cell r="H218" t="str">
            <v>Lease</v>
          </cell>
          <cell r="I218" t="str">
            <v>GPL</v>
          </cell>
        </row>
        <row r="219">
          <cell r="A219" t="str">
            <v>6R008</v>
          </cell>
          <cell r="B219" t="str">
            <v>VN58GJG</v>
          </cell>
          <cell r="C219" t="str">
            <v>Street Scene - Refuse</v>
          </cell>
          <cell r="D219">
            <v>39832</v>
          </cell>
          <cell r="E219">
            <v>40926</v>
          </cell>
          <cell r="F219">
            <v>10655</v>
          </cell>
          <cell r="G219">
            <v>38530.44</v>
          </cell>
          <cell r="H219" t="str">
            <v>Lease</v>
          </cell>
          <cell r="I219" t="str">
            <v>GPL</v>
          </cell>
        </row>
        <row r="220">
          <cell r="A220" t="str">
            <v>6R009</v>
          </cell>
          <cell r="B220" t="str">
            <v>VN58GJK</v>
          </cell>
          <cell r="C220" t="str">
            <v>Street Scene - Refuse</v>
          </cell>
          <cell r="D220">
            <v>39839</v>
          </cell>
          <cell r="E220">
            <v>40933</v>
          </cell>
          <cell r="F220">
            <v>10655</v>
          </cell>
          <cell r="G220">
            <v>38530.44</v>
          </cell>
          <cell r="H220" t="str">
            <v>Lease</v>
          </cell>
          <cell r="I220" t="str">
            <v>GPL</v>
          </cell>
        </row>
        <row r="221">
          <cell r="A221" t="str">
            <v>6R010</v>
          </cell>
          <cell r="B221" t="str">
            <v>VN58GJJ</v>
          </cell>
          <cell r="C221" t="str">
            <v>Street Scene - Refuse</v>
          </cell>
          <cell r="D221">
            <v>39839</v>
          </cell>
          <cell r="E221">
            <v>40933</v>
          </cell>
          <cell r="F221">
            <v>10655</v>
          </cell>
          <cell r="G221">
            <v>38530.44</v>
          </cell>
          <cell r="H221" t="str">
            <v>Lease</v>
          </cell>
          <cell r="I221" t="str">
            <v>GPL</v>
          </cell>
        </row>
        <row r="222">
          <cell r="A222" t="str">
            <v>6R011</v>
          </cell>
          <cell r="B222" t="str">
            <v>VN58GJO</v>
          </cell>
          <cell r="C222" t="str">
            <v>Street Scene - Refuse</v>
          </cell>
          <cell r="D222">
            <v>39846</v>
          </cell>
          <cell r="E222">
            <v>40940</v>
          </cell>
          <cell r="F222">
            <v>10655</v>
          </cell>
          <cell r="G222">
            <v>38530.44</v>
          </cell>
          <cell r="H222" t="str">
            <v>Lease</v>
          </cell>
          <cell r="I222" t="str">
            <v>GPL</v>
          </cell>
        </row>
        <row r="223">
          <cell r="A223" t="str">
            <v>6R012</v>
          </cell>
          <cell r="B223" t="str">
            <v>VN58GJU</v>
          </cell>
          <cell r="C223" t="str">
            <v>Street Scene - Refuse</v>
          </cell>
          <cell r="D223">
            <v>39846</v>
          </cell>
          <cell r="E223">
            <v>40940</v>
          </cell>
          <cell r="F223">
            <v>10655</v>
          </cell>
          <cell r="G223">
            <v>38530.44</v>
          </cell>
          <cell r="H223" t="str">
            <v>Lease</v>
          </cell>
          <cell r="I223" t="str">
            <v>GPL</v>
          </cell>
        </row>
        <row r="224">
          <cell r="A224" t="str">
            <v>6R013</v>
          </cell>
          <cell r="B224" t="str">
            <v>VN58GJV</v>
          </cell>
          <cell r="C224" t="str">
            <v>Street Scene - Refuse</v>
          </cell>
          <cell r="D224">
            <v>39846</v>
          </cell>
          <cell r="E224">
            <v>40940</v>
          </cell>
          <cell r="F224">
            <v>10655</v>
          </cell>
          <cell r="G224">
            <v>38530.44</v>
          </cell>
          <cell r="H224" t="str">
            <v>Lease</v>
          </cell>
          <cell r="I224" t="str">
            <v>GPL</v>
          </cell>
        </row>
        <row r="225">
          <cell r="A225" t="str">
            <v>6R014</v>
          </cell>
          <cell r="B225" t="str">
            <v>VN58GJX</v>
          </cell>
          <cell r="C225" t="str">
            <v>Street Scene - Refuse</v>
          </cell>
          <cell r="D225">
            <v>39846</v>
          </cell>
          <cell r="E225">
            <v>40940</v>
          </cell>
          <cell r="F225">
            <v>10655</v>
          </cell>
          <cell r="G225">
            <v>38530.44</v>
          </cell>
          <cell r="H225" t="str">
            <v>Lease</v>
          </cell>
          <cell r="I225" t="str">
            <v>GPL</v>
          </cell>
        </row>
        <row r="226">
          <cell r="A226" t="str">
            <v>6R015</v>
          </cell>
          <cell r="B226" t="str">
            <v>VN58GJY</v>
          </cell>
          <cell r="C226" t="str">
            <v>Street Scene - Refuse</v>
          </cell>
          <cell r="D226">
            <v>39853</v>
          </cell>
          <cell r="E226">
            <v>40954</v>
          </cell>
          <cell r="F226">
            <v>10655</v>
          </cell>
          <cell r="G226">
            <v>38530.44</v>
          </cell>
          <cell r="H226" t="str">
            <v>Lease</v>
          </cell>
          <cell r="I226" t="str">
            <v>GPL</v>
          </cell>
        </row>
        <row r="227">
          <cell r="A227" t="str">
            <v>6R016</v>
          </cell>
          <cell r="B227" t="str">
            <v>VN58GJZ</v>
          </cell>
          <cell r="C227" t="str">
            <v>Street Scene - Refuse</v>
          </cell>
          <cell r="D227">
            <v>39846</v>
          </cell>
          <cell r="E227">
            <v>40940</v>
          </cell>
          <cell r="F227">
            <v>10655</v>
          </cell>
          <cell r="G227">
            <v>38530.44</v>
          </cell>
          <cell r="H227" t="str">
            <v>Lease</v>
          </cell>
          <cell r="I227" t="str">
            <v>GPL</v>
          </cell>
        </row>
        <row r="228">
          <cell r="A228" t="str">
            <v>6R017</v>
          </cell>
          <cell r="B228" t="str">
            <v>VE58CVJ</v>
          </cell>
          <cell r="C228" t="str">
            <v>Street Scene - Refuse</v>
          </cell>
          <cell r="D228">
            <v>39849</v>
          </cell>
          <cell r="E228">
            <v>40947</v>
          </cell>
          <cell r="F228">
            <v>10655</v>
          </cell>
          <cell r="G228" t="str">
            <v>SPARE</v>
          </cell>
          <cell r="H228" t="str">
            <v>Lease</v>
          </cell>
          <cell r="I228" t="str">
            <v>GPL</v>
          </cell>
        </row>
        <row r="229">
          <cell r="A229" t="str">
            <v>6R018</v>
          </cell>
          <cell r="B229" t="str">
            <v>VE58CVK</v>
          </cell>
          <cell r="C229" t="str">
            <v>Street Scene - Refuse</v>
          </cell>
          <cell r="D229">
            <v>39851</v>
          </cell>
          <cell r="E229">
            <v>40954</v>
          </cell>
          <cell r="F229">
            <v>10655</v>
          </cell>
          <cell r="G229" t="str">
            <v>SPARE</v>
          </cell>
          <cell r="H229" t="str">
            <v>Lease</v>
          </cell>
          <cell r="I229" t="str">
            <v>GPL</v>
          </cell>
        </row>
        <row r="230">
          <cell r="A230" t="str">
            <v>6R019</v>
          </cell>
          <cell r="B230" t="str">
            <v>VE58CVL</v>
          </cell>
          <cell r="C230" t="str">
            <v>Street Scene - Refuse</v>
          </cell>
          <cell r="D230">
            <v>39853</v>
          </cell>
          <cell r="E230">
            <v>40954</v>
          </cell>
          <cell r="F230">
            <v>10655</v>
          </cell>
          <cell r="G230" t="str">
            <v>SPARE</v>
          </cell>
          <cell r="H230" t="str">
            <v>Lease</v>
          </cell>
          <cell r="I230" t="str">
            <v>GPL</v>
          </cell>
        </row>
        <row r="231">
          <cell r="A231" t="str">
            <v>7G001</v>
          </cell>
          <cell r="B231" t="str">
            <v>KX51XXA</v>
          </cell>
          <cell r="C231" t="str">
            <v>Highway Maintenance (10620)</v>
          </cell>
          <cell r="D231">
            <v>37165</v>
          </cell>
          <cell r="E231">
            <v>40817</v>
          </cell>
          <cell r="F231">
            <v>10620</v>
          </cell>
          <cell r="G231">
            <v>9538.5496999999996</v>
          </cell>
          <cell r="H231" t="str">
            <v>Lease</v>
          </cell>
          <cell r="I231" t="str">
            <v>SFS</v>
          </cell>
        </row>
        <row r="232">
          <cell r="A232" t="str">
            <v>7G002</v>
          </cell>
          <cell r="B232" t="str">
            <v>KX51XXB</v>
          </cell>
          <cell r="C232" t="str">
            <v>Highway Maintenance (10620)</v>
          </cell>
          <cell r="D232">
            <v>37165</v>
          </cell>
          <cell r="E232">
            <v>40817</v>
          </cell>
          <cell r="F232">
            <v>10620</v>
          </cell>
          <cell r="G232">
            <v>9538.5496999999996</v>
          </cell>
          <cell r="H232" t="str">
            <v>Lease</v>
          </cell>
          <cell r="I232" t="str">
            <v>SFS</v>
          </cell>
        </row>
        <row r="233">
          <cell r="A233" t="str">
            <v>7G003</v>
          </cell>
          <cell r="B233" t="str">
            <v>KX51XXC</v>
          </cell>
          <cell r="C233" t="str">
            <v>Highway Maintenance (10620)</v>
          </cell>
          <cell r="D233">
            <v>37165</v>
          </cell>
          <cell r="E233">
            <v>40817</v>
          </cell>
          <cell r="F233">
            <v>10620</v>
          </cell>
          <cell r="G233">
            <v>9377.1071000000011</v>
          </cell>
          <cell r="H233" t="str">
            <v>Lease</v>
          </cell>
          <cell r="I233" t="str">
            <v>SFS</v>
          </cell>
        </row>
        <row r="234">
          <cell r="A234" t="str">
            <v>7G004</v>
          </cell>
          <cell r="B234" t="str">
            <v>KX51XXD</v>
          </cell>
          <cell r="C234" t="str">
            <v>Highway Maintenance (10620)</v>
          </cell>
          <cell r="D234">
            <v>37165</v>
          </cell>
          <cell r="E234">
            <v>40817</v>
          </cell>
          <cell r="F234">
            <v>10620</v>
          </cell>
          <cell r="G234">
            <v>9377.1071000000011</v>
          </cell>
          <cell r="H234" t="str">
            <v>Lease</v>
          </cell>
          <cell r="I234" t="str">
            <v>SFS</v>
          </cell>
        </row>
        <row r="235">
          <cell r="A235" t="str">
            <v>7G005</v>
          </cell>
          <cell r="B235" t="str">
            <v>KX51XXE</v>
          </cell>
          <cell r="C235" t="str">
            <v>Highway Maintenance (10620)</v>
          </cell>
          <cell r="D235">
            <v>37165</v>
          </cell>
          <cell r="E235">
            <v>40817</v>
          </cell>
          <cell r="F235">
            <v>10620</v>
          </cell>
          <cell r="G235">
            <v>9377.1071000000011</v>
          </cell>
          <cell r="H235" t="str">
            <v>Lease</v>
          </cell>
          <cell r="I235" t="str">
            <v>SFS</v>
          </cell>
        </row>
        <row r="236">
          <cell r="A236" t="str">
            <v>7G006</v>
          </cell>
          <cell r="B236" t="str">
            <v>KX51XXF</v>
          </cell>
          <cell r="C236" t="str">
            <v>Highway Maintenance (10620)</v>
          </cell>
          <cell r="D236">
            <v>37165</v>
          </cell>
          <cell r="E236">
            <v>40817</v>
          </cell>
          <cell r="F236">
            <v>10620</v>
          </cell>
          <cell r="G236">
            <v>9377.1071000000011</v>
          </cell>
          <cell r="H236" t="str">
            <v>Lease</v>
          </cell>
          <cell r="I236" t="str">
            <v>SFS</v>
          </cell>
        </row>
        <row r="237">
          <cell r="A237" t="str">
            <v>7G007</v>
          </cell>
          <cell r="B237" t="str">
            <v>KX51XXG</v>
          </cell>
          <cell r="C237" t="str">
            <v>Highway Maintenance (10620)</v>
          </cell>
          <cell r="D237">
            <v>37165</v>
          </cell>
          <cell r="E237">
            <v>40817</v>
          </cell>
          <cell r="F237">
            <v>10620</v>
          </cell>
          <cell r="G237">
            <v>9377.1071000000011</v>
          </cell>
          <cell r="H237" t="str">
            <v>Lease</v>
          </cell>
          <cell r="I237" t="str">
            <v>SFS</v>
          </cell>
        </row>
        <row r="238">
          <cell r="A238" t="str">
            <v>7G008</v>
          </cell>
          <cell r="B238" t="str">
            <v>KX51XXH</v>
          </cell>
          <cell r="C238" t="str">
            <v>Highway Maintenance (10620)</v>
          </cell>
          <cell r="D238">
            <v>37165</v>
          </cell>
          <cell r="E238">
            <v>40817</v>
          </cell>
          <cell r="F238">
            <v>10620</v>
          </cell>
          <cell r="G238">
            <v>9377.1071000000011</v>
          </cell>
          <cell r="H238" t="str">
            <v>Lease</v>
          </cell>
          <cell r="I238" t="str">
            <v>SFS</v>
          </cell>
        </row>
        <row r="239">
          <cell r="A239" t="str">
            <v>7G009</v>
          </cell>
          <cell r="B239" t="str">
            <v>KX51XXJ</v>
          </cell>
          <cell r="C239" t="str">
            <v>Highway Maintenance (10620)</v>
          </cell>
          <cell r="D239">
            <v>37165</v>
          </cell>
          <cell r="E239">
            <v>40817</v>
          </cell>
          <cell r="F239">
            <v>10620</v>
          </cell>
          <cell r="G239">
            <v>9377.1071000000011</v>
          </cell>
          <cell r="H239" t="str">
            <v>Lease</v>
          </cell>
          <cell r="I239" t="str">
            <v>SFS</v>
          </cell>
        </row>
        <row r="240">
          <cell r="A240" t="str">
            <v>7L001</v>
          </cell>
          <cell r="B240" t="str">
            <v>KU52LCN</v>
          </cell>
          <cell r="C240" t="str">
            <v>Libraries Moblie Services</v>
          </cell>
          <cell r="D240">
            <v>37518</v>
          </cell>
          <cell r="E240">
            <v>41171</v>
          </cell>
          <cell r="F240">
            <v>10362</v>
          </cell>
          <cell r="G240">
            <v>11431.77735570776</v>
          </cell>
          <cell r="H240" t="str">
            <v>Lease</v>
          </cell>
          <cell r="I240" t="str">
            <v>SFS</v>
          </cell>
        </row>
        <row r="241">
          <cell r="A241" t="str">
            <v>7S010</v>
          </cell>
          <cell r="B241" t="str">
            <v>GN06LUW</v>
          </cell>
          <cell r="C241" t="str">
            <v>Street Scene - Cleansing</v>
          </cell>
          <cell r="D241">
            <v>38895</v>
          </cell>
          <cell r="E241">
            <v>40720</v>
          </cell>
          <cell r="F241">
            <v>10652</v>
          </cell>
          <cell r="G241">
            <v>13926.253547579909</v>
          </cell>
          <cell r="H241" t="str">
            <v>Lease</v>
          </cell>
          <cell r="I241" t="str">
            <v>SFS</v>
          </cell>
        </row>
        <row r="242">
          <cell r="A242" t="str">
            <v>7S011</v>
          </cell>
          <cell r="B242" t="str">
            <v>GN06LUY</v>
          </cell>
          <cell r="C242" t="str">
            <v>Street Scene - Cleansing</v>
          </cell>
          <cell r="D242">
            <v>38895</v>
          </cell>
          <cell r="E242">
            <v>40720</v>
          </cell>
          <cell r="F242">
            <v>10652</v>
          </cell>
          <cell r="G242">
            <v>13610.249038904109</v>
          </cell>
          <cell r="H242" t="str">
            <v>Lease</v>
          </cell>
          <cell r="I242" t="str">
            <v>SFS</v>
          </cell>
        </row>
        <row r="243">
          <cell r="A243" t="str">
            <v>7S012</v>
          </cell>
          <cell r="B243" t="str">
            <v>GN06LUZ</v>
          </cell>
          <cell r="C243" t="str">
            <v>Street Scene - Cleansing</v>
          </cell>
          <cell r="D243">
            <v>38895</v>
          </cell>
          <cell r="E243">
            <v>40720</v>
          </cell>
          <cell r="F243">
            <v>10652</v>
          </cell>
          <cell r="G243">
            <v>13610.249038904109</v>
          </cell>
          <cell r="H243" t="str">
            <v>Lease</v>
          </cell>
          <cell r="I243" t="str">
            <v>SFS</v>
          </cell>
        </row>
        <row r="244">
          <cell r="A244" t="str">
            <v>7S013</v>
          </cell>
          <cell r="B244" t="str">
            <v>RX57FLB</v>
          </cell>
          <cell r="C244" t="str">
            <v>Street Scene - Cleansing</v>
          </cell>
          <cell r="D244">
            <v>39339</v>
          </cell>
          <cell r="E244" t="str">
            <v>Barnet Owned</v>
          </cell>
          <cell r="F244">
            <v>10652</v>
          </cell>
          <cell r="G244">
            <v>0</v>
          </cell>
          <cell r="H244" t="str">
            <v>Barnet Owned</v>
          </cell>
          <cell r="I244" t="str">
            <v>N/A</v>
          </cell>
        </row>
        <row r="245">
          <cell r="A245" t="str">
            <v>7S014</v>
          </cell>
          <cell r="B245" t="str">
            <v>RX58EVP</v>
          </cell>
          <cell r="C245" t="str">
            <v>Street Scene - Cleansing</v>
          </cell>
          <cell r="D245">
            <v>39765</v>
          </cell>
          <cell r="E245" t="str">
            <v>Barnet Owned</v>
          </cell>
          <cell r="F245">
            <v>10652</v>
          </cell>
          <cell r="G245">
            <v>0</v>
          </cell>
          <cell r="H245" t="str">
            <v>Barnet Owned</v>
          </cell>
          <cell r="I245" t="str">
            <v>N/A</v>
          </cell>
        </row>
        <row r="246">
          <cell r="A246" t="str">
            <v>7S015</v>
          </cell>
          <cell r="B246" t="str">
            <v>RX58EUY</v>
          </cell>
          <cell r="C246" t="str">
            <v>Street Scene - Cleansing</v>
          </cell>
          <cell r="D246">
            <v>39797</v>
          </cell>
          <cell r="E246">
            <v>41623</v>
          </cell>
          <cell r="F246">
            <v>10652</v>
          </cell>
          <cell r="G246">
            <v>28068.560000000001</v>
          </cell>
          <cell r="H246" t="str">
            <v>Lease</v>
          </cell>
          <cell r="I246" t="str">
            <v>GPL</v>
          </cell>
        </row>
        <row r="247">
          <cell r="A247" t="str">
            <v>7S833</v>
          </cell>
          <cell r="B247" t="str">
            <v>P715JVK</v>
          </cell>
          <cell r="C247" t="str">
            <v>Street Scene - Cleansing</v>
          </cell>
          <cell r="D247">
            <v>35285</v>
          </cell>
          <cell r="E247" t="str">
            <v>Barnet Owned</v>
          </cell>
          <cell r="F247">
            <v>10652</v>
          </cell>
          <cell r="G247">
            <v>0</v>
          </cell>
          <cell r="H247" t="str">
            <v>Barnet Owned</v>
          </cell>
          <cell r="I247" t="str">
            <v>N/A</v>
          </cell>
        </row>
        <row r="248">
          <cell r="A248" t="str">
            <v>7S851</v>
          </cell>
          <cell r="B248" t="str">
            <v>N/A</v>
          </cell>
          <cell r="C248" t="str">
            <v>Street Scene - Cleansing</v>
          </cell>
          <cell r="D248">
            <v>38393</v>
          </cell>
          <cell r="E248" t="str">
            <v>Barnet Owned</v>
          </cell>
          <cell r="F248">
            <v>10652</v>
          </cell>
          <cell r="G248">
            <v>0</v>
          </cell>
          <cell r="H248" t="str">
            <v>Barnet Owned</v>
          </cell>
          <cell r="I248" t="str">
            <v>N/A</v>
          </cell>
        </row>
        <row r="249">
          <cell r="A249" t="str">
            <v>7S852</v>
          </cell>
          <cell r="B249" t="str">
            <v>N/A</v>
          </cell>
          <cell r="C249" t="str">
            <v>Street Scene - Cleansing</v>
          </cell>
          <cell r="D249">
            <v>38393</v>
          </cell>
          <cell r="E249" t="str">
            <v>Barnet Owned</v>
          </cell>
          <cell r="F249">
            <v>10652</v>
          </cell>
          <cell r="G249">
            <v>0</v>
          </cell>
          <cell r="H249" t="str">
            <v>Barnet Owned</v>
          </cell>
          <cell r="I249" t="str">
            <v>N/A</v>
          </cell>
        </row>
        <row r="250">
          <cell r="A250" t="str">
            <v>7S853</v>
          </cell>
          <cell r="B250" t="str">
            <v>N/A</v>
          </cell>
          <cell r="C250" t="str">
            <v>Street Scene - Cleansing</v>
          </cell>
          <cell r="D250">
            <v>38393</v>
          </cell>
          <cell r="E250" t="str">
            <v>Barnet Owned</v>
          </cell>
          <cell r="F250">
            <v>10652</v>
          </cell>
          <cell r="G250">
            <v>0</v>
          </cell>
          <cell r="H250" t="str">
            <v>Barnet Owned</v>
          </cell>
          <cell r="I250" t="str">
            <v>N/A</v>
          </cell>
        </row>
        <row r="251">
          <cell r="A251" t="str">
            <v>7S854</v>
          </cell>
          <cell r="B251" t="str">
            <v>N/A</v>
          </cell>
          <cell r="C251" t="str">
            <v>Street Scene - Cleansing</v>
          </cell>
          <cell r="D251">
            <v>38393</v>
          </cell>
          <cell r="E251" t="str">
            <v>Barnet Owned</v>
          </cell>
          <cell r="F251">
            <v>10652</v>
          </cell>
          <cell r="G251">
            <v>0</v>
          </cell>
          <cell r="H251" t="str">
            <v>Barnet Owned</v>
          </cell>
          <cell r="I251" t="str">
            <v>N/A</v>
          </cell>
        </row>
        <row r="252">
          <cell r="A252" t="str">
            <v>7S855</v>
          </cell>
          <cell r="B252" t="str">
            <v>N/A</v>
          </cell>
          <cell r="C252" t="str">
            <v>Street Scene - Cleansing</v>
          </cell>
          <cell r="D252">
            <v>38393</v>
          </cell>
          <cell r="E252" t="str">
            <v>Barnet Owned</v>
          </cell>
          <cell r="F252">
            <v>10652</v>
          </cell>
          <cell r="G252">
            <v>0</v>
          </cell>
          <cell r="H252" t="str">
            <v>Barnet Owned</v>
          </cell>
          <cell r="I252" t="str">
            <v>N/A</v>
          </cell>
        </row>
        <row r="253">
          <cell r="A253" t="str">
            <v>7S856</v>
          </cell>
          <cell r="B253" t="str">
            <v>N/A</v>
          </cell>
          <cell r="C253" t="str">
            <v>Street Scene - Cleansing</v>
          </cell>
          <cell r="D253">
            <v>38393</v>
          </cell>
          <cell r="E253" t="str">
            <v>Barnet Owned</v>
          </cell>
          <cell r="F253">
            <v>10652</v>
          </cell>
          <cell r="G253">
            <v>0</v>
          </cell>
          <cell r="H253" t="str">
            <v>Barnet Owned</v>
          </cell>
          <cell r="I253" t="str">
            <v>N/A</v>
          </cell>
        </row>
        <row r="254">
          <cell r="A254" t="str">
            <v>7S857</v>
          </cell>
          <cell r="B254" t="str">
            <v>N/A</v>
          </cell>
          <cell r="C254" t="str">
            <v>Street Scene - Cleansing</v>
          </cell>
          <cell r="D254">
            <v>38653</v>
          </cell>
          <cell r="E254" t="str">
            <v>Barnet Owned</v>
          </cell>
          <cell r="F254">
            <v>10652</v>
          </cell>
          <cell r="G254">
            <v>0</v>
          </cell>
          <cell r="H254" t="str">
            <v>Barnet Owned</v>
          </cell>
          <cell r="I254" t="str">
            <v>N/A</v>
          </cell>
        </row>
        <row r="255">
          <cell r="A255" t="str">
            <v>7S858</v>
          </cell>
          <cell r="B255" t="str">
            <v>N/A</v>
          </cell>
          <cell r="C255" t="str">
            <v>Street Scene - Cleansing</v>
          </cell>
          <cell r="D255">
            <v>38653</v>
          </cell>
          <cell r="E255" t="str">
            <v>Barnet Owned</v>
          </cell>
          <cell r="F255">
            <v>10652</v>
          </cell>
          <cell r="G255">
            <v>0</v>
          </cell>
          <cell r="H255" t="str">
            <v>Barnet Owned</v>
          </cell>
          <cell r="I255" t="str">
            <v>N/A</v>
          </cell>
        </row>
        <row r="256">
          <cell r="A256" t="str">
            <v>7S859</v>
          </cell>
          <cell r="B256" t="str">
            <v>N/A</v>
          </cell>
          <cell r="C256" t="str">
            <v>Street Scene - Cleansing</v>
          </cell>
          <cell r="D256">
            <v>38653</v>
          </cell>
          <cell r="E256" t="str">
            <v>Barnet Owned</v>
          </cell>
          <cell r="F256">
            <v>10652</v>
          </cell>
          <cell r="G256">
            <v>0</v>
          </cell>
          <cell r="H256" t="str">
            <v>Barnet Owned</v>
          </cell>
          <cell r="I256" t="str">
            <v>N/A</v>
          </cell>
        </row>
        <row r="257">
          <cell r="A257" t="str">
            <v>7S860</v>
          </cell>
          <cell r="B257" t="str">
            <v>N/A</v>
          </cell>
          <cell r="C257" t="str">
            <v>Street Scene - Cleansing</v>
          </cell>
          <cell r="D257">
            <v>38653</v>
          </cell>
          <cell r="E257" t="str">
            <v>Barnet Owned</v>
          </cell>
          <cell r="F257">
            <v>10652</v>
          </cell>
          <cell r="G257">
            <v>0</v>
          </cell>
          <cell r="H257" t="str">
            <v>Barnet Owned</v>
          </cell>
          <cell r="I257" t="str">
            <v>N/A</v>
          </cell>
        </row>
        <row r="258">
          <cell r="A258" t="str">
            <v>7S861</v>
          </cell>
          <cell r="B258" t="str">
            <v>N/A</v>
          </cell>
          <cell r="C258" t="str">
            <v>Street Scene - Cleansing</v>
          </cell>
          <cell r="D258">
            <v>38653</v>
          </cell>
          <cell r="E258" t="str">
            <v>Barnet Owned</v>
          </cell>
          <cell r="F258">
            <v>10652</v>
          </cell>
          <cell r="G258">
            <v>0</v>
          </cell>
          <cell r="H258" t="str">
            <v>Barnet Owned</v>
          </cell>
          <cell r="I258" t="str">
            <v>N/A</v>
          </cell>
        </row>
        <row r="259">
          <cell r="A259" t="str">
            <v>7S862</v>
          </cell>
          <cell r="B259" t="str">
            <v>N/A</v>
          </cell>
          <cell r="C259" t="str">
            <v>Street Scene - Cleansing</v>
          </cell>
          <cell r="D259">
            <v>38653</v>
          </cell>
          <cell r="E259" t="str">
            <v>Barnet Owned</v>
          </cell>
          <cell r="F259">
            <v>10652</v>
          </cell>
          <cell r="G259">
            <v>0</v>
          </cell>
          <cell r="H259" t="str">
            <v>Barnet Owned</v>
          </cell>
          <cell r="I259" t="str">
            <v>N/A</v>
          </cell>
        </row>
        <row r="260">
          <cell r="A260" t="str">
            <v>7S863</v>
          </cell>
          <cell r="B260" t="str">
            <v>N/A</v>
          </cell>
          <cell r="C260" t="str">
            <v>Street Scene - Cleansing</v>
          </cell>
          <cell r="D260">
            <v>38653</v>
          </cell>
          <cell r="E260" t="str">
            <v>Barnet Owned</v>
          </cell>
          <cell r="F260">
            <v>10652</v>
          </cell>
          <cell r="G260">
            <v>0</v>
          </cell>
          <cell r="H260" t="str">
            <v>Barnet Owned</v>
          </cell>
          <cell r="I260" t="str">
            <v>N/A</v>
          </cell>
        </row>
        <row r="261">
          <cell r="A261" t="str">
            <v>7S864</v>
          </cell>
          <cell r="B261" t="str">
            <v>N/A</v>
          </cell>
          <cell r="C261" t="str">
            <v>Street Scene - Cleansing</v>
          </cell>
          <cell r="D261">
            <v>38653</v>
          </cell>
          <cell r="E261" t="str">
            <v>Barnet Owned</v>
          </cell>
          <cell r="F261">
            <v>10652</v>
          </cell>
          <cell r="G261">
            <v>0</v>
          </cell>
          <cell r="H261" t="str">
            <v>Barnet Owned</v>
          </cell>
          <cell r="I261" t="str">
            <v>N/A</v>
          </cell>
        </row>
        <row r="262">
          <cell r="A262" t="str">
            <v>7S865</v>
          </cell>
          <cell r="B262" t="str">
            <v>N/A</v>
          </cell>
          <cell r="C262" t="str">
            <v>Street Scene - Cleansing</v>
          </cell>
          <cell r="D262">
            <v>38653</v>
          </cell>
          <cell r="E262" t="str">
            <v>Barnet Owned</v>
          </cell>
          <cell r="F262">
            <v>10652</v>
          </cell>
          <cell r="G262">
            <v>0</v>
          </cell>
          <cell r="H262" t="str">
            <v>Barnet Owned</v>
          </cell>
          <cell r="I262" t="str">
            <v>N/A</v>
          </cell>
        </row>
        <row r="263">
          <cell r="A263" t="str">
            <v>7S866</v>
          </cell>
          <cell r="B263" t="str">
            <v>N/A</v>
          </cell>
          <cell r="C263" t="str">
            <v>Street Scene - Cleansing</v>
          </cell>
          <cell r="D263">
            <v>39300</v>
          </cell>
          <cell r="E263" t="str">
            <v>Barnet Owned</v>
          </cell>
          <cell r="F263">
            <v>10652</v>
          </cell>
          <cell r="G263">
            <v>0</v>
          </cell>
          <cell r="H263" t="str">
            <v>Barnet Owned</v>
          </cell>
          <cell r="I263" t="str">
            <v>N/A</v>
          </cell>
        </row>
        <row r="264">
          <cell r="A264" t="str">
            <v>7S867</v>
          </cell>
          <cell r="B264" t="str">
            <v>N/A</v>
          </cell>
          <cell r="C264" t="str">
            <v>Street Scene - Cleansing</v>
          </cell>
          <cell r="D264">
            <v>39326</v>
          </cell>
          <cell r="E264" t="str">
            <v>Barnet Owned</v>
          </cell>
          <cell r="F264">
            <v>10652</v>
          </cell>
          <cell r="G264">
            <v>0</v>
          </cell>
          <cell r="H264" t="str">
            <v>Barnet Owned</v>
          </cell>
          <cell r="I264" t="str">
            <v>N/A</v>
          </cell>
        </row>
        <row r="265">
          <cell r="A265" t="str">
            <v>7S868</v>
          </cell>
          <cell r="B265" t="str">
            <v>N/A</v>
          </cell>
          <cell r="C265" t="str">
            <v>Street Scene - Cleansing</v>
          </cell>
          <cell r="D265">
            <v>39326</v>
          </cell>
          <cell r="E265" t="str">
            <v>Barnet Owned</v>
          </cell>
          <cell r="F265">
            <v>10652</v>
          </cell>
          <cell r="G265">
            <v>0</v>
          </cell>
          <cell r="H265" t="str">
            <v>Barnet Owned</v>
          </cell>
          <cell r="I265" t="str">
            <v>N/A</v>
          </cell>
        </row>
        <row r="266">
          <cell r="A266" t="str">
            <v>7Z010</v>
          </cell>
          <cell r="B266" t="str">
            <v>GN55VVO</v>
          </cell>
          <cell r="C266" t="str">
            <v>Street Scene - Cleansing</v>
          </cell>
          <cell r="D266">
            <v>39981</v>
          </cell>
          <cell r="E266">
            <v>0</v>
          </cell>
          <cell r="F266">
            <v>10652</v>
          </cell>
          <cell r="G266">
            <v>21788</v>
          </cell>
          <cell r="H266" t="str">
            <v>Regular Hire</v>
          </cell>
          <cell r="I266" t="str">
            <v>GPl</v>
          </cell>
        </row>
        <row r="267">
          <cell r="A267" t="str">
            <v>7Z011</v>
          </cell>
          <cell r="B267" t="str">
            <v>GN55VVM</v>
          </cell>
          <cell r="C267" t="str">
            <v>Street Scene - Cleansing</v>
          </cell>
          <cell r="D267">
            <v>39981</v>
          </cell>
          <cell r="E267">
            <v>0</v>
          </cell>
          <cell r="F267">
            <v>10652</v>
          </cell>
          <cell r="G267">
            <v>21788</v>
          </cell>
          <cell r="H267" t="str">
            <v>Regular Hire</v>
          </cell>
          <cell r="I267" t="str">
            <v>GPl</v>
          </cell>
        </row>
        <row r="268">
          <cell r="A268" t="str">
            <v>8S001</v>
          </cell>
          <cell r="B268" t="str">
            <v>N/A</v>
          </cell>
          <cell r="C268" t="str">
            <v>Parks &amp; Open Spaces</v>
          </cell>
          <cell r="D268">
            <v>36956</v>
          </cell>
          <cell r="E268" t="str">
            <v>Barnet Owned</v>
          </cell>
          <cell r="F268">
            <v>10764</v>
          </cell>
          <cell r="G268">
            <v>0</v>
          </cell>
          <cell r="H268" t="str">
            <v>Barnet Owned</v>
          </cell>
          <cell r="I268" t="str">
            <v>N/A</v>
          </cell>
        </row>
        <row r="269">
          <cell r="A269" t="str">
            <v>8S002</v>
          </cell>
          <cell r="B269" t="str">
            <v>N/A</v>
          </cell>
          <cell r="C269" t="str">
            <v>Parks &amp; Open Spaces</v>
          </cell>
          <cell r="D269">
            <v>36986</v>
          </cell>
          <cell r="E269" t="str">
            <v>Barnet Owned</v>
          </cell>
          <cell r="F269">
            <v>10764</v>
          </cell>
          <cell r="G269">
            <v>0</v>
          </cell>
          <cell r="H269" t="str">
            <v>Barnet Owned</v>
          </cell>
          <cell r="I269" t="str">
            <v>N/A</v>
          </cell>
        </row>
        <row r="270">
          <cell r="A270" t="str">
            <v>8T001</v>
          </cell>
          <cell r="B270" t="str">
            <v>Y212JKX</v>
          </cell>
          <cell r="C270" t="str">
            <v>Parks &amp; Open Spaces</v>
          </cell>
          <cell r="D270">
            <v>37025</v>
          </cell>
          <cell r="E270" t="str">
            <v>Barnet Owned</v>
          </cell>
          <cell r="F270">
            <v>10764</v>
          </cell>
          <cell r="G270">
            <v>0</v>
          </cell>
          <cell r="H270" t="str">
            <v>Barnet Owned</v>
          </cell>
          <cell r="I270" t="str">
            <v>N/A</v>
          </cell>
        </row>
        <row r="271">
          <cell r="A271" t="str">
            <v>8T002</v>
          </cell>
          <cell r="B271" t="str">
            <v>Y213JKX</v>
          </cell>
          <cell r="C271" t="str">
            <v>Parks &amp; Open Spaces</v>
          </cell>
          <cell r="D271">
            <v>37025</v>
          </cell>
          <cell r="E271" t="str">
            <v>Barnet Owned</v>
          </cell>
          <cell r="F271">
            <v>10764</v>
          </cell>
          <cell r="G271">
            <v>0</v>
          </cell>
          <cell r="H271" t="str">
            <v>Barnet Owned</v>
          </cell>
          <cell r="I271" t="str">
            <v>N/A</v>
          </cell>
        </row>
        <row r="272">
          <cell r="A272" t="str">
            <v>8T003</v>
          </cell>
          <cell r="B272" t="str">
            <v>Y214JKX</v>
          </cell>
          <cell r="C272" t="str">
            <v>Parks &amp; Open Spaces</v>
          </cell>
          <cell r="D272">
            <v>37025</v>
          </cell>
          <cell r="E272" t="str">
            <v>Barnet Owned</v>
          </cell>
          <cell r="F272">
            <v>10764</v>
          </cell>
          <cell r="G272">
            <v>0</v>
          </cell>
          <cell r="H272" t="str">
            <v>Barnet Owned</v>
          </cell>
          <cell r="I272" t="str">
            <v>N/A</v>
          </cell>
        </row>
        <row r="273">
          <cell r="A273" t="str">
            <v>8T004</v>
          </cell>
          <cell r="B273" t="str">
            <v>Y215JKX</v>
          </cell>
          <cell r="C273" t="str">
            <v>Parks &amp; Open Spaces</v>
          </cell>
          <cell r="D273">
            <v>37025</v>
          </cell>
          <cell r="E273" t="str">
            <v>Barnet Owned</v>
          </cell>
          <cell r="F273">
            <v>10764</v>
          </cell>
          <cell r="G273">
            <v>0</v>
          </cell>
          <cell r="H273" t="str">
            <v>Barnet Owned</v>
          </cell>
          <cell r="I273" t="str">
            <v>N/A</v>
          </cell>
        </row>
        <row r="274">
          <cell r="A274" t="str">
            <v>8T005</v>
          </cell>
          <cell r="B274" t="str">
            <v>Y211JKX</v>
          </cell>
          <cell r="C274" t="str">
            <v>Parks &amp; Open Spaces</v>
          </cell>
          <cell r="D274">
            <v>37390</v>
          </cell>
          <cell r="E274" t="str">
            <v>Barnet Owned</v>
          </cell>
          <cell r="F274">
            <v>10764</v>
          </cell>
          <cell r="G274">
            <v>0</v>
          </cell>
          <cell r="H274" t="str">
            <v>Barnet Owned</v>
          </cell>
          <cell r="I274" t="str">
            <v>N/A</v>
          </cell>
        </row>
        <row r="275">
          <cell r="A275" t="str">
            <v>8T006</v>
          </cell>
          <cell r="B275" t="str">
            <v>Y568XGS</v>
          </cell>
          <cell r="C275" t="str">
            <v>Hendon Crem</v>
          </cell>
          <cell r="D275">
            <v>37064</v>
          </cell>
          <cell r="E275" t="str">
            <v>Barnet Owned</v>
          </cell>
          <cell r="F275">
            <v>10661</v>
          </cell>
          <cell r="G275">
            <v>0</v>
          </cell>
          <cell r="H275" t="str">
            <v>Barnet Owned</v>
          </cell>
          <cell r="I275" t="str">
            <v>N/A</v>
          </cell>
        </row>
        <row r="276">
          <cell r="A276" t="str">
            <v>8T007</v>
          </cell>
          <cell r="B276" t="str">
            <v>KE04UXM</v>
          </cell>
          <cell r="C276" t="str">
            <v>Parks &amp; Open Spaces</v>
          </cell>
          <cell r="D276">
            <v>38205</v>
          </cell>
          <cell r="E276">
            <v>40700</v>
          </cell>
          <cell r="F276">
            <v>10764</v>
          </cell>
          <cell r="G276">
            <v>8223.5432050228301</v>
          </cell>
          <cell r="H276" t="str">
            <v>Lease</v>
          </cell>
          <cell r="I276" t="str">
            <v>SFS</v>
          </cell>
        </row>
        <row r="277">
          <cell r="A277" t="str">
            <v>8W029</v>
          </cell>
          <cell r="B277" t="str">
            <v>8W029</v>
          </cell>
          <cell r="C277" t="str">
            <v>Hendon Crem</v>
          </cell>
          <cell r="D277">
            <v>38982</v>
          </cell>
          <cell r="E277">
            <v>0</v>
          </cell>
          <cell r="F277">
            <v>10661</v>
          </cell>
          <cell r="G277">
            <v>2281.6177600000001</v>
          </cell>
          <cell r="H277" t="str">
            <v>Lease</v>
          </cell>
          <cell r="I277" t="str">
            <v>SFS</v>
          </cell>
        </row>
        <row r="278">
          <cell r="A278" t="str">
            <v>8W030</v>
          </cell>
          <cell r="B278" t="str">
            <v>LK09ALU</v>
          </cell>
          <cell r="C278" t="str">
            <v>Barnet Homes - Caretakers</v>
          </cell>
          <cell r="D278">
            <v>39904</v>
          </cell>
          <cell r="E278">
            <v>0</v>
          </cell>
          <cell r="F278" t="str">
            <v>External</v>
          </cell>
          <cell r="G278">
            <v>10348</v>
          </cell>
          <cell r="H278" t="str">
            <v>Lease</v>
          </cell>
          <cell r="I278" t="str">
            <v>GPL</v>
          </cell>
        </row>
        <row r="279">
          <cell r="A279" t="str">
            <v>8W951</v>
          </cell>
          <cell r="B279" t="str">
            <v>T537AFC</v>
          </cell>
          <cell r="C279" t="str">
            <v>Parks &amp; Open Spaces</v>
          </cell>
          <cell r="D279">
            <v>36465</v>
          </cell>
          <cell r="E279" t="str">
            <v>Barnet owned</v>
          </cell>
          <cell r="F279">
            <v>10764</v>
          </cell>
          <cell r="G279">
            <v>0</v>
          </cell>
          <cell r="H279" t="str">
            <v>Barnet Owned</v>
          </cell>
          <cell r="I279" t="str">
            <v>N/A</v>
          </cell>
        </row>
        <row r="280">
          <cell r="A280" t="str">
            <v>8W952</v>
          </cell>
          <cell r="B280" t="str">
            <v>T538AFC</v>
          </cell>
          <cell r="C280" t="str">
            <v>Parks &amp; Open Spaces</v>
          </cell>
          <cell r="D280">
            <v>36465</v>
          </cell>
          <cell r="E280" t="str">
            <v>Barnet owned</v>
          </cell>
          <cell r="F280">
            <v>10764</v>
          </cell>
          <cell r="G280">
            <v>0</v>
          </cell>
          <cell r="H280" t="str">
            <v>Barnet Owned</v>
          </cell>
          <cell r="I280" t="str">
            <v>N/A</v>
          </cell>
        </row>
        <row r="281">
          <cell r="A281" t="str">
            <v>8W954</v>
          </cell>
          <cell r="B281" t="str">
            <v>KE06MXB</v>
          </cell>
          <cell r="C281" t="str">
            <v>Barnet Homes - Caretakers</v>
          </cell>
          <cell r="D281">
            <v>38777</v>
          </cell>
          <cell r="E281" t="str">
            <v>Barnet owned</v>
          </cell>
          <cell r="F281" t="str">
            <v>External</v>
          </cell>
          <cell r="G281">
            <v>0</v>
          </cell>
          <cell r="H281" t="str">
            <v>Barnet Owned</v>
          </cell>
          <cell r="I281" t="str">
            <v>N/A</v>
          </cell>
        </row>
        <row r="282">
          <cell r="A282" t="str">
            <v>8Z001</v>
          </cell>
          <cell r="B282" t="str">
            <v>HD001</v>
          </cell>
          <cell r="C282" t="str">
            <v>Hendon Crem</v>
          </cell>
          <cell r="D282">
            <v>0</v>
          </cell>
          <cell r="E282">
            <v>0</v>
          </cell>
          <cell r="F282">
            <v>10661</v>
          </cell>
          <cell r="G282">
            <v>5200</v>
          </cell>
          <cell r="H282" t="str">
            <v>Regular Hire</v>
          </cell>
          <cell r="I282" t="str">
            <v>GPL</v>
          </cell>
        </row>
        <row r="283">
          <cell r="A283" t="str">
            <v>8Z002</v>
          </cell>
          <cell r="B283" t="str">
            <v>KX08DWK</v>
          </cell>
          <cell r="C283" t="str">
            <v>Highway Maintenance (10664)</v>
          </cell>
          <cell r="D283">
            <v>0</v>
          </cell>
          <cell r="E283">
            <v>0</v>
          </cell>
          <cell r="F283">
            <v>10664</v>
          </cell>
          <cell r="G283">
            <v>15548</v>
          </cell>
          <cell r="H283" t="str">
            <v>Regular Hire</v>
          </cell>
          <cell r="I283" t="str">
            <v>GPL</v>
          </cell>
        </row>
        <row r="284">
          <cell r="A284" t="str">
            <v>8Z015</v>
          </cell>
          <cell r="B284" t="str">
            <v>KE55NWZ</v>
          </cell>
          <cell r="C284" t="str">
            <v>Parks &amp; Open Spaces</v>
          </cell>
          <cell r="D284">
            <v>39904</v>
          </cell>
          <cell r="E284" t="str">
            <v>32 Weeks</v>
          </cell>
          <cell r="F284">
            <v>10764</v>
          </cell>
          <cell r="G284">
            <v>11700</v>
          </cell>
          <cell r="H284" t="str">
            <v>Regular Hire</v>
          </cell>
          <cell r="I284" t="str">
            <v>GPL</v>
          </cell>
        </row>
        <row r="285">
          <cell r="A285" t="str">
            <v>8Z016</v>
          </cell>
          <cell r="B285" t="str">
            <v>KE55NXA</v>
          </cell>
          <cell r="C285" t="str">
            <v>Parks &amp; Open Spaces</v>
          </cell>
          <cell r="D285">
            <v>39904</v>
          </cell>
          <cell r="E285" t="str">
            <v>32 Weeks</v>
          </cell>
          <cell r="F285">
            <v>10764</v>
          </cell>
          <cell r="G285">
            <v>11700</v>
          </cell>
          <cell r="H285" t="str">
            <v>Regular Hire</v>
          </cell>
          <cell r="I285" t="str">
            <v>GPL</v>
          </cell>
        </row>
        <row r="286">
          <cell r="A286" t="str">
            <v>8Z017</v>
          </cell>
          <cell r="B286" t="str">
            <v>KE55KWS</v>
          </cell>
          <cell r="C286" t="str">
            <v>Parks &amp; Open Spaces</v>
          </cell>
          <cell r="D286">
            <v>39904</v>
          </cell>
          <cell r="E286" t="str">
            <v>32 Weeks</v>
          </cell>
          <cell r="F286">
            <v>10764</v>
          </cell>
          <cell r="G286">
            <v>11700</v>
          </cell>
          <cell r="H286" t="str">
            <v>Regular Hire</v>
          </cell>
          <cell r="I286" t="str">
            <v>GPL</v>
          </cell>
        </row>
        <row r="287">
          <cell r="A287" t="str">
            <v>8Z018</v>
          </cell>
          <cell r="B287" t="str">
            <v>KE55NWW</v>
          </cell>
          <cell r="C287" t="str">
            <v>Parks &amp; Open Spaces</v>
          </cell>
          <cell r="D287">
            <v>39904</v>
          </cell>
          <cell r="E287" t="str">
            <v>32 Weeks</v>
          </cell>
          <cell r="F287">
            <v>10764</v>
          </cell>
          <cell r="G287">
            <v>11700</v>
          </cell>
          <cell r="H287" t="str">
            <v>Regular Hire</v>
          </cell>
          <cell r="I287" t="str">
            <v>GPL</v>
          </cell>
        </row>
        <row r="288">
          <cell r="A288" t="str">
            <v>8Z019</v>
          </cell>
          <cell r="B288" t="str">
            <v>KE55NWY</v>
          </cell>
          <cell r="C288" t="str">
            <v>Parks &amp; Open Spaces</v>
          </cell>
          <cell r="D288">
            <v>39904</v>
          </cell>
          <cell r="E288" t="str">
            <v>32 Weeks</v>
          </cell>
          <cell r="F288">
            <v>10764</v>
          </cell>
          <cell r="G288">
            <v>11700</v>
          </cell>
          <cell r="H288" t="str">
            <v>Regular Hire</v>
          </cell>
          <cell r="I288" t="str">
            <v>GPL</v>
          </cell>
        </row>
        <row r="289">
          <cell r="A289" t="str">
            <v>8Z020</v>
          </cell>
          <cell r="B289" t="str">
            <v>KE55NWR</v>
          </cell>
          <cell r="C289" t="str">
            <v>Parks &amp; Open Spaces</v>
          </cell>
          <cell r="D289">
            <v>39904</v>
          </cell>
          <cell r="E289" t="str">
            <v>32 Weeks</v>
          </cell>
          <cell r="F289">
            <v>10764</v>
          </cell>
          <cell r="G289">
            <v>11700</v>
          </cell>
          <cell r="H289" t="str">
            <v>Regular Hire</v>
          </cell>
          <cell r="I289" t="str">
            <v>GPL</v>
          </cell>
        </row>
        <row r="290">
          <cell r="A290" t="str">
            <v>8Z021</v>
          </cell>
          <cell r="B290" t="str">
            <v>KE55NWT</v>
          </cell>
          <cell r="C290" t="str">
            <v>Parks &amp; Open Spaces</v>
          </cell>
          <cell r="D290">
            <v>39904</v>
          </cell>
          <cell r="E290" t="str">
            <v>32 Weeks</v>
          </cell>
          <cell r="F290">
            <v>10764</v>
          </cell>
          <cell r="G290">
            <v>11700</v>
          </cell>
          <cell r="H290" t="str">
            <v>Regular Hire</v>
          </cell>
          <cell r="I290" t="str">
            <v>GPL</v>
          </cell>
        </row>
        <row r="291">
          <cell r="A291" t="str">
            <v>8Z022</v>
          </cell>
          <cell r="B291" t="str">
            <v>KE55NWU</v>
          </cell>
          <cell r="C291" t="str">
            <v>Parks &amp; Open Spaces</v>
          </cell>
          <cell r="D291">
            <v>39904</v>
          </cell>
          <cell r="E291" t="str">
            <v>32 Weeks</v>
          </cell>
          <cell r="F291">
            <v>10764</v>
          </cell>
          <cell r="G291">
            <v>11700</v>
          </cell>
          <cell r="H291" t="str">
            <v>Regular Hire</v>
          </cell>
          <cell r="I291" t="str">
            <v>GPL</v>
          </cell>
        </row>
        <row r="292">
          <cell r="A292" t="str">
            <v>8Z023</v>
          </cell>
          <cell r="B292" t="str">
            <v>KE55NWX</v>
          </cell>
          <cell r="C292" t="str">
            <v>Parks &amp; Open Spaces</v>
          </cell>
          <cell r="D292">
            <v>39904</v>
          </cell>
          <cell r="E292" t="str">
            <v>32 Weeks</v>
          </cell>
          <cell r="F292">
            <v>10764</v>
          </cell>
          <cell r="G292">
            <v>11700</v>
          </cell>
          <cell r="H292" t="str">
            <v>Regular Hire</v>
          </cell>
          <cell r="I292" t="str">
            <v>GPL</v>
          </cell>
        </row>
        <row r="293">
          <cell r="A293" t="str">
            <v>8Z024</v>
          </cell>
          <cell r="B293" t="str">
            <v>KE55NWV</v>
          </cell>
          <cell r="C293" t="str">
            <v>Parks &amp; Open Spaces</v>
          </cell>
          <cell r="D293">
            <v>39904</v>
          </cell>
          <cell r="E293" t="str">
            <v>32 Weeks</v>
          </cell>
          <cell r="F293">
            <v>10764</v>
          </cell>
          <cell r="G293">
            <v>11700</v>
          </cell>
          <cell r="H293" t="str">
            <v>Regular Hire</v>
          </cell>
          <cell r="I293" t="str">
            <v>GPL</v>
          </cell>
        </row>
        <row r="294">
          <cell r="A294" t="str">
            <v>8Z025</v>
          </cell>
          <cell r="B294" t="str">
            <v>KE55NXB</v>
          </cell>
          <cell r="C294" t="str">
            <v>Parks &amp; Open Spaces</v>
          </cell>
          <cell r="D294">
            <v>39904</v>
          </cell>
          <cell r="E294" t="str">
            <v>32 Weeks</v>
          </cell>
          <cell r="F294">
            <v>10764</v>
          </cell>
          <cell r="G294">
            <v>11700</v>
          </cell>
          <cell r="H294" t="str">
            <v>Regular Hire</v>
          </cell>
          <cell r="I294" t="str">
            <v>GPL</v>
          </cell>
        </row>
        <row r="295">
          <cell r="A295" t="str">
            <v>8Z026</v>
          </cell>
          <cell r="B295" t="str">
            <v>KE55NWS</v>
          </cell>
          <cell r="C295" t="str">
            <v>Hendon Crem</v>
          </cell>
          <cell r="D295">
            <v>39904</v>
          </cell>
          <cell r="E295" t="str">
            <v>32 Weeks</v>
          </cell>
          <cell r="F295">
            <v>10661</v>
          </cell>
          <cell r="G295">
            <v>11700</v>
          </cell>
          <cell r="H295" t="str">
            <v>Regular Hire</v>
          </cell>
          <cell r="I295" t="str">
            <v>GPL</v>
          </cell>
        </row>
        <row r="296">
          <cell r="A296" t="str">
            <v>8Z102</v>
          </cell>
          <cell r="B296" t="str">
            <v>YX06FDK</v>
          </cell>
          <cell r="C296" t="str">
            <v>Parks &amp; Open Spaces</v>
          </cell>
          <cell r="D296">
            <v>40031</v>
          </cell>
          <cell r="E296">
            <v>0</v>
          </cell>
          <cell r="F296">
            <v>10764</v>
          </cell>
          <cell r="G296">
            <v>0</v>
          </cell>
          <cell r="H296" t="str">
            <v>Regular Hire</v>
          </cell>
          <cell r="I296" t="str">
            <v>GPL</v>
          </cell>
        </row>
        <row r="297">
          <cell r="A297" t="str">
            <v>9G011</v>
          </cell>
          <cell r="B297" t="str">
            <v>9G011</v>
          </cell>
          <cell r="C297" t="str">
            <v>Parks &amp; Open Spaces</v>
          </cell>
          <cell r="D297">
            <v>35349</v>
          </cell>
          <cell r="E297" t="str">
            <v>OFF Fleet</v>
          </cell>
          <cell r="F297">
            <v>10764</v>
          </cell>
          <cell r="G297">
            <v>0</v>
          </cell>
          <cell r="H297" t="str">
            <v>Barnet Owned</v>
          </cell>
          <cell r="I297" t="str">
            <v>N/A</v>
          </cell>
        </row>
        <row r="298">
          <cell r="A298" t="str">
            <v>9G017</v>
          </cell>
          <cell r="B298" t="str">
            <v>9G017</v>
          </cell>
          <cell r="C298" t="str">
            <v>Parks &amp; Open Spaces</v>
          </cell>
          <cell r="D298">
            <v>35528</v>
          </cell>
          <cell r="E298" t="str">
            <v>OFF Fleet</v>
          </cell>
          <cell r="F298">
            <v>10764</v>
          </cell>
          <cell r="G298">
            <v>0</v>
          </cell>
          <cell r="H298" t="str">
            <v>Barnet Owned</v>
          </cell>
          <cell r="I298" t="str">
            <v>N/A</v>
          </cell>
        </row>
        <row r="299">
          <cell r="A299" t="str">
            <v>9G018</v>
          </cell>
          <cell r="B299" t="str">
            <v>9G018</v>
          </cell>
          <cell r="C299" t="str">
            <v>Parks &amp; Open Spaces</v>
          </cell>
          <cell r="D299">
            <v>35528</v>
          </cell>
          <cell r="E299" t="str">
            <v>Barnet owned</v>
          </cell>
          <cell r="F299">
            <v>10764</v>
          </cell>
          <cell r="G299">
            <v>0</v>
          </cell>
          <cell r="H299" t="str">
            <v>Barnet Owned</v>
          </cell>
          <cell r="I299" t="str">
            <v>N/A</v>
          </cell>
        </row>
        <row r="300">
          <cell r="A300" t="str">
            <v>9G106</v>
          </cell>
          <cell r="B300" t="str">
            <v>9G106</v>
          </cell>
          <cell r="C300" t="str">
            <v>Parks &amp; Open Spaces</v>
          </cell>
          <cell r="D300">
            <v>38777</v>
          </cell>
          <cell r="E300">
            <v>40603</v>
          </cell>
          <cell r="F300">
            <v>10764</v>
          </cell>
          <cell r="G300">
            <v>9862.6058400000002</v>
          </cell>
          <cell r="H300" t="str">
            <v>Lease</v>
          </cell>
          <cell r="I300" t="str">
            <v>SFS</v>
          </cell>
        </row>
        <row r="301">
          <cell r="A301" t="str">
            <v>9G107</v>
          </cell>
          <cell r="B301" t="str">
            <v>9G107</v>
          </cell>
          <cell r="C301" t="str">
            <v>Parks &amp; Open Spaces</v>
          </cell>
          <cell r="D301">
            <v>38777</v>
          </cell>
          <cell r="E301">
            <v>40603</v>
          </cell>
          <cell r="F301">
            <v>10764</v>
          </cell>
          <cell r="G301">
            <v>9862.6058400000002</v>
          </cell>
          <cell r="H301" t="str">
            <v>Lease</v>
          </cell>
          <cell r="I301" t="str">
            <v>SFS</v>
          </cell>
        </row>
        <row r="302">
          <cell r="A302" t="str">
            <v>9G108</v>
          </cell>
          <cell r="B302" t="str">
            <v>9G108</v>
          </cell>
          <cell r="C302" t="str">
            <v>Parks &amp; Open Spaces</v>
          </cell>
          <cell r="D302">
            <v>38777</v>
          </cell>
          <cell r="E302">
            <v>40603</v>
          </cell>
          <cell r="F302">
            <v>10764</v>
          </cell>
          <cell r="G302">
            <v>9862.6058400000002</v>
          </cell>
          <cell r="H302" t="str">
            <v>Lease</v>
          </cell>
          <cell r="I302" t="str">
            <v>SFS</v>
          </cell>
        </row>
        <row r="303">
          <cell r="A303" t="str">
            <v>9G109</v>
          </cell>
          <cell r="B303" t="str">
            <v>9G109</v>
          </cell>
          <cell r="C303" t="str">
            <v>Parks &amp; Open Spaces</v>
          </cell>
          <cell r="D303">
            <v>38777</v>
          </cell>
          <cell r="E303">
            <v>40603</v>
          </cell>
          <cell r="F303">
            <v>10764</v>
          </cell>
          <cell r="G303">
            <v>9862.6058400000002</v>
          </cell>
          <cell r="H303" t="str">
            <v>Lease</v>
          </cell>
          <cell r="I303" t="str">
            <v>SFS</v>
          </cell>
        </row>
        <row r="304">
          <cell r="A304" t="str">
            <v>9G110</v>
          </cell>
          <cell r="B304" t="str">
            <v>9G110</v>
          </cell>
          <cell r="C304" t="str">
            <v>Parks &amp; Open Spaces</v>
          </cell>
          <cell r="D304">
            <v>38777</v>
          </cell>
          <cell r="E304">
            <v>40603</v>
          </cell>
          <cell r="F304">
            <v>10764</v>
          </cell>
          <cell r="G304">
            <v>9862.6058400000002</v>
          </cell>
          <cell r="H304" t="str">
            <v>Lease</v>
          </cell>
          <cell r="I304" t="str">
            <v>SFS</v>
          </cell>
        </row>
        <row r="305">
          <cell r="A305" t="str">
            <v>9G111</v>
          </cell>
          <cell r="B305" t="str">
            <v>9G111</v>
          </cell>
          <cell r="C305" t="str">
            <v>Parks &amp; Open Spaces</v>
          </cell>
          <cell r="D305">
            <v>38777</v>
          </cell>
          <cell r="E305">
            <v>40603</v>
          </cell>
          <cell r="F305">
            <v>10764</v>
          </cell>
          <cell r="G305">
            <v>9862.6058400000002</v>
          </cell>
          <cell r="H305" t="str">
            <v>Lease</v>
          </cell>
          <cell r="I305" t="str">
            <v>SFS</v>
          </cell>
        </row>
        <row r="306">
          <cell r="A306" t="str">
            <v>9J002</v>
          </cell>
          <cell r="B306" t="str">
            <v>9J002</v>
          </cell>
          <cell r="C306" t="str">
            <v>Street Scene - Refuse</v>
          </cell>
          <cell r="D306">
            <v>38170</v>
          </cell>
          <cell r="E306" t="str">
            <v>Barnet owned</v>
          </cell>
          <cell r="F306">
            <v>10655</v>
          </cell>
          <cell r="G306">
            <v>0</v>
          </cell>
          <cell r="H306" t="str">
            <v>Barnet Owned</v>
          </cell>
          <cell r="I306" t="str">
            <v>N/A</v>
          </cell>
        </row>
        <row r="307">
          <cell r="A307" t="str">
            <v>9J003</v>
          </cell>
          <cell r="B307" t="str">
            <v>9J003</v>
          </cell>
          <cell r="C307" t="str">
            <v>Street Scene - Refuse</v>
          </cell>
          <cell r="D307">
            <v>38170</v>
          </cell>
          <cell r="E307" t="str">
            <v>Barnet owned</v>
          </cell>
          <cell r="F307">
            <v>10655</v>
          </cell>
          <cell r="G307">
            <v>0</v>
          </cell>
          <cell r="H307" t="str">
            <v>Barnet Owned</v>
          </cell>
          <cell r="I307" t="str">
            <v>N/A</v>
          </cell>
        </row>
        <row r="308">
          <cell r="A308" t="str">
            <v>9J004</v>
          </cell>
          <cell r="B308" t="str">
            <v>9J004</v>
          </cell>
          <cell r="C308" t="str">
            <v>Street Scene - Refuse</v>
          </cell>
          <cell r="D308">
            <v>38273</v>
          </cell>
          <cell r="E308" t="str">
            <v>Barnet owned</v>
          </cell>
          <cell r="F308">
            <v>10655</v>
          </cell>
          <cell r="G308">
            <v>0</v>
          </cell>
          <cell r="H308" t="str">
            <v>Barnet Owned</v>
          </cell>
          <cell r="I308" t="str">
            <v>N/A</v>
          </cell>
        </row>
        <row r="309">
          <cell r="A309" t="str">
            <v>9N550</v>
          </cell>
          <cell r="B309" t="str">
            <v>9N550</v>
          </cell>
          <cell r="C309" t="str">
            <v>Parks &amp; Open Spaces</v>
          </cell>
          <cell r="D309">
            <v>35121</v>
          </cell>
          <cell r="E309" t="str">
            <v>Barnet owned</v>
          </cell>
          <cell r="F309">
            <v>10764</v>
          </cell>
          <cell r="G309">
            <v>0</v>
          </cell>
          <cell r="H309" t="str">
            <v>Barnet Owned</v>
          </cell>
          <cell r="I309" t="str">
            <v>N/A</v>
          </cell>
        </row>
        <row r="310">
          <cell r="A310" t="str">
            <v>9N553</v>
          </cell>
          <cell r="B310" t="str">
            <v>9N553</v>
          </cell>
          <cell r="C310" t="str">
            <v>Parks &amp; Open Spaces</v>
          </cell>
          <cell r="D310" t="str">
            <v>N/A</v>
          </cell>
          <cell r="E310" t="str">
            <v>Barnet Owned</v>
          </cell>
          <cell r="F310">
            <v>10764</v>
          </cell>
          <cell r="G310">
            <v>0</v>
          </cell>
          <cell r="H310" t="str">
            <v>Barnet Owned</v>
          </cell>
          <cell r="I310" t="str">
            <v>N/A</v>
          </cell>
        </row>
        <row r="311">
          <cell r="A311" t="str">
            <v>9N554</v>
          </cell>
          <cell r="B311" t="str">
            <v>9N554</v>
          </cell>
          <cell r="C311" t="str">
            <v>Parks &amp; Open Spaces</v>
          </cell>
          <cell r="D311">
            <v>35353</v>
          </cell>
          <cell r="E311" t="str">
            <v>Barnet owned</v>
          </cell>
          <cell r="F311">
            <v>10764</v>
          </cell>
          <cell r="G311">
            <v>0</v>
          </cell>
          <cell r="H311" t="str">
            <v>Barnet Owned</v>
          </cell>
          <cell r="I311" t="str">
            <v>N/A</v>
          </cell>
        </row>
        <row r="312">
          <cell r="A312" t="str">
            <v>9N555</v>
          </cell>
          <cell r="B312" t="str">
            <v>9N555</v>
          </cell>
          <cell r="C312" t="str">
            <v>Parks &amp; Open Spaces</v>
          </cell>
          <cell r="D312">
            <v>35353</v>
          </cell>
          <cell r="E312" t="str">
            <v>Barnet owned</v>
          </cell>
          <cell r="F312">
            <v>10764</v>
          </cell>
          <cell r="G312">
            <v>0</v>
          </cell>
          <cell r="H312" t="str">
            <v>Barnet Owned</v>
          </cell>
          <cell r="I312" t="str">
            <v>N/A</v>
          </cell>
        </row>
        <row r="313">
          <cell r="A313" t="str">
            <v>9N605</v>
          </cell>
          <cell r="B313" t="str">
            <v>9N605</v>
          </cell>
          <cell r="C313" t="str">
            <v>Parks &amp; Open Spaces</v>
          </cell>
          <cell r="D313">
            <v>37027</v>
          </cell>
          <cell r="E313" t="str">
            <v>Barnet owned</v>
          </cell>
          <cell r="F313">
            <v>10764</v>
          </cell>
          <cell r="G313">
            <v>0</v>
          </cell>
          <cell r="H313" t="str">
            <v>Barnet Owned</v>
          </cell>
          <cell r="I313" t="str">
            <v>N/A</v>
          </cell>
        </row>
        <row r="314">
          <cell r="A314" t="str">
            <v>9N606</v>
          </cell>
          <cell r="B314" t="str">
            <v>9N606</v>
          </cell>
          <cell r="C314" t="str">
            <v>Parks &amp; Open Spaces</v>
          </cell>
          <cell r="D314">
            <v>37028</v>
          </cell>
          <cell r="E314" t="str">
            <v>Barnet owned</v>
          </cell>
          <cell r="F314">
            <v>10764</v>
          </cell>
          <cell r="G314">
            <v>0</v>
          </cell>
          <cell r="H314" t="str">
            <v>Barnet Owned</v>
          </cell>
          <cell r="I314" t="str">
            <v>N/A</v>
          </cell>
        </row>
        <row r="315">
          <cell r="A315" t="str">
            <v>9N607</v>
          </cell>
          <cell r="B315" t="str">
            <v>9N607</v>
          </cell>
          <cell r="C315" t="str">
            <v>Parks &amp; Open Spaces</v>
          </cell>
          <cell r="D315">
            <v>37030</v>
          </cell>
          <cell r="E315" t="str">
            <v>Barnet owned</v>
          </cell>
          <cell r="F315">
            <v>10764</v>
          </cell>
          <cell r="G315">
            <v>0</v>
          </cell>
          <cell r="H315" t="str">
            <v>Barnet Owned</v>
          </cell>
          <cell r="I315" t="str">
            <v>N/A</v>
          </cell>
        </row>
        <row r="316">
          <cell r="A316" t="str">
            <v>9N608</v>
          </cell>
          <cell r="B316" t="str">
            <v>9N608</v>
          </cell>
          <cell r="C316" t="str">
            <v>Parks &amp; Open Spaces</v>
          </cell>
          <cell r="D316">
            <v>37060</v>
          </cell>
          <cell r="E316" t="str">
            <v>Barnet owned</v>
          </cell>
          <cell r="F316">
            <v>10764</v>
          </cell>
          <cell r="G316">
            <v>0</v>
          </cell>
          <cell r="H316" t="str">
            <v>Barnet Owned</v>
          </cell>
          <cell r="I316" t="str">
            <v>N/A</v>
          </cell>
        </row>
        <row r="317">
          <cell r="A317" t="str">
            <v>9N609</v>
          </cell>
          <cell r="B317" t="str">
            <v>9N609</v>
          </cell>
          <cell r="C317" t="str">
            <v>Parks &amp; Open Spaces</v>
          </cell>
          <cell r="D317">
            <v>37060</v>
          </cell>
          <cell r="E317" t="str">
            <v>Barnet owned</v>
          </cell>
          <cell r="F317">
            <v>10764</v>
          </cell>
          <cell r="G317">
            <v>0</v>
          </cell>
          <cell r="H317" t="str">
            <v>Barnet Owned</v>
          </cell>
          <cell r="I317" t="str">
            <v>N/A</v>
          </cell>
        </row>
        <row r="318">
          <cell r="A318" t="str">
            <v>9N611</v>
          </cell>
          <cell r="B318" t="str">
            <v>9N611</v>
          </cell>
          <cell r="C318" t="str">
            <v>Parks &amp; Open Spaces</v>
          </cell>
          <cell r="D318">
            <v>37060</v>
          </cell>
          <cell r="E318" t="str">
            <v>Barnet owned</v>
          </cell>
          <cell r="F318">
            <v>10764</v>
          </cell>
          <cell r="G318">
            <v>0</v>
          </cell>
          <cell r="H318" t="str">
            <v>Barnet Owned</v>
          </cell>
          <cell r="I318" t="str">
            <v>N/A</v>
          </cell>
        </row>
        <row r="319">
          <cell r="A319" t="str">
            <v>9N612</v>
          </cell>
          <cell r="B319" t="str">
            <v>9N612</v>
          </cell>
          <cell r="C319" t="str">
            <v>Parks &amp; Open Spaces</v>
          </cell>
          <cell r="D319">
            <v>37060</v>
          </cell>
          <cell r="E319" t="str">
            <v>Barnet owned</v>
          </cell>
          <cell r="F319">
            <v>10764</v>
          </cell>
          <cell r="G319">
            <v>0</v>
          </cell>
          <cell r="H319" t="str">
            <v>Barnet Owned</v>
          </cell>
          <cell r="I319" t="str">
            <v>N/A</v>
          </cell>
        </row>
        <row r="320">
          <cell r="A320" t="str">
            <v>9N613</v>
          </cell>
          <cell r="B320" t="str">
            <v>9N613</v>
          </cell>
          <cell r="C320" t="str">
            <v>Parks &amp; Open Spaces</v>
          </cell>
          <cell r="D320">
            <v>37060</v>
          </cell>
          <cell r="E320" t="str">
            <v>Barnet owned</v>
          </cell>
          <cell r="F320">
            <v>10764</v>
          </cell>
          <cell r="G320">
            <v>0</v>
          </cell>
          <cell r="H320" t="str">
            <v>Barnet Owned</v>
          </cell>
          <cell r="I320" t="str">
            <v>N/A</v>
          </cell>
        </row>
        <row r="321">
          <cell r="A321" t="str">
            <v>9N614</v>
          </cell>
          <cell r="B321" t="str">
            <v>9N614</v>
          </cell>
          <cell r="C321" t="str">
            <v>Parks &amp; Open Spaces</v>
          </cell>
          <cell r="D321">
            <v>37060</v>
          </cell>
          <cell r="E321" t="str">
            <v>Barnet owned</v>
          </cell>
          <cell r="F321">
            <v>10764</v>
          </cell>
          <cell r="G321">
            <v>0</v>
          </cell>
          <cell r="H321" t="str">
            <v>Barnet Owned</v>
          </cell>
          <cell r="I321" t="str">
            <v>N/A</v>
          </cell>
        </row>
        <row r="322">
          <cell r="A322" t="str">
            <v>9N615</v>
          </cell>
          <cell r="B322" t="str">
            <v>9N615</v>
          </cell>
          <cell r="C322" t="str">
            <v>Barnet Homes - Caretakers</v>
          </cell>
          <cell r="D322">
            <v>37370</v>
          </cell>
          <cell r="E322" t="str">
            <v>Barnet owned</v>
          </cell>
          <cell r="F322">
            <v>10764</v>
          </cell>
          <cell r="G322">
            <v>0</v>
          </cell>
          <cell r="H322" t="str">
            <v>Barnet Owned</v>
          </cell>
          <cell r="I322" t="str">
            <v>N/A</v>
          </cell>
        </row>
        <row r="323">
          <cell r="A323" t="str">
            <v>9N616</v>
          </cell>
          <cell r="B323" t="str">
            <v>9N616</v>
          </cell>
          <cell r="C323" t="str">
            <v>Parks &amp; Open Spaces</v>
          </cell>
          <cell r="D323">
            <v>0</v>
          </cell>
          <cell r="E323" t="str">
            <v>Barnet Owned</v>
          </cell>
          <cell r="F323">
            <v>10764</v>
          </cell>
          <cell r="G323">
            <v>0</v>
          </cell>
          <cell r="H323" t="str">
            <v>Barnet Owned</v>
          </cell>
          <cell r="I323" t="str">
            <v>N/A</v>
          </cell>
        </row>
        <row r="324">
          <cell r="A324" t="str">
            <v>9N623</v>
          </cell>
          <cell r="B324" t="str">
            <v>9N623</v>
          </cell>
          <cell r="C324" t="str">
            <v>Street Scene - Cleansing</v>
          </cell>
          <cell r="D324">
            <v>37230</v>
          </cell>
          <cell r="E324" t="str">
            <v>Barnet owned</v>
          </cell>
          <cell r="F324">
            <v>10652</v>
          </cell>
          <cell r="G324">
            <v>0</v>
          </cell>
          <cell r="H324" t="str">
            <v>Barnet Owned</v>
          </cell>
          <cell r="I324" t="str">
            <v>N/A</v>
          </cell>
        </row>
        <row r="325">
          <cell r="A325" t="str">
            <v xml:space="preserve">9N624 </v>
          </cell>
          <cell r="B325" t="str">
            <v xml:space="preserve">9N624 </v>
          </cell>
          <cell r="C325" t="str">
            <v>Street Scene - Cleansing</v>
          </cell>
          <cell r="D325">
            <v>37510</v>
          </cell>
          <cell r="E325" t="str">
            <v>Barnet owned</v>
          </cell>
          <cell r="F325">
            <v>10652</v>
          </cell>
          <cell r="G325">
            <v>0</v>
          </cell>
          <cell r="H325" t="str">
            <v>Barnet Owned</v>
          </cell>
          <cell r="I325" t="str">
            <v>N/A</v>
          </cell>
        </row>
        <row r="326">
          <cell r="A326" t="str">
            <v>9N625</v>
          </cell>
          <cell r="B326" t="str">
            <v>9N625</v>
          </cell>
          <cell r="C326" t="str">
            <v>Parks &amp; Open Spaces</v>
          </cell>
          <cell r="D326">
            <v>37691</v>
          </cell>
          <cell r="E326" t="str">
            <v>Barnet owned</v>
          </cell>
          <cell r="F326">
            <v>10764</v>
          </cell>
          <cell r="G326">
            <v>0</v>
          </cell>
          <cell r="H326" t="str">
            <v>Barnet Owned</v>
          </cell>
          <cell r="I326" t="str">
            <v>N/A</v>
          </cell>
        </row>
        <row r="327">
          <cell r="A327" t="str">
            <v>9N626</v>
          </cell>
          <cell r="B327" t="str">
            <v>9N626</v>
          </cell>
          <cell r="C327" t="str">
            <v>Parks &amp; Open Spaces</v>
          </cell>
          <cell r="D327">
            <v>37691</v>
          </cell>
          <cell r="E327" t="str">
            <v>Barnet owned</v>
          </cell>
          <cell r="F327">
            <v>10764</v>
          </cell>
          <cell r="G327">
            <v>0</v>
          </cell>
          <cell r="H327" t="str">
            <v>Barnet Owned</v>
          </cell>
          <cell r="I327" t="str">
            <v>N/A</v>
          </cell>
        </row>
        <row r="328">
          <cell r="A328" t="str">
            <v>9N627</v>
          </cell>
          <cell r="B328" t="str">
            <v>9N627</v>
          </cell>
          <cell r="C328" t="str">
            <v>Street Scene - Cleansing</v>
          </cell>
          <cell r="D328">
            <v>37773</v>
          </cell>
          <cell r="E328" t="str">
            <v>Barnet owned</v>
          </cell>
          <cell r="F328">
            <v>10652</v>
          </cell>
          <cell r="G328">
            <v>0</v>
          </cell>
          <cell r="H328" t="str">
            <v>Barnet Owned</v>
          </cell>
          <cell r="I328" t="str">
            <v>N/A</v>
          </cell>
        </row>
        <row r="329">
          <cell r="A329" t="str">
            <v>9N628</v>
          </cell>
          <cell r="B329" t="str">
            <v>9N628</v>
          </cell>
          <cell r="C329" t="str">
            <v>Street Scene - Refuse</v>
          </cell>
          <cell r="D329">
            <v>38272</v>
          </cell>
          <cell r="E329" t="str">
            <v>Barnet owned</v>
          </cell>
          <cell r="F329">
            <v>10655</v>
          </cell>
          <cell r="G329">
            <v>0</v>
          </cell>
          <cell r="H329" t="str">
            <v>Barnet Owned</v>
          </cell>
          <cell r="I329" t="str">
            <v>N/A</v>
          </cell>
        </row>
        <row r="330">
          <cell r="A330" t="str">
            <v>9N629</v>
          </cell>
          <cell r="B330" t="str">
            <v>9N629</v>
          </cell>
          <cell r="C330" t="str">
            <v>Street Scene - Cleansing</v>
          </cell>
          <cell r="D330">
            <v>38498</v>
          </cell>
          <cell r="E330" t="str">
            <v>Barnet owned</v>
          </cell>
          <cell r="F330">
            <v>10655</v>
          </cell>
          <cell r="G330">
            <v>0</v>
          </cell>
          <cell r="H330" t="str">
            <v>Barnet Owned</v>
          </cell>
          <cell r="I330" t="str">
            <v>N/A</v>
          </cell>
        </row>
        <row r="331">
          <cell r="A331" t="str">
            <v>9N630</v>
          </cell>
          <cell r="B331" t="str">
            <v>9N630</v>
          </cell>
          <cell r="C331" t="str">
            <v>Parks &amp; Open Spaces</v>
          </cell>
          <cell r="D331">
            <v>38500</v>
          </cell>
          <cell r="E331" t="str">
            <v>Barnet owned</v>
          </cell>
          <cell r="F331">
            <v>10764</v>
          </cell>
          <cell r="G331">
            <v>0</v>
          </cell>
          <cell r="H331" t="str">
            <v>Barnet Owned</v>
          </cell>
          <cell r="I331" t="str">
            <v>N/A</v>
          </cell>
        </row>
        <row r="332">
          <cell r="A332" t="str">
            <v>9N631</v>
          </cell>
          <cell r="B332" t="str">
            <v>9N631</v>
          </cell>
          <cell r="C332" t="str">
            <v>Parks &amp; Open Spaces</v>
          </cell>
          <cell r="D332">
            <v>38755</v>
          </cell>
          <cell r="E332" t="str">
            <v>Barnet owned</v>
          </cell>
          <cell r="F332">
            <v>10764</v>
          </cell>
          <cell r="G332">
            <v>0</v>
          </cell>
          <cell r="H332" t="str">
            <v>Barnet Owned</v>
          </cell>
          <cell r="I332" t="str">
            <v>N/A</v>
          </cell>
        </row>
        <row r="333">
          <cell r="A333" t="str">
            <v>9N632</v>
          </cell>
          <cell r="B333" t="str">
            <v>9N632</v>
          </cell>
          <cell r="C333" t="str">
            <v>Parks &amp; Open Spaces</v>
          </cell>
          <cell r="D333">
            <v>39120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</row>
        <row r="334">
          <cell r="A334" t="str">
            <v>9N633</v>
          </cell>
          <cell r="B334" t="str">
            <v>9N633</v>
          </cell>
          <cell r="C334" t="str">
            <v>Street Scene - Cleansing</v>
          </cell>
          <cell r="D334">
            <v>38500</v>
          </cell>
          <cell r="E334" t="str">
            <v>Barnet owned</v>
          </cell>
          <cell r="F334">
            <v>10652</v>
          </cell>
          <cell r="G334">
            <v>0</v>
          </cell>
          <cell r="H334" t="str">
            <v>Barnet Owned</v>
          </cell>
          <cell r="I334" t="str">
            <v>N/A</v>
          </cell>
        </row>
        <row r="335">
          <cell r="A335" t="str">
            <v>9N634</v>
          </cell>
          <cell r="B335" t="str">
            <v>9N634</v>
          </cell>
          <cell r="C335" t="str">
            <v>Barnet Homes - Caretakers</v>
          </cell>
          <cell r="D335">
            <v>38880</v>
          </cell>
          <cell r="E335" t="str">
            <v>Barnet owned</v>
          </cell>
          <cell r="F335" t="str">
            <v>External</v>
          </cell>
          <cell r="G335">
            <v>0</v>
          </cell>
          <cell r="H335" t="str">
            <v>Barnet Owned</v>
          </cell>
          <cell r="I335" t="str">
            <v>N/A</v>
          </cell>
        </row>
        <row r="336">
          <cell r="A336" t="str">
            <v>9N635</v>
          </cell>
          <cell r="B336" t="str">
            <v>9N635</v>
          </cell>
          <cell r="C336" t="str">
            <v>Parks &amp; Open Spaces</v>
          </cell>
          <cell r="D336">
            <v>39188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</row>
        <row r="337">
          <cell r="A337" t="str">
            <v>9N636</v>
          </cell>
          <cell r="B337" t="str">
            <v>9N636</v>
          </cell>
          <cell r="C337" t="str">
            <v>Parks &amp; Open Spaces</v>
          </cell>
          <cell r="D337">
            <v>39188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</row>
        <row r="338">
          <cell r="A338" t="str">
            <v>9N637</v>
          </cell>
          <cell r="B338" t="str">
            <v>9N637</v>
          </cell>
          <cell r="C338" t="str">
            <v>Parks &amp; Open Spaces</v>
          </cell>
          <cell r="D338" t="str">
            <v>N/A</v>
          </cell>
          <cell r="E338" t="str">
            <v>Barnet Owned</v>
          </cell>
          <cell r="F338">
            <v>10764</v>
          </cell>
          <cell r="G338">
            <v>0</v>
          </cell>
          <cell r="H338" t="str">
            <v>Barnet Owned</v>
          </cell>
          <cell r="I338" t="str">
            <v>N/A</v>
          </cell>
        </row>
        <row r="339">
          <cell r="A339" t="str">
            <v>9P006</v>
          </cell>
          <cell r="B339" t="str">
            <v>9P006</v>
          </cell>
          <cell r="C339" t="str">
            <v>Street Scene - Cleansing</v>
          </cell>
          <cell r="D339">
            <v>39018</v>
          </cell>
          <cell r="E339" t="str">
            <v>Barnet owned</v>
          </cell>
          <cell r="F339">
            <v>10652</v>
          </cell>
          <cell r="G339">
            <v>0</v>
          </cell>
          <cell r="H339" t="str">
            <v>Barnet Owned</v>
          </cell>
          <cell r="I339" t="str">
            <v>N/A</v>
          </cell>
        </row>
        <row r="340">
          <cell r="A340" t="str">
            <v>9P007</v>
          </cell>
          <cell r="B340" t="str">
            <v>9P007</v>
          </cell>
          <cell r="C340" t="str">
            <v>Street Scene - Cleansing</v>
          </cell>
          <cell r="D340">
            <v>39018</v>
          </cell>
          <cell r="E340" t="str">
            <v>Barnet owned</v>
          </cell>
          <cell r="F340">
            <v>10652</v>
          </cell>
          <cell r="G340">
            <v>0</v>
          </cell>
          <cell r="H340" t="str">
            <v>Barnet Owned</v>
          </cell>
          <cell r="I340" t="str">
            <v>N/A</v>
          </cell>
        </row>
        <row r="341">
          <cell r="A341" t="str">
            <v>9P008</v>
          </cell>
          <cell r="B341" t="str">
            <v>9P008</v>
          </cell>
          <cell r="C341" t="str">
            <v>Parks &amp; Open Spaces</v>
          </cell>
          <cell r="D341">
            <v>39090</v>
          </cell>
          <cell r="E341" t="str">
            <v>Barnet owned</v>
          </cell>
          <cell r="F341">
            <v>10764</v>
          </cell>
          <cell r="G341">
            <v>0</v>
          </cell>
          <cell r="H341" t="str">
            <v>Barnet Owned</v>
          </cell>
          <cell r="I341" t="str">
            <v>N/A</v>
          </cell>
        </row>
        <row r="342">
          <cell r="A342" t="str">
            <v>9P009</v>
          </cell>
          <cell r="B342" t="str">
            <v>9P009</v>
          </cell>
          <cell r="C342" t="str">
            <v>Parks &amp; Open Spaces</v>
          </cell>
          <cell r="D342">
            <v>39090</v>
          </cell>
          <cell r="E342" t="str">
            <v>Barnet owned</v>
          </cell>
          <cell r="F342">
            <v>10764</v>
          </cell>
          <cell r="G342">
            <v>0</v>
          </cell>
          <cell r="H342" t="str">
            <v>Barnet Owned</v>
          </cell>
          <cell r="I342" t="str">
            <v>N/A</v>
          </cell>
        </row>
        <row r="343">
          <cell r="A343" t="str">
            <v>9P010</v>
          </cell>
          <cell r="B343" t="str">
            <v>9P010</v>
          </cell>
          <cell r="C343" t="str">
            <v>Street Scene - Cleansing</v>
          </cell>
          <cell r="D343">
            <v>39155</v>
          </cell>
          <cell r="E343" t="str">
            <v>Barnet owned</v>
          </cell>
          <cell r="F343">
            <v>10652</v>
          </cell>
          <cell r="G343">
            <v>0</v>
          </cell>
          <cell r="H343" t="str">
            <v>Barnet Owned</v>
          </cell>
          <cell r="I343" t="str">
            <v>N/A</v>
          </cell>
        </row>
        <row r="344">
          <cell r="A344" t="str">
            <v>9P011</v>
          </cell>
          <cell r="B344" t="str">
            <v>9P011</v>
          </cell>
          <cell r="C344" t="str">
            <v>Street Scene - Cleansing</v>
          </cell>
          <cell r="D344">
            <v>39155</v>
          </cell>
          <cell r="E344" t="str">
            <v>Barnet owned</v>
          </cell>
          <cell r="F344">
            <v>10652</v>
          </cell>
          <cell r="G344">
            <v>0</v>
          </cell>
          <cell r="H344" t="str">
            <v>Barnet Owned</v>
          </cell>
          <cell r="I344" t="str">
            <v>N/A</v>
          </cell>
        </row>
        <row r="345">
          <cell r="A345" t="str">
            <v>9Z001</v>
          </cell>
          <cell r="B345">
            <v>61062</v>
          </cell>
          <cell r="C345" t="str">
            <v>Street Scene - Cleansing</v>
          </cell>
          <cell r="D345">
            <v>40122</v>
          </cell>
          <cell r="E345" t="str">
            <v>12 week min</v>
          </cell>
          <cell r="F345">
            <v>10652</v>
          </cell>
          <cell r="G345">
            <v>0</v>
          </cell>
          <cell r="H345" t="str">
            <v>Ad Hoc Hire</v>
          </cell>
          <cell r="I345" t="str">
            <v>GPL</v>
          </cell>
        </row>
        <row r="346">
          <cell r="A346" t="str">
            <v>9Z002</v>
          </cell>
          <cell r="B346" t="str">
            <v>9Z002</v>
          </cell>
          <cell r="C346" t="str">
            <v>Parks &amp; Open Spaces</v>
          </cell>
          <cell r="D346">
            <v>40138</v>
          </cell>
          <cell r="E346">
            <v>0</v>
          </cell>
          <cell r="F346">
            <v>10764</v>
          </cell>
          <cell r="G346">
            <v>0</v>
          </cell>
          <cell r="H346" t="str">
            <v>Ad Hoc Hire</v>
          </cell>
          <cell r="I346" t="str">
            <v>GPL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Registration No</v>
          </cell>
          <cell r="B4" t="str">
            <v>Fleet Number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Annual Cost</v>
          </cell>
          <cell r="H4" t="str">
            <v>Contract Type</v>
          </cell>
          <cell r="I4" t="str">
            <v>Hired From</v>
          </cell>
          <cell r="J4" t="str">
            <v>Vehicle Description</v>
          </cell>
        </row>
        <row r="5">
          <cell r="A5">
            <v>61062</v>
          </cell>
          <cell r="B5" t="str">
            <v>9Z001</v>
          </cell>
          <cell r="C5" t="str">
            <v>Street Scene - Cleansing</v>
          </cell>
          <cell r="D5">
            <v>40122</v>
          </cell>
          <cell r="E5" t="str">
            <v>12 week min</v>
          </cell>
          <cell r="F5">
            <v>10652</v>
          </cell>
          <cell r="G5">
            <v>0</v>
          </cell>
          <cell r="H5" t="str">
            <v>Ad Hoc Hire</v>
          </cell>
          <cell r="I5" t="str">
            <v>GPL</v>
          </cell>
          <cell r="J5" t="str">
            <v>Trilo SU40B Truck Loader</v>
          </cell>
        </row>
        <row r="6">
          <cell r="A6" t="str">
            <v>3P002</v>
          </cell>
          <cell r="B6" t="str">
            <v>3P002</v>
          </cell>
          <cell r="C6" t="str">
            <v>Colindale Police</v>
          </cell>
          <cell r="D6">
            <v>37336</v>
          </cell>
          <cell r="E6" t="str">
            <v>Barnet Owned</v>
          </cell>
          <cell r="F6">
            <v>10996</v>
          </cell>
          <cell r="G6">
            <v>0</v>
          </cell>
          <cell r="H6" t="str">
            <v>Barnet Owned</v>
          </cell>
          <cell r="I6" t="str">
            <v>N/A</v>
          </cell>
          <cell r="J6" t="str">
            <v>Trailer</v>
          </cell>
        </row>
        <row r="7">
          <cell r="A7" t="str">
            <v>8W029</v>
          </cell>
          <cell r="B7" t="str">
            <v>8W029</v>
          </cell>
          <cell r="C7" t="str">
            <v>Hendon Crem</v>
          </cell>
          <cell r="D7">
            <v>38982</v>
          </cell>
          <cell r="E7">
            <v>0</v>
          </cell>
          <cell r="F7">
            <v>10661</v>
          </cell>
          <cell r="G7">
            <v>2281.6177600000001</v>
          </cell>
          <cell r="H7" t="str">
            <v>Lease</v>
          </cell>
          <cell r="I7" t="str">
            <v>SFS</v>
          </cell>
          <cell r="J7" t="str">
            <v>Kubota G2160 Ride on</v>
          </cell>
        </row>
        <row r="8">
          <cell r="A8" t="str">
            <v>9G011</v>
          </cell>
          <cell r="B8" t="str">
            <v>9G011</v>
          </cell>
          <cell r="C8" t="str">
            <v>Parks &amp; Open Spaces</v>
          </cell>
          <cell r="D8">
            <v>35349</v>
          </cell>
          <cell r="E8" t="str">
            <v>OFF Fleet</v>
          </cell>
          <cell r="F8">
            <v>10764</v>
          </cell>
          <cell r="G8">
            <v>0</v>
          </cell>
          <cell r="H8" t="str">
            <v>Barnet Owned</v>
          </cell>
          <cell r="I8" t="str">
            <v>N/A</v>
          </cell>
          <cell r="J8" t="str">
            <v xml:space="preserve">Lloyds 5 Gang Mower  </v>
          </cell>
        </row>
        <row r="9">
          <cell r="A9" t="str">
            <v>9G017</v>
          </cell>
          <cell r="B9" t="str">
            <v>9G017</v>
          </cell>
          <cell r="C9" t="str">
            <v>Parks &amp; Open Spaces</v>
          </cell>
          <cell r="D9">
            <v>35528</v>
          </cell>
          <cell r="E9" t="str">
            <v>OFF Fleet</v>
          </cell>
          <cell r="F9">
            <v>10764</v>
          </cell>
          <cell r="G9">
            <v>0</v>
          </cell>
          <cell r="H9" t="str">
            <v>Barnet Owned</v>
          </cell>
          <cell r="I9" t="str">
            <v>N/A</v>
          </cell>
          <cell r="J9" t="str">
            <v>Hayter 7Gang Mower</v>
          </cell>
        </row>
        <row r="10">
          <cell r="A10" t="str">
            <v>9G018</v>
          </cell>
          <cell r="B10" t="str">
            <v>9G018</v>
          </cell>
          <cell r="C10" t="str">
            <v>Parks &amp; Open Spaces</v>
          </cell>
          <cell r="D10">
            <v>35528</v>
          </cell>
          <cell r="E10" t="str">
            <v>Barnet owned</v>
          </cell>
          <cell r="F10">
            <v>10764</v>
          </cell>
          <cell r="G10">
            <v>0</v>
          </cell>
          <cell r="H10" t="str">
            <v>Barnet Owned</v>
          </cell>
          <cell r="I10" t="str">
            <v>N/A</v>
          </cell>
          <cell r="J10" t="str">
            <v>Amazon Lift &amp; Cut</v>
          </cell>
        </row>
        <row r="11">
          <cell r="A11" t="str">
            <v>9G106</v>
          </cell>
          <cell r="B11" t="str">
            <v>9G106</v>
          </cell>
          <cell r="C11" t="str">
            <v>Parks &amp; Open Spaces</v>
          </cell>
          <cell r="D11">
            <v>38777</v>
          </cell>
          <cell r="E11">
            <v>40603</v>
          </cell>
          <cell r="F11">
            <v>10764</v>
          </cell>
          <cell r="G11">
            <v>9862.6058400000002</v>
          </cell>
          <cell r="H11" t="str">
            <v>Lease</v>
          </cell>
          <cell r="I11" t="str">
            <v>SFS</v>
          </cell>
          <cell r="J11" t="str">
            <v>Hayter 7Gang Mower</v>
          </cell>
        </row>
        <row r="12">
          <cell r="A12" t="str">
            <v>9G107</v>
          </cell>
          <cell r="B12" t="str">
            <v>9G107</v>
          </cell>
          <cell r="C12" t="str">
            <v>Parks &amp; Open Spaces</v>
          </cell>
          <cell r="D12">
            <v>38777</v>
          </cell>
          <cell r="E12">
            <v>40603</v>
          </cell>
          <cell r="F12">
            <v>10764</v>
          </cell>
          <cell r="G12">
            <v>9862.6058400000002</v>
          </cell>
          <cell r="H12" t="str">
            <v>Lease</v>
          </cell>
          <cell r="I12" t="str">
            <v>SFS</v>
          </cell>
          <cell r="J12" t="str">
            <v>Hayter 7Gang Mower</v>
          </cell>
        </row>
        <row r="13">
          <cell r="A13" t="str">
            <v>9G108</v>
          </cell>
          <cell r="B13" t="str">
            <v>9G108</v>
          </cell>
          <cell r="C13" t="str">
            <v>Parks &amp; Open Spaces</v>
          </cell>
          <cell r="D13">
            <v>38777</v>
          </cell>
          <cell r="E13">
            <v>40603</v>
          </cell>
          <cell r="F13">
            <v>10764</v>
          </cell>
          <cell r="G13">
            <v>9862.6058400000002</v>
          </cell>
          <cell r="H13" t="str">
            <v>Lease</v>
          </cell>
          <cell r="I13" t="str">
            <v>SFS</v>
          </cell>
          <cell r="J13" t="str">
            <v>Hayter 7Gang Mower</v>
          </cell>
        </row>
        <row r="14">
          <cell r="A14" t="str">
            <v>9G109</v>
          </cell>
          <cell r="B14" t="str">
            <v>9G109</v>
          </cell>
          <cell r="C14" t="str">
            <v>Parks &amp; Open Spaces</v>
          </cell>
          <cell r="D14">
            <v>38777</v>
          </cell>
          <cell r="E14">
            <v>40603</v>
          </cell>
          <cell r="F14">
            <v>10764</v>
          </cell>
          <cell r="G14">
            <v>9862.6058400000002</v>
          </cell>
          <cell r="H14" t="str">
            <v>Lease</v>
          </cell>
          <cell r="I14" t="str">
            <v>SFS</v>
          </cell>
          <cell r="J14" t="str">
            <v>Hayter 7Gang Mower</v>
          </cell>
        </row>
        <row r="15">
          <cell r="A15" t="str">
            <v>9G110</v>
          </cell>
          <cell r="B15" t="str">
            <v>9G110</v>
          </cell>
          <cell r="C15" t="str">
            <v>Parks &amp; Open Spaces</v>
          </cell>
          <cell r="D15">
            <v>38777</v>
          </cell>
          <cell r="E15">
            <v>40603</v>
          </cell>
          <cell r="F15">
            <v>10764</v>
          </cell>
          <cell r="G15">
            <v>9862.6058400000002</v>
          </cell>
          <cell r="H15" t="str">
            <v>Lease</v>
          </cell>
          <cell r="I15" t="str">
            <v>SFS</v>
          </cell>
          <cell r="J15" t="str">
            <v>Hayter 7Gang Mower</v>
          </cell>
        </row>
        <row r="16">
          <cell r="A16" t="str">
            <v>9G111</v>
          </cell>
          <cell r="B16" t="str">
            <v>9G111</v>
          </cell>
          <cell r="C16" t="str">
            <v>Parks &amp; Open Spaces</v>
          </cell>
          <cell r="D16">
            <v>38777</v>
          </cell>
          <cell r="E16">
            <v>40603</v>
          </cell>
          <cell r="F16">
            <v>10764</v>
          </cell>
          <cell r="G16">
            <v>9862.6058400000002</v>
          </cell>
          <cell r="H16" t="str">
            <v>Lease</v>
          </cell>
          <cell r="I16" t="str">
            <v>SFS</v>
          </cell>
          <cell r="J16" t="str">
            <v>Hayter 7Gang Mower</v>
          </cell>
        </row>
        <row r="17">
          <cell r="A17" t="str">
            <v>9J002</v>
          </cell>
          <cell r="B17" t="str">
            <v>9J002</v>
          </cell>
          <cell r="C17" t="str">
            <v>Street Scene - Refuse</v>
          </cell>
          <cell r="D17">
            <v>38170</v>
          </cell>
          <cell r="E17" t="str">
            <v>Barnet owned</v>
          </cell>
          <cell r="F17">
            <v>10655</v>
          </cell>
          <cell r="G17">
            <v>0</v>
          </cell>
          <cell r="H17" t="str">
            <v>Barnet Owned</v>
          </cell>
          <cell r="I17" t="str">
            <v>N/A</v>
          </cell>
          <cell r="J17" t="str">
            <v>TRAFALGAR</v>
          </cell>
        </row>
        <row r="18">
          <cell r="A18" t="str">
            <v>9J003</v>
          </cell>
          <cell r="B18" t="str">
            <v>9J003</v>
          </cell>
          <cell r="C18" t="str">
            <v>Street Scene - Refuse</v>
          </cell>
          <cell r="D18">
            <v>38170</v>
          </cell>
          <cell r="E18" t="str">
            <v>Barnet owned</v>
          </cell>
          <cell r="F18">
            <v>10655</v>
          </cell>
          <cell r="G18">
            <v>0</v>
          </cell>
          <cell r="H18" t="str">
            <v>Barnet Owned</v>
          </cell>
          <cell r="I18" t="str">
            <v>N/A</v>
          </cell>
          <cell r="J18" t="str">
            <v>TRAFALGAR</v>
          </cell>
        </row>
        <row r="19">
          <cell r="A19" t="str">
            <v>9J004</v>
          </cell>
          <cell r="B19" t="str">
            <v>9J004</v>
          </cell>
          <cell r="C19" t="str">
            <v>Street Scene - Refuse</v>
          </cell>
          <cell r="D19">
            <v>38273</v>
          </cell>
          <cell r="E19" t="str">
            <v>Barnet owned</v>
          </cell>
          <cell r="F19">
            <v>10655</v>
          </cell>
          <cell r="G19">
            <v>0</v>
          </cell>
          <cell r="H19" t="str">
            <v>Barnet Owned</v>
          </cell>
          <cell r="I19" t="str">
            <v>N/A</v>
          </cell>
          <cell r="J19" t="str">
            <v>TRAFALGAR</v>
          </cell>
        </row>
        <row r="20">
          <cell r="A20" t="str">
            <v>9N550</v>
          </cell>
          <cell r="B20" t="str">
            <v>9N550</v>
          </cell>
          <cell r="C20" t="str">
            <v>Parks &amp; Open Spaces</v>
          </cell>
          <cell r="D20">
            <v>35121</v>
          </cell>
          <cell r="E20" t="str">
            <v>Barnet owned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  <cell r="J20" t="str">
            <v xml:space="preserve"> FRASER F68 TIPPING TRAILER </v>
          </cell>
        </row>
        <row r="21">
          <cell r="A21" t="str">
            <v>9N553</v>
          </cell>
          <cell r="B21" t="str">
            <v>9N553</v>
          </cell>
          <cell r="C21" t="str">
            <v>Parks &amp; Open Spaces</v>
          </cell>
          <cell r="D21" t="str">
            <v>N/A</v>
          </cell>
          <cell r="E21" t="str">
            <v>Barnet Owned</v>
          </cell>
          <cell r="F21">
            <v>10764</v>
          </cell>
          <cell r="G21">
            <v>0</v>
          </cell>
          <cell r="H21" t="str">
            <v>Barnet Owned</v>
          </cell>
          <cell r="I21" t="str">
            <v>N/A</v>
          </cell>
          <cell r="J21" t="str">
            <v xml:space="preserve"> FRASER F68 TIPPING TRAILER </v>
          </cell>
        </row>
        <row r="22">
          <cell r="A22" t="str">
            <v>9N554</v>
          </cell>
          <cell r="B22" t="str">
            <v>9N554</v>
          </cell>
          <cell r="C22" t="str">
            <v>Parks &amp; Open Spaces</v>
          </cell>
          <cell r="D22">
            <v>35353</v>
          </cell>
          <cell r="E22" t="str">
            <v>Barnet owned</v>
          </cell>
          <cell r="F22">
            <v>10764</v>
          </cell>
          <cell r="G22">
            <v>0</v>
          </cell>
          <cell r="H22" t="str">
            <v>Barnet Owned</v>
          </cell>
          <cell r="I22" t="str">
            <v>N/A</v>
          </cell>
          <cell r="J22" t="str">
            <v xml:space="preserve"> FRASER F68 TIPPING TRAILER </v>
          </cell>
        </row>
        <row r="23">
          <cell r="A23" t="str">
            <v>9N555</v>
          </cell>
          <cell r="B23" t="str">
            <v>9N555</v>
          </cell>
          <cell r="C23" t="str">
            <v>Parks &amp; Open Spaces</v>
          </cell>
          <cell r="D23">
            <v>35353</v>
          </cell>
          <cell r="E23" t="str">
            <v>Barnet owned</v>
          </cell>
          <cell r="F23">
            <v>10764</v>
          </cell>
          <cell r="G23">
            <v>0</v>
          </cell>
          <cell r="H23" t="str">
            <v>Barnet Owned</v>
          </cell>
          <cell r="I23" t="str">
            <v>N/A</v>
          </cell>
          <cell r="J23" t="str">
            <v xml:space="preserve"> H-WOOD 2600GPS TRAILER </v>
          </cell>
        </row>
        <row r="24">
          <cell r="A24" t="str">
            <v>9N605</v>
          </cell>
          <cell r="B24" t="str">
            <v>9N605</v>
          </cell>
          <cell r="C24" t="str">
            <v>Parks &amp; Open Spaces</v>
          </cell>
          <cell r="D24">
            <v>37027</v>
          </cell>
          <cell r="E24" t="str">
            <v>Barnet owned</v>
          </cell>
          <cell r="F24">
            <v>10764</v>
          </cell>
          <cell r="G24">
            <v>0</v>
          </cell>
          <cell r="H24" t="str">
            <v>Barnet Owned</v>
          </cell>
          <cell r="I24" t="str">
            <v>N/A</v>
          </cell>
          <cell r="J24" t="str">
            <v xml:space="preserve"> H-WOOD 2600GPS TRAILER </v>
          </cell>
        </row>
        <row r="25">
          <cell r="A25" t="str">
            <v>9N606</v>
          </cell>
          <cell r="B25" t="str">
            <v>9N606</v>
          </cell>
          <cell r="C25" t="str">
            <v>Parks &amp; Open Spaces</v>
          </cell>
          <cell r="D25">
            <v>37028</v>
          </cell>
          <cell r="E25" t="str">
            <v>Barnet owned</v>
          </cell>
          <cell r="F25">
            <v>10764</v>
          </cell>
          <cell r="G25">
            <v>0</v>
          </cell>
          <cell r="H25" t="str">
            <v>Barnet Owned</v>
          </cell>
          <cell r="I25" t="str">
            <v>N/A</v>
          </cell>
          <cell r="J25" t="str">
            <v xml:space="preserve"> H-WOOD 2600GPS TRAILER </v>
          </cell>
        </row>
        <row r="26">
          <cell r="A26" t="str">
            <v>9N607</v>
          </cell>
          <cell r="B26" t="str">
            <v>9N607</v>
          </cell>
          <cell r="C26" t="str">
            <v>Parks &amp; Open Spaces</v>
          </cell>
          <cell r="D26">
            <v>37030</v>
          </cell>
          <cell r="E26" t="str">
            <v>Barnet owned</v>
          </cell>
          <cell r="F26">
            <v>10764</v>
          </cell>
          <cell r="G26">
            <v>0</v>
          </cell>
          <cell r="H26" t="str">
            <v>Barnet Owned</v>
          </cell>
          <cell r="I26" t="str">
            <v>N/A</v>
          </cell>
          <cell r="J26" t="str">
            <v xml:space="preserve"> H-WOOD 2600GPS TRAILER </v>
          </cell>
        </row>
        <row r="27">
          <cell r="A27" t="str">
            <v>9N608</v>
          </cell>
          <cell r="B27" t="str">
            <v>9N608</v>
          </cell>
          <cell r="C27" t="str">
            <v>Parks &amp; Open Spaces</v>
          </cell>
          <cell r="D27">
            <v>37060</v>
          </cell>
          <cell r="E27" t="str">
            <v>Barnet owned</v>
          </cell>
          <cell r="F27">
            <v>10764</v>
          </cell>
          <cell r="G27">
            <v>0</v>
          </cell>
          <cell r="H27" t="str">
            <v>Barnet Owned</v>
          </cell>
          <cell r="I27" t="str">
            <v>N/A</v>
          </cell>
          <cell r="J27" t="str">
            <v xml:space="preserve"> H-WOOD 2600GPS TRAILER </v>
          </cell>
        </row>
        <row r="28">
          <cell r="A28" t="str">
            <v>9N609</v>
          </cell>
          <cell r="B28" t="str">
            <v>9N609</v>
          </cell>
          <cell r="C28" t="str">
            <v>Parks &amp; Open Spaces</v>
          </cell>
          <cell r="D28">
            <v>37060</v>
          </cell>
          <cell r="E28" t="str">
            <v>Barnet owned</v>
          </cell>
          <cell r="F28">
            <v>10764</v>
          </cell>
          <cell r="G28">
            <v>0</v>
          </cell>
          <cell r="H28" t="str">
            <v>Barnet Owned</v>
          </cell>
          <cell r="I28" t="str">
            <v>N/A</v>
          </cell>
          <cell r="J28" t="str">
            <v xml:space="preserve"> H-WOOD 2600GPS TRAILER </v>
          </cell>
        </row>
        <row r="29">
          <cell r="A29" t="str">
            <v>9N611</v>
          </cell>
          <cell r="B29" t="str">
            <v>9N611</v>
          </cell>
          <cell r="C29" t="str">
            <v>Parks &amp; Open Spaces</v>
          </cell>
          <cell r="D29">
            <v>37060</v>
          </cell>
          <cell r="E29" t="str">
            <v>Barnet owned</v>
          </cell>
          <cell r="F29">
            <v>10764</v>
          </cell>
          <cell r="G29">
            <v>0</v>
          </cell>
          <cell r="H29" t="str">
            <v>Barnet Owned</v>
          </cell>
          <cell r="I29" t="str">
            <v>N/A</v>
          </cell>
          <cell r="J29" t="str">
            <v xml:space="preserve"> H-WOOD 2600GPS TRAILER </v>
          </cell>
        </row>
        <row r="30">
          <cell r="A30" t="str">
            <v>9N612</v>
          </cell>
          <cell r="B30" t="str">
            <v>9N612</v>
          </cell>
          <cell r="C30" t="str">
            <v>Parks &amp; Open Spaces</v>
          </cell>
          <cell r="D30">
            <v>37060</v>
          </cell>
          <cell r="E30" t="str">
            <v>Barnet owned</v>
          </cell>
          <cell r="F30">
            <v>10764</v>
          </cell>
          <cell r="G30">
            <v>0</v>
          </cell>
          <cell r="H30" t="str">
            <v>Barnet Owned</v>
          </cell>
          <cell r="I30" t="str">
            <v>N/A</v>
          </cell>
          <cell r="J30" t="str">
            <v xml:space="preserve"> H-WOOD 2600GPS TRAILER </v>
          </cell>
        </row>
        <row r="31">
          <cell r="A31" t="str">
            <v>9N613</v>
          </cell>
          <cell r="B31" t="str">
            <v>9N613</v>
          </cell>
          <cell r="C31" t="str">
            <v>Parks &amp; Open Spaces</v>
          </cell>
          <cell r="D31">
            <v>37060</v>
          </cell>
          <cell r="E31" t="str">
            <v>Barnet owned</v>
          </cell>
          <cell r="F31">
            <v>10764</v>
          </cell>
          <cell r="G31">
            <v>0</v>
          </cell>
          <cell r="H31" t="str">
            <v>Barnet Owned</v>
          </cell>
          <cell r="I31" t="str">
            <v>N/A</v>
          </cell>
          <cell r="J31" t="str">
            <v xml:space="preserve"> H-WOOD 2600GPS TRAILER </v>
          </cell>
        </row>
        <row r="32">
          <cell r="A32" t="str">
            <v>9N614</v>
          </cell>
          <cell r="B32" t="str">
            <v>9N614</v>
          </cell>
          <cell r="C32" t="str">
            <v>Parks &amp; Open Spaces</v>
          </cell>
          <cell r="D32">
            <v>37060</v>
          </cell>
          <cell r="E32" t="str">
            <v>Barnet owned</v>
          </cell>
          <cell r="F32">
            <v>10764</v>
          </cell>
          <cell r="G32">
            <v>0</v>
          </cell>
          <cell r="H32" t="str">
            <v>Barnet Owned</v>
          </cell>
          <cell r="I32" t="str">
            <v>N/A</v>
          </cell>
          <cell r="J32" t="str">
            <v xml:space="preserve"> H-WOOD 2600GPS TRAILER </v>
          </cell>
        </row>
        <row r="33">
          <cell r="A33" t="str">
            <v>9N615</v>
          </cell>
          <cell r="B33" t="str">
            <v>9N615</v>
          </cell>
          <cell r="C33" t="str">
            <v>Barnet Homes - Caretakers</v>
          </cell>
          <cell r="D33">
            <v>37370</v>
          </cell>
          <cell r="E33" t="str">
            <v>Barnet owned</v>
          </cell>
          <cell r="F33">
            <v>10764</v>
          </cell>
          <cell r="G33">
            <v>0</v>
          </cell>
          <cell r="H33" t="str">
            <v>Barnet Owned</v>
          </cell>
          <cell r="I33" t="str">
            <v>N/A</v>
          </cell>
          <cell r="J33" t="str">
            <v xml:space="preserve"> TRAILERS </v>
          </cell>
        </row>
        <row r="34">
          <cell r="A34" t="str">
            <v>9N616</v>
          </cell>
          <cell r="B34" t="str">
            <v>9N616</v>
          </cell>
          <cell r="C34" t="str">
            <v>Parks &amp; Open Spaces</v>
          </cell>
          <cell r="D34">
            <v>0</v>
          </cell>
          <cell r="E34" t="str">
            <v>Barnet Owned</v>
          </cell>
          <cell r="F34">
            <v>10764</v>
          </cell>
          <cell r="G34">
            <v>0</v>
          </cell>
          <cell r="H34" t="str">
            <v>Barnet Owned</v>
          </cell>
          <cell r="I34" t="str">
            <v>N/A</v>
          </cell>
          <cell r="J34" t="str">
            <v>Trailer</v>
          </cell>
        </row>
        <row r="35">
          <cell r="A35" t="str">
            <v>9N623</v>
          </cell>
          <cell r="B35" t="str">
            <v>9N623</v>
          </cell>
          <cell r="C35" t="str">
            <v>Street Scene - Cleansing</v>
          </cell>
          <cell r="D35">
            <v>37230</v>
          </cell>
          <cell r="E35" t="str">
            <v>Barnet owned</v>
          </cell>
          <cell r="F35">
            <v>10652</v>
          </cell>
          <cell r="G35">
            <v>0</v>
          </cell>
          <cell r="H35" t="str">
            <v>Barnet Owned</v>
          </cell>
          <cell r="I35" t="str">
            <v>N/A</v>
          </cell>
          <cell r="J35" t="str">
            <v xml:space="preserve"> TRAILERS </v>
          </cell>
        </row>
        <row r="36">
          <cell r="A36" t="str">
            <v xml:space="preserve">9N624 </v>
          </cell>
          <cell r="B36" t="str">
            <v xml:space="preserve">9N624 </v>
          </cell>
          <cell r="C36" t="str">
            <v>Street Scene - Cleansing</v>
          </cell>
          <cell r="D36">
            <v>37510</v>
          </cell>
          <cell r="E36" t="str">
            <v>Barnet owned</v>
          </cell>
          <cell r="F36">
            <v>10652</v>
          </cell>
          <cell r="G36">
            <v>0</v>
          </cell>
          <cell r="H36" t="str">
            <v>Barnet Owned</v>
          </cell>
          <cell r="I36" t="str">
            <v>N/A</v>
          </cell>
          <cell r="J36" t="str">
            <v xml:space="preserve"> IVOR WILLIAMS TRAILER </v>
          </cell>
        </row>
        <row r="37">
          <cell r="A37" t="str">
            <v>9N625</v>
          </cell>
          <cell r="B37" t="str">
            <v>9N625</v>
          </cell>
          <cell r="C37" t="str">
            <v>Parks &amp; Open Spaces</v>
          </cell>
          <cell r="D37">
            <v>37691</v>
          </cell>
          <cell r="E37" t="str">
            <v>Barnet owned</v>
          </cell>
          <cell r="F37">
            <v>10764</v>
          </cell>
          <cell r="G37">
            <v>0</v>
          </cell>
          <cell r="H37" t="str">
            <v>Barnet Owned</v>
          </cell>
          <cell r="I37" t="str">
            <v>N/A</v>
          </cell>
          <cell r="J37" t="str">
            <v xml:space="preserve"> TRAILERS </v>
          </cell>
        </row>
        <row r="38">
          <cell r="A38" t="str">
            <v>9N626</v>
          </cell>
          <cell r="B38" t="str">
            <v>9N626</v>
          </cell>
          <cell r="C38" t="str">
            <v>Parks &amp; Open Spaces</v>
          </cell>
          <cell r="D38">
            <v>37691</v>
          </cell>
          <cell r="E38" t="str">
            <v>Barnet owned</v>
          </cell>
          <cell r="F38">
            <v>10764</v>
          </cell>
          <cell r="G38">
            <v>0</v>
          </cell>
          <cell r="H38" t="str">
            <v>Barnet Owned</v>
          </cell>
          <cell r="I38" t="str">
            <v>N/A</v>
          </cell>
          <cell r="J38" t="str">
            <v xml:space="preserve"> BATESON 1264 TRAILER </v>
          </cell>
        </row>
        <row r="39">
          <cell r="A39" t="str">
            <v>9N627</v>
          </cell>
          <cell r="B39" t="str">
            <v>9N627</v>
          </cell>
          <cell r="C39" t="str">
            <v>Street Scene - Cleansing</v>
          </cell>
          <cell r="D39">
            <v>37773</v>
          </cell>
          <cell r="E39" t="str">
            <v>Barnet owned</v>
          </cell>
          <cell r="F39">
            <v>10652</v>
          </cell>
          <cell r="G39">
            <v>0</v>
          </cell>
          <cell r="H39" t="str">
            <v>Barnet Owned</v>
          </cell>
          <cell r="I39" t="str">
            <v>N/A</v>
          </cell>
          <cell r="J39" t="str">
            <v>H-WOOD TRAILER</v>
          </cell>
        </row>
        <row r="40">
          <cell r="A40" t="str">
            <v>9N628</v>
          </cell>
          <cell r="B40" t="str">
            <v>9N628</v>
          </cell>
          <cell r="C40" t="str">
            <v>Street Scene - Refuse</v>
          </cell>
          <cell r="D40">
            <v>38272</v>
          </cell>
          <cell r="E40" t="str">
            <v>Barnet owned</v>
          </cell>
          <cell r="F40">
            <v>10655</v>
          </cell>
          <cell r="G40">
            <v>0</v>
          </cell>
          <cell r="H40" t="str">
            <v>Barnet Owned</v>
          </cell>
          <cell r="I40" t="str">
            <v>N/A</v>
          </cell>
          <cell r="J40" t="str">
            <v>WESSEX CAR TRANSPORTER</v>
          </cell>
        </row>
        <row r="41">
          <cell r="A41" t="str">
            <v>9N629</v>
          </cell>
          <cell r="B41" t="str">
            <v>9N629</v>
          </cell>
          <cell r="C41" t="str">
            <v>Street Scene - Cleansing</v>
          </cell>
          <cell r="D41">
            <v>38498</v>
          </cell>
          <cell r="E41" t="str">
            <v>Barnet owned</v>
          </cell>
          <cell r="F41">
            <v>10655</v>
          </cell>
          <cell r="G41">
            <v>0</v>
          </cell>
          <cell r="H41" t="str">
            <v>Barnet Owned</v>
          </cell>
          <cell r="I41" t="str">
            <v>N/A</v>
          </cell>
          <cell r="J41" t="str">
            <v xml:space="preserve"> IVOR WILLIAMS TRAILER </v>
          </cell>
        </row>
        <row r="42">
          <cell r="A42" t="str">
            <v>9N630</v>
          </cell>
          <cell r="B42" t="str">
            <v>9N630</v>
          </cell>
          <cell r="C42" t="str">
            <v>Parks &amp; Open Spaces</v>
          </cell>
          <cell r="D42">
            <v>38500</v>
          </cell>
          <cell r="E42" t="str">
            <v>Barnet owned</v>
          </cell>
          <cell r="F42">
            <v>10764</v>
          </cell>
          <cell r="G42">
            <v>0</v>
          </cell>
          <cell r="H42" t="str">
            <v>Barnet Owned</v>
          </cell>
          <cell r="I42" t="str">
            <v>N/A</v>
          </cell>
          <cell r="J42" t="str">
            <v>H-WOOD TRAILER 3500GP  MESH SIDES</v>
          </cell>
        </row>
        <row r="43">
          <cell r="A43" t="str">
            <v>9N631</v>
          </cell>
          <cell r="B43" t="str">
            <v>9N631</v>
          </cell>
          <cell r="C43" t="str">
            <v>Parks &amp; Open Spaces</v>
          </cell>
          <cell r="D43">
            <v>38755</v>
          </cell>
          <cell r="E43" t="str">
            <v>Barnet owned</v>
          </cell>
          <cell r="F43">
            <v>10764</v>
          </cell>
          <cell r="G43">
            <v>0</v>
          </cell>
          <cell r="H43" t="str">
            <v>Barnet Owned</v>
          </cell>
          <cell r="I43" t="str">
            <v>N/A</v>
          </cell>
          <cell r="J43" t="str">
            <v>H-WOOD TRAILER 3500GP</v>
          </cell>
        </row>
        <row r="44">
          <cell r="A44" t="str">
            <v>9N632</v>
          </cell>
          <cell r="B44" t="str">
            <v>9N632</v>
          </cell>
          <cell r="C44" t="str">
            <v>Parks &amp; Open Spaces</v>
          </cell>
          <cell r="D44">
            <v>39120</v>
          </cell>
          <cell r="E44" t="str">
            <v>Barnet owned</v>
          </cell>
          <cell r="F44">
            <v>10764</v>
          </cell>
          <cell r="G44">
            <v>0</v>
          </cell>
          <cell r="H44" t="str">
            <v>Barnet Owned</v>
          </cell>
          <cell r="I44" t="str">
            <v>N/A</v>
          </cell>
          <cell r="J44" t="str">
            <v>BATESON TRAILER</v>
          </cell>
        </row>
        <row r="45">
          <cell r="A45" t="str">
            <v>9N633</v>
          </cell>
          <cell r="B45" t="str">
            <v>9N633</v>
          </cell>
          <cell r="C45" t="str">
            <v>Street Scene - Cleansing</v>
          </cell>
          <cell r="D45">
            <v>38500</v>
          </cell>
          <cell r="E45" t="str">
            <v>Barnet owned</v>
          </cell>
          <cell r="F45">
            <v>10652</v>
          </cell>
          <cell r="G45">
            <v>0</v>
          </cell>
          <cell r="H45" t="str">
            <v>Barnet Owned</v>
          </cell>
          <cell r="I45" t="str">
            <v>N/A</v>
          </cell>
          <cell r="J45" t="str">
            <v>BATESON TRAILER</v>
          </cell>
        </row>
        <row r="46">
          <cell r="A46" t="str">
            <v>9N634</v>
          </cell>
          <cell r="B46" t="str">
            <v>9N634</v>
          </cell>
          <cell r="C46" t="str">
            <v>Barnet Homes - Caretakers</v>
          </cell>
          <cell r="D46">
            <v>38880</v>
          </cell>
          <cell r="E46" t="str">
            <v>Barnet owned</v>
          </cell>
          <cell r="F46" t="str">
            <v>External</v>
          </cell>
          <cell r="G46">
            <v>0</v>
          </cell>
          <cell r="H46" t="str">
            <v>Barnet Owned</v>
          </cell>
          <cell r="I46" t="str">
            <v>N/A</v>
          </cell>
          <cell r="J46" t="str">
            <v>WESSEX CAR TRANSPORTER</v>
          </cell>
        </row>
        <row r="47">
          <cell r="A47" t="str">
            <v>9N635</v>
          </cell>
          <cell r="B47" t="str">
            <v>9N635</v>
          </cell>
          <cell r="C47" t="str">
            <v>Parks &amp; Open Spaces</v>
          </cell>
          <cell r="D47">
            <v>39188</v>
          </cell>
          <cell r="E47" t="str">
            <v>Barnet owned</v>
          </cell>
          <cell r="F47">
            <v>10764</v>
          </cell>
          <cell r="G47">
            <v>0</v>
          </cell>
          <cell r="H47" t="str">
            <v>Barnet Owned</v>
          </cell>
          <cell r="I47" t="str">
            <v>N/A</v>
          </cell>
          <cell r="J47" t="str">
            <v>BATESON TRAILER</v>
          </cell>
        </row>
        <row r="48">
          <cell r="A48" t="str">
            <v>9N636</v>
          </cell>
          <cell r="B48" t="str">
            <v>9N636</v>
          </cell>
          <cell r="C48" t="str">
            <v>Parks &amp; Open Spaces</v>
          </cell>
          <cell r="D48">
            <v>39188</v>
          </cell>
          <cell r="E48" t="str">
            <v>Barnet owned</v>
          </cell>
          <cell r="F48">
            <v>10764</v>
          </cell>
          <cell r="G48">
            <v>0</v>
          </cell>
          <cell r="H48" t="str">
            <v>Barnet Owned</v>
          </cell>
          <cell r="I48" t="str">
            <v>N/A</v>
          </cell>
          <cell r="J48" t="str">
            <v>BATESON TRAILER</v>
          </cell>
        </row>
        <row r="49">
          <cell r="A49" t="str">
            <v>9N637</v>
          </cell>
          <cell r="B49" t="str">
            <v>9N637</v>
          </cell>
          <cell r="C49" t="str">
            <v>Parks &amp; Open Spaces</v>
          </cell>
          <cell r="D49" t="str">
            <v>N/A</v>
          </cell>
          <cell r="E49" t="str">
            <v>Barnet Owned</v>
          </cell>
          <cell r="F49">
            <v>10764</v>
          </cell>
          <cell r="G49">
            <v>0</v>
          </cell>
          <cell r="H49" t="str">
            <v>Barnet Owned</v>
          </cell>
          <cell r="I49" t="str">
            <v>N/A</v>
          </cell>
          <cell r="J49" t="str">
            <v>BATESON TRAILERS</v>
          </cell>
        </row>
        <row r="50">
          <cell r="A50" t="str">
            <v>9P006</v>
          </cell>
          <cell r="B50" t="str">
            <v>9P006</v>
          </cell>
          <cell r="C50" t="str">
            <v>Street Scene - Cleansing</v>
          </cell>
          <cell r="D50">
            <v>39018</v>
          </cell>
          <cell r="E50" t="str">
            <v>Barnet owned</v>
          </cell>
          <cell r="F50">
            <v>10652</v>
          </cell>
          <cell r="G50">
            <v>0</v>
          </cell>
          <cell r="H50" t="str">
            <v>Barnet Owned</v>
          </cell>
          <cell r="I50" t="str">
            <v>N/A</v>
          </cell>
          <cell r="J50" t="str">
            <v>TRILO LEAF VACUUM</v>
          </cell>
        </row>
        <row r="51">
          <cell r="A51" t="str">
            <v>9P007</v>
          </cell>
          <cell r="B51" t="str">
            <v>9P007</v>
          </cell>
          <cell r="C51" t="str">
            <v>Street Scene - Cleansing</v>
          </cell>
          <cell r="D51">
            <v>39018</v>
          </cell>
          <cell r="E51" t="str">
            <v>Barnet owned</v>
          </cell>
          <cell r="F51">
            <v>10652</v>
          </cell>
          <cell r="G51">
            <v>0</v>
          </cell>
          <cell r="H51" t="str">
            <v>Barnet Owned</v>
          </cell>
          <cell r="I51" t="str">
            <v>N/A</v>
          </cell>
          <cell r="J51" t="str">
            <v>TRILO LEAF VACUUM</v>
          </cell>
        </row>
        <row r="52">
          <cell r="A52" t="str">
            <v>9P008</v>
          </cell>
          <cell r="B52" t="str">
            <v>9P008</v>
          </cell>
          <cell r="C52" t="str">
            <v>Parks &amp; Open Spaces</v>
          </cell>
          <cell r="D52">
            <v>39090</v>
          </cell>
          <cell r="E52" t="str">
            <v>Barnet owned</v>
          </cell>
          <cell r="F52">
            <v>10764</v>
          </cell>
          <cell r="G52">
            <v>0</v>
          </cell>
          <cell r="H52" t="str">
            <v>Barnet Owned</v>
          </cell>
          <cell r="I52" t="str">
            <v>N/A</v>
          </cell>
          <cell r="J52" t="str">
            <v>TIMBERWOLF S425 SHREDDER</v>
          </cell>
        </row>
        <row r="53">
          <cell r="A53" t="str">
            <v>9P009</v>
          </cell>
          <cell r="B53" t="str">
            <v>9P009</v>
          </cell>
          <cell r="C53" t="str">
            <v>Parks &amp; Open Spaces</v>
          </cell>
          <cell r="D53">
            <v>39090</v>
          </cell>
          <cell r="E53" t="str">
            <v>Barnet owned</v>
          </cell>
          <cell r="F53">
            <v>10764</v>
          </cell>
          <cell r="G53">
            <v>0</v>
          </cell>
          <cell r="H53" t="str">
            <v>Barnet Owned</v>
          </cell>
          <cell r="I53" t="str">
            <v>N/A</v>
          </cell>
          <cell r="J53" t="str">
            <v>TIMBERWOLF TW190DH  SHREDDER</v>
          </cell>
        </row>
        <row r="54">
          <cell r="A54" t="str">
            <v>9P010</v>
          </cell>
          <cell r="B54" t="str">
            <v>9P010</v>
          </cell>
          <cell r="C54" t="str">
            <v>Street Scene - Cleansing</v>
          </cell>
          <cell r="D54">
            <v>39155</v>
          </cell>
          <cell r="E54" t="str">
            <v>Barnet owned</v>
          </cell>
          <cell r="F54">
            <v>10652</v>
          </cell>
          <cell r="G54">
            <v>0</v>
          </cell>
          <cell r="H54" t="str">
            <v>Barnet Owned</v>
          </cell>
          <cell r="I54" t="str">
            <v>N/A</v>
          </cell>
          <cell r="J54" t="str">
            <v>TRILO LEAF VACUUM</v>
          </cell>
        </row>
        <row r="55">
          <cell r="A55" t="str">
            <v>9P011</v>
          </cell>
          <cell r="B55" t="str">
            <v>9P011</v>
          </cell>
          <cell r="C55" t="str">
            <v>Street Scene - Cleansing</v>
          </cell>
          <cell r="D55">
            <v>39155</v>
          </cell>
          <cell r="E55" t="str">
            <v>Barnet owned</v>
          </cell>
          <cell r="F55">
            <v>10652</v>
          </cell>
          <cell r="G55">
            <v>0</v>
          </cell>
          <cell r="H55" t="str">
            <v>Barnet Owned</v>
          </cell>
          <cell r="I55" t="str">
            <v>N/A</v>
          </cell>
          <cell r="J55" t="str">
            <v>TRILO LEAF VACUUM</v>
          </cell>
        </row>
        <row r="56">
          <cell r="A56" t="str">
            <v>9Z002</v>
          </cell>
          <cell r="B56" t="str">
            <v>9Z002</v>
          </cell>
          <cell r="C56" t="str">
            <v>Parks &amp; Open Spaces</v>
          </cell>
          <cell r="D56">
            <v>40138</v>
          </cell>
          <cell r="E56">
            <v>0</v>
          </cell>
          <cell r="F56">
            <v>10764</v>
          </cell>
          <cell r="G56">
            <v>0</v>
          </cell>
          <cell r="H56" t="str">
            <v>Ad Hoc Hire</v>
          </cell>
          <cell r="I56" t="str">
            <v>GPL</v>
          </cell>
          <cell r="J56" t="str">
            <v>Agri Trailer</v>
          </cell>
        </row>
        <row r="57">
          <cell r="A57" t="str">
            <v>AE02TUJ</v>
          </cell>
          <cell r="B57" t="str">
            <v>3P001</v>
          </cell>
          <cell r="C57" t="str">
            <v>Colindale Police</v>
          </cell>
          <cell r="D57">
            <v>37336</v>
          </cell>
          <cell r="E57" t="str">
            <v>Barnet Owned</v>
          </cell>
          <cell r="F57">
            <v>10996</v>
          </cell>
          <cell r="G57">
            <v>0</v>
          </cell>
          <cell r="H57" t="str">
            <v>Barnet Owned</v>
          </cell>
          <cell r="I57" t="str">
            <v>N/A</v>
          </cell>
          <cell r="J57" t="str">
            <v xml:space="preserve"> FORD TRANSIT 350 MINI BUS</v>
          </cell>
        </row>
        <row r="58">
          <cell r="A58" t="str">
            <v>AY53WHU</v>
          </cell>
          <cell r="B58" t="str">
            <v>2Z413</v>
          </cell>
          <cell r="C58" t="str">
            <v>Street Scene - Leafing</v>
          </cell>
          <cell r="D58">
            <v>40102</v>
          </cell>
          <cell r="E58">
            <v>0</v>
          </cell>
          <cell r="F58">
            <v>10652</v>
          </cell>
          <cell r="G58">
            <v>0</v>
          </cell>
          <cell r="H58" t="str">
            <v>Ad Hoc Hire</v>
          </cell>
          <cell r="I58" t="str">
            <v>GPL</v>
          </cell>
          <cell r="J58" t="str">
            <v>Ford transit Single cab cage tipper</v>
          </cell>
        </row>
        <row r="59">
          <cell r="A59" t="str">
            <v>BF09OTY</v>
          </cell>
          <cell r="B59" t="str">
            <v>1Z225</v>
          </cell>
          <cell r="C59" t="str">
            <v>Parking</v>
          </cell>
          <cell r="D59">
            <v>39945</v>
          </cell>
          <cell r="E59">
            <v>0</v>
          </cell>
          <cell r="F59">
            <v>10038</v>
          </cell>
          <cell r="G59">
            <v>2899</v>
          </cell>
          <cell r="H59" t="str">
            <v>Regular Hire</v>
          </cell>
          <cell r="I59" t="str">
            <v>GPL</v>
          </cell>
          <cell r="J59" t="str">
            <v>Ford Courier Van</v>
          </cell>
        </row>
        <row r="60">
          <cell r="A60" t="str">
            <v>BG58WZM</v>
          </cell>
          <cell r="B60" t="str">
            <v>1Z149</v>
          </cell>
          <cell r="C60" t="str">
            <v>Libraries Moblie Services</v>
          </cell>
          <cell r="D60">
            <v>0</v>
          </cell>
          <cell r="E60">
            <v>0</v>
          </cell>
          <cell r="F60">
            <v>10362</v>
          </cell>
          <cell r="G60">
            <v>2899</v>
          </cell>
          <cell r="H60" t="str">
            <v>Regular Hire</v>
          </cell>
          <cell r="I60" t="str">
            <v>Target</v>
          </cell>
          <cell r="J60" t="str">
            <v>VW Caddy</v>
          </cell>
        </row>
        <row r="61">
          <cell r="A61" t="str">
            <v>BJ08YJA</v>
          </cell>
          <cell r="B61" t="str">
            <v>2Z371</v>
          </cell>
          <cell r="C61" t="str">
            <v>Parks &amp; Open Spaces</v>
          </cell>
          <cell r="D61">
            <v>0</v>
          </cell>
          <cell r="E61">
            <v>0</v>
          </cell>
          <cell r="F61">
            <v>10764</v>
          </cell>
          <cell r="G61">
            <v>5720</v>
          </cell>
          <cell r="H61" t="str">
            <v>Regular Hire</v>
          </cell>
          <cell r="I61" t="str">
            <v>GPL</v>
          </cell>
          <cell r="J61" t="str">
            <v>Ford Transit 350 Crew Cab  Tipper</v>
          </cell>
        </row>
        <row r="62">
          <cell r="A62" t="str">
            <v>BL56WWO</v>
          </cell>
          <cell r="B62" t="str">
            <v>2Z367</v>
          </cell>
          <cell r="C62" t="str">
            <v>Libraries</v>
          </cell>
          <cell r="D62">
            <v>0</v>
          </cell>
          <cell r="E62">
            <v>0</v>
          </cell>
          <cell r="F62">
            <v>10339</v>
          </cell>
          <cell r="G62">
            <v>3770</v>
          </cell>
          <cell r="H62" t="str">
            <v>Regular Hire</v>
          </cell>
          <cell r="I62" t="str">
            <v>GPL</v>
          </cell>
          <cell r="J62" t="str">
            <v>Ford Transit 260 Van</v>
          </cell>
        </row>
        <row r="63">
          <cell r="A63" t="str">
            <v>BN09FGF</v>
          </cell>
          <cell r="B63" t="str">
            <v>1V100</v>
          </cell>
          <cell r="C63" t="str">
            <v>Street Scene - Refuse</v>
          </cell>
          <cell r="D63">
            <v>39941</v>
          </cell>
          <cell r="E63">
            <v>41036</v>
          </cell>
          <cell r="F63">
            <v>10655</v>
          </cell>
          <cell r="G63">
            <v>4442.3599999999997</v>
          </cell>
          <cell r="H63" t="str">
            <v>Lease</v>
          </cell>
          <cell r="I63" t="str">
            <v>GPL</v>
          </cell>
          <cell r="J63" t="str">
            <v>Vauxhall Combo Crew Van</v>
          </cell>
        </row>
        <row r="64">
          <cell r="A64" t="str">
            <v>BN09FGG</v>
          </cell>
          <cell r="B64" t="str">
            <v>1V101</v>
          </cell>
          <cell r="C64" t="str">
            <v>Street Scene - Refuse</v>
          </cell>
          <cell r="D64">
            <v>39941</v>
          </cell>
          <cell r="E64">
            <v>41036</v>
          </cell>
          <cell r="F64">
            <v>10655</v>
          </cell>
          <cell r="G64">
            <v>4442.3599999999997</v>
          </cell>
          <cell r="H64" t="str">
            <v>Lease</v>
          </cell>
          <cell r="I64" t="str">
            <v>GPL</v>
          </cell>
          <cell r="J64" t="str">
            <v>Vauxhall Combo Crew Van</v>
          </cell>
        </row>
        <row r="65">
          <cell r="A65" t="str">
            <v>BN09FGO</v>
          </cell>
          <cell r="B65" t="str">
            <v>1V102</v>
          </cell>
          <cell r="C65" t="str">
            <v>Street Scene - Refuse</v>
          </cell>
          <cell r="D65">
            <v>39941</v>
          </cell>
          <cell r="E65">
            <v>41036</v>
          </cell>
          <cell r="F65">
            <v>10655</v>
          </cell>
          <cell r="G65">
            <v>4442.3599999999997</v>
          </cell>
          <cell r="H65" t="str">
            <v>Lease</v>
          </cell>
          <cell r="I65" t="str">
            <v>GPL</v>
          </cell>
          <cell r="J65" t="str">
            <v>Vauxhall Combo Crew Van</v>
          </cell>
        </row>
        <row r="66">
          <cell r="A66" t="str">
            <v>DK04DXM</v>
          </cell>
          <cell r="B66" t="str">
            <v>6G300</v>
          </cell>
          <cell r="C66" t="str">
            <v>Street Scene - Refuse</v>
          </cell>
          <cell r="D66">
            <v>38056</v>
          </cell>
          <cell r="E66" t="str">
            <v>Barnet Owned</v>
          </cell>
          <cell r="F66">
            <v>10655</v>
          </cell>
          <cell r="G66">
            <v>0</v>
          </cell>
          <cell r="H66" t="str">
            <v>Barnet Owned</v>
          </cell>
          <cell r="I66" t="str">
            <v>N/A</v>
          </cell>
          <cell r="J66" t="str">
            <v>Mercedes  Econic RotaPress c/w Terberg Split lift</v>
          </cell>
        </row>
        <row r="67">
          <cell r="A67" t="str">
            <v>DK54GVJ</v>
          </cell>
          <cell r="B67" t="str">
            <v>6G301</v>
          </cell>
          <cell r="C67" t="str">
            <v>Street Scene - Refuse</v>
          </cell>
          <cell r="D67">
            <v>38253</v>
          </cell>
          <cell r="E67" t="str">
            <v>Barnet Owned</v>
          </cell>
          <cell r="F67">
            <v>10655</v>
          </cell>
          <cell r="G67">
            <v>0</v>
          </cell>
          <cell r="H67" t="str">
            <v>Barnet Owned</v>
          </cell>
          <cell r="I67" t="str">
            <v>N/A</v>
          </cell>
          <cell r="J67" t="str">
            <v>Mercedes  Econic RotaPress c/w Terberg Split lift</v>
          </cell>
        </row>
        <row r="68">
          <cell r="A68" t="str">
            <v>DK54NNV</v>
          </cell>
          <cell r="B68" t="str">
            <v>6G304</v>
          </cell>
          <cell r="C68" t="str">
            <v>Street Scene - Refuse</v>
          </cell>
          <cell r="D68">
            <v>38373</v>
          </cell>
          <cell r="E68" t="str">
            <v>Barnet Owned</v>
          </cell>
          <cell r="F68">
            <v>10655</v>
          </cell>
          <cell r="G68">
            <v>0</v>
          </cell>
          <cell r="H68" t="str">
            <v>Barnet Owned</v>
          </cell>
          <cell r="I68" t="str">
            <v>N/A</v>
          </cell>
          <cell r="J68" t="str">
            <v>Mercedes  Econic RotaPress c/w Terberg Split lift</v>
          </cell>
        </row>
        <row r="69">
          <cell r="A69" t="str">
            <v>DK54NNW</v>
          </cell>
          <cell r="B69" t="str">
            <v>6G302</v>
          </cell>
          <cell r="C69" t="str">
            <v>Street Scene - Refuse</v>
          </cell>
          <cell r="D69">
            <v>38372</v>
          </cell>
          <cell r="E69" t="str">
            <v>Barnet Owned</v>
          </cell>
          <cell r="F69">
            <v>10655</v>
          </cell>
          <cell r="G69">
            <v>0</v>
          </cell>
          <cell r="H69" t="str">
            <v>Barnet Owned</v>
          </cell>
          <cell r="I69" t="str">
            <v>N/A</v>
          </cell>
          <cell r="J69" t="str">
            <v>Mercedes  Econic RotaPress c/w Terberg Split lift</v>
          </cell>
        </row>
        <row r="70">
          <cell r="A70" t="str">
            <v>DK54NNX</v>
          </cell>
          <cell r="B70" t="str">
            <v>6G303</v>
          </cell>
          <cell r="C70" t="str">
            <v>Street Scene - Refuse</v>
          </cell>
          <cell r="D70">
            <v>38372</v>
          </cell>
          <cell r="E70" t="str">
            <v>Barnet Owned</v>
          </cell>
          <cell r="F70">
            <v>10655</v>
          </cell>
          <cell r="G70">
            <v>0</v>
          </cell>
          <cell r="H70" t="str">
            <v>Barnet Owned</v>
          </cell>
          <cell r="I70" t="str">
            <v>N/A</v>
          </cell>
          <cell r="J70" t="str">
            <v>Mercedes  Econic RotaPress c/w Terberg Split lift</v>
          </cell>
        </row>
        <row r="71">
          <cell r="A71" t="str">
            <v>DV56FWY</v>
          </cell>
          <cell r="B71" t="str">
            <v>1Z203</v>
          </cell>
          <cell r="C71" t="str">
            <v>Parks &amp; Open Spaces</v>
          </cell>
          <cell r="D71">
            <v>39912</v>
          </cell>
          <cell r="E71">
            <v>0</v>
          </cell>
          <cell r="F71">
            <v>10764</v>
          </cell>
          <cell r="G71">
            <v>3903.84</v>
          </cell>
          <cell r="H71" t="str">
            <v>Ad Hoc Hire</v>
          </cell>
          <cell r="I71" t="str">
            <v>Gpl</v>
          </cell>
          <cell r="J71" t="str">
            <v>L200 Mitshibishi Single Cab</v>
          </cell>
        </row>
        <row r="72">
          <cell r="A72" t="str">
            <v>DX53LPY</v>
          </cell>
          <cell r="B72" t="str">
            <v>4Z267</v>
          </cell>
          <cell r="C72" t="str">
            <v>Barnet Homes - Caretakers</v>
          </cell>
          <cell r="D72">
            <v>39881</v>
          </cell>
          <cell r="E72">
            <v>0</v>
          </cell>
          <cell r="F72">
            <v>10652</v>
          </cell>
          <cell r="G72">
            <v>13260</v>
          </cell>
          <cell r="H72" t="str">
            <v>Regular Hire</v>
          </cell>
          <cell r="I72" t="str">
            <v>GPL</v>
          </cell>
          <cell r="J72" t="str">
            <v>7.5 Box--T/L</v>
          </cell>
        </row>
        <row r="73">
          <cell r="A73" t="str">
            <v>EK56LZN</v>
          </cell>
          <cell r="B73" t="str">
            <v>2Z417</v>
          </cell>
          <cell r="C73" t="str">
            <v>Street Scene - Cleansing</v>
          </cell>
          <cell r="D73">
            <v>40133</v>
          </cell>
          <cell r="E73">
            <v>40142</v>
          </cell>
          <cell r="F73">
            <v>10652</v>
          </cell>
          <cell r="G73">
            <v>0</v>
          </cell>
          <cell r="H73" t="str">
            <v>Ad Hoc Hire</v>
          </cell>
          <cell r="I73" t="str">
            <v>GPL</v>
          </cell>
          <cell r="J73" t="str">
            <v>Ford transit Single cab cage tipper</v>
          </cell>
        </row>
        <row r="74">
          <cell r="A74" t="str">
            <v>EK56LZN</v>
          </cell>
          <cell r="B74" t="str">
            <v>2Z419</v>
          </cell>
          <cell r="C74" t="str">
            <v>Parks &amp; Open Spaces</v>
          </cell>
          <cell r="D74">
            <v>40143</v>
          </cell>
          <cell r="E74">
            <v>0</v>
          </cell>
          <cell r="F74">
            <v>10764</v>
          </cell>
          <cell r="G74">
            <v>0</v>
          </cell>
          <cell r="H74" t="str">
            <v>Ad Hoc Hire</v>
          </cell>
          <cell r="I74" t="str">
            <v>GPL</v>
          </cell>
          <cell r="J74" t="str">
            <v>Ford transit Single cab cage tipper</v>
          </cell>
        </row>
        <row r="75">
          <cell r="A75" t="str">
            <v>EO03WZU</v>
          </cell>
          <cell r="B75" t="str">
            <v>1S100</v>
          </cell>
          <cell r="C75" t="str">
            <v>Trading Standard</v>
          </cell>
          <cell r="D75">
            <v>0</v>
          </cell>
          <cell r="E75">
            <v>0</v>
          </cell>
          <cell r="F75">
            <v>10653</v>
          </cell>
          <cell r="G75">
            <v>0</v>
          </cell>
          <cell r="H75" t="str">
            <v>Barnet Owned</v>
          </cell>
          <cell r="I75" t="str">
            <v>N/A</v>
          </cell>
          <cell r="J75" t="str">
            <v>Vauxhall Astra Car</v>
          </cell>
        </row>
        <row r="76">
          <cell r="A76" t="str">
            <v>ET03BZW</v>
          </cell>
          <cell r="B76" t="str">
            <v>1M293</v>
          </cell>
          <cell r="C76" t="str">
            <v>Parking</v>
          </cell>
          <cell r="D76">
            <v>37796</v>
          </cell>
          <cell r="E76">
            <v>0</v>
          </cell>
          <cell r="F76">
            <v>10646</v>
          </cell>
          <cell r="G76">
            <v>0</v>
          </cell>
          <cell r="H76" t="str">
            <v>Barnet Owned</v>
          </cell>
          <cell r="I76" t="str">
            <v>N/A</v>
          </cell>
          <cell r="J76" t="str">
            <v>Motorbikes</v>
          </cell>
        </row>
        <row r="77">
          <cell r="A77" t="str">
            <v>GJ09GXD</v>
          </cell>
          <cell r="B77" t="str">
            <v>1S102</v>
          </cell>
          <cell r="C77" t="str">
            <v>Mayoral Services</v>
          </cell>
          <cell r="D77">
            <v>39904</v>
          </cell>
          <cell r="E77">
            <v>40999</v>
          </cell>
          <cell r="F77">
            <v>10392</v>
          </cell>
          <cell r="G77">
            <v>5328</v>
          </cell>
          <cell r="H77" t="str">
            <v>Lease</v>
          </cell>
          <cell r="I77" t="str">
            <v>GPL</v>
          </cell>
          <cell r="J77" t="str">
            <v>Ford Mondeo CD 345 2.00 TDCi Titanium</v>
          </cell>
        </row>
        <row r="78">
          <cell r="A78" t="str">
            <v>GN06LUW</v>
          </cell>
          <cell r="B78" t="str">
            <v>7S010</v>
          </cell>
          <cell r="C78" t="str">
            <v>Street Scene - Cleansing</v>
          </cell>
          <cell r="D78">
            <v>38895</v>
          </cell>
          <cell r="E78">
            <v>40720</v>
          </cell>
          <cell r="F78">
            <v>10652</v>
          </cell>
          <cell r="G78">
            <v>13926.253547579909</v>
          </cell>
          <cell r="H78" t="str">
            <v>Lease</v>
          </cell>
          <cell r="I78" t="str">
            <v>SFS</v>
          </cell>
          <cell r="J78" t="str">
            <v>Scarab Minor Road Sweeper</v>
          </cell>
        </row>
        <row r="79">
          <cell r="A79" t="str">
            <v>GN06LUY</v>
          </cell>
          <cell r="B79" t="str">
            <v>7S011</v>
          </cell>
          <cell r="C79" t="str">
            <v>Street Scene - Cleansing</v>
          </cell>
          <cell r="D79">
            <v>38895</v>
          </cell>
          <cell r="E79">
            <v>40720</v>
          </cell>
          <cell r="F79">
            <v>10652</v>
          </cell>
          <cell r="G79">
            <v>13610.249038904109</v>
          </cell>
          <cell r="H79" t="str">
            <v>Lease</v>
          </cell>
          <cell r="I79" t="str">
            <v>SFS</v>
          </cell>
          <cell r="J79" t="str">
            <v>Scarab Minor Road Sweeper</v>
          </cell>
        </row>
        <row r="80">
          <cell r="A80" t="str">
            <v>GN06LUZ</v>
          </cell>
          <cell r="B80" t="str">
            <v>7S012</v>
          </cell>
          <cell r="C80" t="str">
            <v>Street Scene - Cleansing</v>
          </cell>
          <cell r="D80">
            <v>38895</v>
          </cell>
          <cell r="E80">
            <v>40720</v>
          </cell>
          <cell r="F80">
            <v>10652</v>
          </cell>
          <cell r="G80">
            <v>13610.249038904109</v>
          </cell>
          <cell r="H80" t="str">
            <v>Lease</v>
          </cell>
          <cell r="I80" t="str">
            <v>SFS</v>
          </cell>
          <cell r="J80" t="str">
            <v>Scarab Minor Road Sweeper</v>
          </cell>
        </row>
        <row r="81">
          <cell r="A81" t="str">
            <v>GN55VVM</v>
          </cell>
          <cell r="B81" t="str">
            <v>7Z011</v>
          </cell>
          <cell r="C81" t="str">
            <v>Street Scene - Cleansing</v>
          </cell>
          <cell r="D81">
            <v>39981</v>
          </cell>
          <cell r="E81">
            <v>0</v>
          </cell>
          <cell r="F81">
            <v>10652</v>
          </cell>
          <cell r="G81">
            <v>21788</v>
          </cell>
          <cell r="H81" t="str">
            <v>Regular Hire</v>
          </cell>
          <cell r="I81" t="str">
            <v>GPl</v>
          </cell>
          <cell r="J81" t="str">
            <v>Scarab Minor Road Sweeper</v>
          </cell>
        </row>
        <row r="82">
          <cell r="A82" t="str">
            <v>GN55VVO</v>
          </cell>
          <cell r="B82" t="str">
            <v>7Z010</v>
          </cell>
          <cell r="C82" t="str">
            <v>Street Scene - Cleansing</v>
          </cell>
          <cell r="D82">
            <v>39981</v>
          </cell>
          <cell r="E82">
            <v>0</v>
          </cell>
          <cell r="F82">
            <v>10652</v>
          </cell>
          <cell r="G82">
            <v>21788</v>
          </cell>
          <cell r="H82" t="str">
            <v>Regular Hire</v>
          </cell>
          <cell r="I82" t="str">
            <v>GPl</v>
          </cell>
          <cell r="J82" t="str">
            <v>Scarab Minor Road Sweeper</v>
          </cell>
        </row>
        <row r="83">
          <cell r="A83" t="str">
            <v>GY59VUH</v>
          </cell>
          <cell r="B83" t="str">
            <v>1Z236</v>
          </cell>
          <cell r="C83" t="str">
            <v>Street Scene - Cleansing</v>
          </cell>
          <cell r="D83">
            <v>40137</v>
          </cell>
          <cell r="E83">
            <v>0</v>
          </cell>
          <cell r="F83">
            <v>10652</v>
          </cell>
          <cell r="G83">
            <v>0</v>
          </cell>
          <cell r="H83" t="str">
            <v>Regular Hire</v>
          </cell>
          <cell r="I83" t="str">
            <v>GPL</v>
          </cell>
          <cell r="J83" t="str">
            <v>V.W Caddy</v>
          </cell>
        </row>
        <row r="84">
          <cell r="A84" t="str">
            <v>GY59VUJ</v>
          </cell>
          <cell r="B84" t="str">
            <v>1Z237</v>
          </cell>
          <cell r="C84" t="str">
            <v>Street Scene - Cleansing</v>
          </cell>
          <cell r="D84">
            <v>40137</v>
          </cell>
          <cell r="E84">
            <v>0</v>
          </cell>
          <cell r="F84">
            <v>10652</v>
          </cell>
          <cell r="G84">
            <v>0</v>
          </cell>
          <cell r="H84" t="str">
            <v>Regular Hire</v>
          </cell>
          <cell r="I84" t="str">
            <v>GPL</v>
          </cell>
          <cell r="J84" t="str">
            <v>V.W Caddy</v>
          </cell>
        </row>
        <row r="85">
          <cell r="A85" t="str">
            <v>HD001</v>
          </cell>
          <cell r="B85" t="str">
            <v>8Z001</v>
          </cell>
          <cell r="C85" t="str">
            <v>Hendon Crem</v>
          </cell>
          <cell r="D85">
            <v>0</v>
          </cell>
          <cell r="E85">
            <v>0</v>
          </cell>
          <cell r="F85">
            <v>10661</v>
          </cell>
          <cell r="G85">
            <v>5200</v>
          </cell>
          <cell r="H85" t="str">
            <v>Regular Hire</v>
          </cell>
          <cell r="I85" t="str">
            <v>GPL</v>
          </cell>
          <cell r="J85" t="str">
            <v>Dumper Truck</v>
          </cell>
        </row>
        <row r="86">
          <cell r="A86" t="str">
            <v>KC02AKX</v>
          </cell>
          <cell r="B86" t="str">
            <v>3A031</v>
          </cell>
          <cell r="C86" t="str">
            <v>Passenger Fleet</v>
          </cell>
          <cell r="D86">
            <v>37445</v>
          </cell>
          <cell r="E86">
            <v>0</v>
          </cell>
          <cell r="F86">
            <v>10776</v>
          </cell>
          <cell r="G86">
            <v>9700.8109938461548</v>
          </cell>
          <cell r="H86" t="str">
            <v>Lease</v>
          </cell>
          <cell r="I86" t="str">
            <v>SFS</v>
          </cell>
          <cell r="J86" t="str">
            <v xml:space="preserve">Ford Transit W/C Accessable bus 16 seats </v>
          </cell>
        </row>
        <row r="87">
          <cell r="A87" t="str">
            <v>KC51LCE</v>
          </cell>
          <cell r="B87" t="str">
            <v>3A015</v>
          </cell>
          <cell r="C87" t="str">
            <v>Passenger Fleet</v>
          </cell>
          <cell r="D87">
            <v>37288</v>
          </cell>
          <cell r="E87">
            <v>0</v>
          </cell>
          <cell r="F87">
            <v>10776</v>
          </cell>
          <cell r="G87">
            <v>9089.4039735099341</v>
          </cell>
          <cell r="H87" t="str">
            <v>Lease</v>
          </cell>
          <cell r="I87" t="str">
            <v>SFS</v>
          </cell>
          <cell r="J87" t="str">
            <v xml:space="preserve">Ford Transit W/C Accessable bus 16 seats </v>
          </cell>
        </row>
        <row r="88">
          <cell r="A88" t="str">
            <v>KC51LCF</v>
          </cell>
          <cell r="B88" t="str">
            <v>3A016</v>
          </cell>
          <cell r="C88" t="str">
            <v>Passenger Fleet</v>
          </cell>
          <cell r="D88">
            <v>37288</v>
          </cell>
          <cell r="E88">
            <v>0</v>
          </cell>
          <cell r="F88">
            <v>10776</v>
          </cell>
          <cell r="G88">
            <v>9089.4039735099341</v>
          </cell>
          <cell r="H88" t="str">
            <v>Lease</v>
          </cell>
          <cell r="I88" t="str">
            <v>SFS</v>
          </cell>
          <cell r="J88" t="str">
            <v xml:space="preserve">Ford Transit W/C Accessable bus 16 seats </v>
          </cell>
        </row>
        <row r="89">
          <cell r="A89" t="str">
            <v>KC51LRN</v>
          </cell>
          <cell r="B89" t="str">
            <v>3A013</v>
          </cell>
          <cell r="C89" t="str">
            <v>Passenger Fleet</v>
          </cell>
          <cell r="D89">
            <v>37288</v>
          </cell>
          <cell r="E89">
            <v>0</v>
          </cell>
          <cell r="F89">
            <v>10776</v>
          </cell>
          <cell r="G89">
            <v>9089.4039735099341</v>
          </cell>
          <cell r="H89" t="str">
            <v>Lease</v>
          </cell>
          <cell r="I89" t="str">
            <v>SFS</v>
          </cell>
          <cell r="J89" t="str">
            <v xml:space="preserve">Ford Transit W/C Accessable bus 16 seats </v>
          </cell>
        </row>
        <row r="90">
          <cell r="A90" t="str">
            <v>KC51LRO</v>
          </cell>
          <cell r="B90" t="str">
            <v>3A014</v>
          </cell>
          <cell r="C90" t="str">
            <v>Passenger Fleet</v>
          </cell>
          <cell r="D90">
            <v>37288</v>
          </cell>
          <cell r="E90">
            <v>0</v>
          </cell>
          <cell r="F90">
            <v>10776</v>
          </cell>
          <cell r="G90">
            <v>9089.4039735099341</v>
          </cell>
          <cell r="H90" t="str">
            <v>Lease</v>
          </cell>
          <cell r="I90" t="str">
            <v>SFS</v>
          </cell>
          <cell r="J90" t="str">
            <v xml:space="preserve">Ford Transit W/C Accessable bus 16 seats </v>
          </cell>
        </row>
        <row r="91">
          <cell r="A91" t="str">
            <v>KC51NAA</v>
          </cell>
          <cell r="B91" t="str">
            <v>3A017</v>
          </cell>
          <cell r="C91" t="str">
            <v>Passenger Fleet</v>
          </cell>
          <cell r="D91">
            <v>37294</v>
          </cell>
          <cell r="E91">
            <v>0</v>
          </cell>
          <cell r="F91">
            <v>10776</v>
          </cell>
          <cell r="G91">
            <v>9089.4039735099341</v>
          </cell>
          <cell r="H91" t="str">
            <v>Lease</v>
          </cell>
          <cell r="I91" t="str">
            <v>SFS</v>
          </cell>
          <cell r="J91" t="str">
            <v xml:space="preserve">Ford Transit W/C Accessable bus 16 seats </v>
          </cell>
        </row>
        <row r="92">
          <cell r="A92" t="str">
            <v>KC51NAE</v>
          </cell>
          <cell r="B92" t="str">
            <v>3A018</v>
          </cell>
          <cell r="C92" t="str">
            <v>Passenger Fleet</v>
          </cell>
          <cell r="D92">
            <v>37298</v>
          </cell>
          <cell r="E92">
            <v>0</v>
          </cell>
          <cell r="F92">
            <v>10776</v>
          </cell>
          <cell r="G92">
            <v>9089.4039735099341</v>
          </cell>
          <cell r="H92" t="str">
            <v>Lease</v>
          </cell>
          <cell r="I92" t="str">
            <v>SFS</v>
          </cell>
          <cell r="J92" t="str">
            <v xml:space="preserve">Ford Transit W/C Accessable bus 16 seats </v>
          </cell>
        </row>
        <row r="93">
          <cell r="A93" t="str">
            <v>KC51NUM</v>
          </cell>
          <cell r="B93" t="str">
            <v>3A019</v>
          </cell>
          <cell r="C93" t="str">
            <v>Passenger Fleet</v>
          </cell>
          <cell r="D93">
            <v>37306</v>
          </cell>
          <cell r="E93">
            <v>0</v>
          </cell>
          <cell r="F93">
            <v>10776</v>
          </cell>
          <cell r="G93">
            <v>9089.4039735099341</v>
          </cell>
          <cell r="H93" t="str">
            <v>Lease</v>
          </cell>
          <cell r="I93" t="str">
            <v>SFS</v>
          </cell>
          <cell r="J93" t="str">
            <v xml:space="preserve">Ford Transit W/C Accessable bus 16 seats </v>
          </cell>
        </row>
        <row r="94">
          <cell r="A94" t="str">
            <v>KE04UXM</v>
          </cell>
          <cell r="B94" t="str">
            <v>8T007</v>
          </cell>
          <cell r="C94" t="str">
            <v>Parks &amp; Open Spaces</v>
          </cell>
          <cell r="D94">
            <v>38205</v>
          </cell>
          <cell r="E94">
            <v>40700</v>
          </cell>
          <cell r="F94">
            <v>10764</v>
          </cell>
          <cell r="G94">
            <v>8223.5432050228301</v>
          </cell>
          <cell r="H94" t="str">
            <v>Lease</v>
          </cell>
          <cell r="I94" t="str">
            <v>SFS</v>
          </cell>
          <cell r="J94" t="str">
            <v>ABEI TERRATRAC</v>
          </cell>
        </row>
        <row r="95">
          <cell r="A95" t="str">
            <v>KE06LFB</v>
          </cell>
          <cell r="B95" t="str">
            <v>2T048</v>
          </cell>
          <cell r="C95" t="str">
            <v>Street Scene - Cleansing</v>
          </cell>
          <cell r="D95">
            <v>38901</v>
          </cell>
          <cell r="E95">
            <v>40721</v>
          </cell>
          <cell r="F95">
            <v>10652</v>
          </cell>
          <cell r="G95">
            <v>3806.5393446575345</v>
          </cell>
          <cell r="H95" t="str">
            <v>Lease</v>
          </cell>
          <cell r="I95" t="str">
            <v>SFS</v>
          </cell>
          <cell r="J95" t="str">
            <v>Izusu 3.5 tonne Caged Tipper</v>
          </cell>
        </row>
        <row r="96">
          <cell r="A96" t="str">
            <v>KE06LFU</v>
          </cell>
          <cell r="B96" t="str">
            <v>2T049</v>
          </cell>
          <cell r="C96" t="str">
            <v>Street Scene - Cleansing</v>
          </cell>
          <cell r="D96">
            <v>38901</v>
          </cell>
          <cell r="E96">
            <v>40721</v>
          </cell>
          <cell r="F96">
            <v>10652</v>
          </cell>
          <cell r="G96">
            <v>3806.5393446575345</v>
          </cell>
          <cell r="H96" t="str">
            <v>Lease</v>
          </cell>
          <cell r="I96" t="str">
            <v>SFS</v>
          </cell>
          <cell r="J96" t="str">
            <v>Izusu 3.5 tonne Caged Tipper</v>
          </cell>
        </row>
        <row r="97">
          <cell r="A97" t="str">
            <v>KE06MXB</v>
          </cell>
          <cell r="B97" t="str">
            <v>8W954</v>
          </cell>
          <cell r="C97" t="str">
            <v>Barnet Homes - Caretakers</v>
          </cell>
          <cell r="D97">
            <v>38777</v>
          </cell>
          <cell r="E97" t="str">
            <v>Barnet owned</v>
          </cell>
          <cell r="F97" t="str">
            <v>External</v>
          </cell>
          <cell r="G97">
            <v>0</v>
          </cell>
          <cell r="H97" t="str">
            <v>Barnet Owned</v>
          </cell>
          <cell r="I97" t="str">
            <v>N/A</v>
          </cell>
          <cell r="J97" t="str">
            <v>Hayter 3 gang Ride on</v>
          </cell>
        </row>
        <row r="98">
          <cell r="A98" t="str">
            <v>KE51OYC</v>
          </cell>
          <cell r="B98" t="str">
            <v>3A007</v>
          </cell>
          <cell r="C98" t="str">
            <v>Passenger Fleet</v>
          </cell>
          <cell r="D98">
            <v>37165</v>
          </cell>
          <cell r="E98" t="str">
            <v>Barnet Owned</v>
          </cell>
          <cell r="F98">
            <v>10776</v>
          </cell>
          <cell r="G98">
            <v>0</v>
          </cell>
          <cell r="H98" t="str">
            <v>Barnet Owned</v>
          </cell>
          <cell r="I98" t="str">
            <v>N/A</v>
          </cell>
          <cell r="J98" t="str">
            <v xml:space="preserve">Ford Transit W/C Accessable bus 16 seats </v>
          </cell>
        </row>
        <row r="99">
          <cell r="A99" t="str">
            <v>KE51OYF</v>
          </cell>
          <cell r="B99" t="str">
            <v>3A008</v>
          </cell>
          <cell r="C99" t="str">
            <v>Passenger Fleet</v>
          </cell>
          <cell r="D99">
            <v>37165</v>
          </cell>
          <cell r="E99" t="str">
            <v>Barnet Owned</v>
          </cell>
          <cell r="F99">
            <v>10776</v>
          </cell>
          <cell r="G99">
            <v>0</v>
          </cell>
          <cell r="H99" t="str">
            <v>Barnet Owned</v>
          </cell>
          <cell r="I99" t="str">
            <v>N/A</v>
          </cell>
          <cell r="J99" t="str">
            <v xml:space="preserve">Ford Transit W/C Accessable bus 16 seats </v>
          </cell>
        </row>
        <row r="100">
          <cell r="A100" t="str">
            <v>KE55KWS</v>
          </cell>
          <cell r="B100" t="str">
            <v>8Z017</v>
          </cell>
          <cell r="C100" t="str">
            <v>Parks &amp; Open Spaces</v>
          </cell>
          <cell r="D100">
            <v>39904</v>
          </cell>
          <cell r="E100" t="str">
            <v>32 Weeks</v>
          </cell>
          <cell r="F100">
            <v>10764</v>
          </cell>
          <cell r="G100">
            <v>11700</v>
          </cell>
          <cell r="H100" t="str">
            <v>Regular Hire</v>
          </cell>
          <cell r="I100" t="str">
            <v>GPL</v>
          </cell>
          <cell r="J100" t="str">
            <v>John Deere 900 Cylinder Mower</v>
          </cell>
        </row>
        <row r="101">
          <cell r="A101" t="str">
            <v>KE55NWR</v>
          </cell>
          <cell r="B101" t="str">
            <v>8Z020</v>
          </cell>
          <cell r="C101" t="str">
            <v>Parks &amp; Open Spaces</v>
          </cell>
          <cell r="D101">
            <v>39904</v>
          </cell>
          <cell r="E101" t="str">
            <v>32 Weeks</v>
          </cell>
          <cell r="F101">
            <v>10764</v>
          </cell>
          <cell r="G101">
            <v>11700</v>
          </cell>
          <cell r="H101" t="str">
            <v>Regular Hire</v>
          </cell>
          <cell r="I101" t="str">
            <v>GPL</v>
          </cell>
          <cell r="J101" t="str">
            <v>John Deere 900 Cylinder Mower</v>
          </cell>
        </row>
        <row r="102">
          <cell r="A102" t="str">
            <v>KE55NWS</v>
          </cell>
          <cell r="B102" t="str">
            <v>8Z026</v>
          </cell>
          <cell r="C102" t="str">
            <v>Hendon Crem</v>
          </cell>
          <cell r="D102">
            <v>39904</v>
          </cell>
          <cell r="E102" t="str">
            <v>32 Weeks</v>
          </cell>
          <cell r="F102">
            <v>10661</v>
          </cell>
          <cell r="G102">
            <v>11700</v>
          </cell>
          <cell r="H102" t="str">
            <v>Regular Hire</v>
          </cell>
          <cell r="I102" t="str">
            <v>GPL</v>
          </cell>
          <cell r="J102" t="str">
            <v>John Deere 900 Cylinder Mower</v>
          </cell>
        </row>
        <row r="103">
          <cell r="A103" t="str">
            <v>KE55NWT</v>
          </cell>
          <cell r="B103" t="str">
            <v>8Z021</v>
          </cell>
          <cell r="C103" t="str">
            <v>Parks &amp; Open Spaces</v>
          </cell>
          <cell r="D103">
            <v>39904</v>
          </cell>
          <cell r="E103" t="str">
            <v>32 Weeks</v>
          </cell>
          <cell r="F103">
            <v>10764</v>
          </cell>
          <cell r="G103">
            <v>11700</v>
          </cell>
          <cell r="H103" t="str">
            <v>Regular Hire</v>
          </cell>
          <cell r="I103" t="str">
            <v>GPL</v>
          </cell>
          <cell r="J103" t="str">
            <v>John Deere 900 Cylinder Mower</v>
          </cell>
        </row>
        <row r="104">
          <cell r="A104" t="str">
            <v>KE55NWU</v>
          </cell>
          <cell r="B104" t="str">
            <v>8Z022</v>
          </cell>
          <cell r="C104" t="str">
            <v>Parks &amp; Open Spaces</v>
          </cell>
          <cell r="D104">
            <v>39904</v>
          </cell>
          <cell r="E104" t="str">
            <v>32 Weeks</v>
          </cell>
          <cell r="F104">
            <v>10764</v>
          </cell>
          <cell r="G104">
            <v>11700</v>
          </cell>
          <cell r="H104" t="str">
            <v>Regular Hire</v>
          </cell>
          <cell r="I104" t="str">
            <v>GPL</v>
          </cell>
          <cell r="J104" t="str">
            <v>John Deere 900 Cylinder Mower</v>
          </cell>
        </row>
        <row r="105">
          <cell r="A105" t="str">
            <v>KE55NWV</v>
          </cell>
          <cell r="B105" t="str">
            <v>8Z024</v>
          </cell>
          <cell r="C105" t="str">
            <v>Parks &amp; Open Spaces</v>
          </cell>
          <cell r="D105">
            <v>39904</v>
          </cell>
          <cell r="E105" t="str">
            <v>32 Weeks</v>
          </cell>
          <cell r="F105">
            <v>10764</v>
          </cell>
          <cell r="G105">
            <v>11700</v>
          </cell>
          <cell r="H105" t="str">
            <v>Regular Hire</v>
          </cell>
          <cell r="I105" t="str">
            <v>GPL</v>
          </cell>
          <cell r="J105" t="str">
            <v>John Deere 900 Cylinder Mower</v>
          </cell>
        </row>
        <row r="106">
          <cell r="A106" t="str">
            <v>KE55NWW</v>
          </cell>
          <cell r="B106" t="str">
            <v>8Z018</v>
          </cell>
          <cell r="C106" t="str">
            <v>Parks &amp; Open Spaces</v>
          </cell>
          <cell r="D106">
            <v>39904</v>
          </cell>
          <cell r="E106" t="str">
            <v>32 Weeks</v>
          </cell>
          <cell r="F106">
            <v>10764</v>
          </cell>
          <cell r="G106">
            <v>11700</v>
          </cell>
          <cell r="H106" t="str">
            <v>Regular Hire</v>
          </cell>
          <cell r="I106" t="str">
            <v>GPL</v>
          </cell>
          <cell r="J106" t="str">
            <v>John Deere 900 Cylinder Mower</v>
          </cell>
        </row>
        <row r="107">
          <cell r="A107" t="str">
            <v>KE55NWX</v>
          </cell>
          <cell r="B107" t="str">
            <v>8Z023</v>
          </cell>
          <cell r="C107" t="str">
            <v>Parks &amp; Open Spaces</v>
          </cell>
          <cell r="D107">
            <v>39904</v>
          </cell>
          <cell r="E107" t="str">
            <v>32 Weeks</v>
          </cell>
          <cell r="F107">
            <v>10764</v>
          </cell>
          <cell r="G107">
            <v>11700</v>
          </cell>
          <cell r="H107" t="str">
            <v>Regular Hire</v>
          </cell>
          <cell r="I107" t="str">
            <v>GPL</v>
          </cell>
          <cell r="J107" t="str">
            <v>John Deere 900 Cylinder Mower</v>
          </cell>
        </row>
        <row r="108">
          <cell r="A108" t="str">
            <v>KE55NWY</v>
          </cell>
          <cell r="B108" t="str">
            <v>8Z019</v>
          </cell>
          <cell r="C108" t="str">
            <v>Parks &amp; Open Spaces</v>
          </cell>
          <cell r="D108">
            <v>39904</v>
          </cell>
          <cell r="E108" t="str">
            <v>32 Weeks</v>
          </cell>
          <cell r="F108">
            <v>10764</v>
          </cell>
          <cell r="G108">
            <v>11700</v>
          </cell>
          <cell r="H108" t="str">
            <v>Regular Hire</v>
          </cell>
          <cell r="I108" t="str">
            <v>GPL</v>
          </cell>
          <cell r="J108" t="str">
            <v>John Deere 900 Cylinder Mower</v>
          </cell>
        </row>
        <row r="109">
          <cell r="A109" t="str">
            <v>KE55NWZ</v>
          </cell>
          <cell r="B109" t="str">
            <v>8Z015</v>
          </cell>
          <cell r="C109" t="str">
            <v>Parks &amp; Open Spaces</v>
          </cell>
          <cell r="D109">
            <v>39904</v>
          </cell>
          <cell r="E109" t="str">
            <v>32 Weeks</v>
          </cell>
          <cell r="F109">
            <v>10764</v>
          </cell>
          <cell r="G109">
            <v>11700</v>
          </cell>
          <cell r="H109" t="str">
            <v>Regular Hire</v>
          </cell>
          <cell r="I109" t="str">
            <v>GPL</v>
          </cell>
          <cell r="J109" t="str">
            <v>John Deere 900 Cylinder Mower</v>
          </cell>
        </row>
        <row r="110">
          <cell r="A110" t="str">
            <v>KE55NXA</v>
          </cell>
          <cell r="B110" t="str">
            <v>8Z016</v>
          </cell>
          <cell r="C110" t="str">
            <v>Parks &amp; Open Spaces</v>
          </cell>
          <cell r="D110">
            <v>39904</v>
          </cell>
          <cell r="E110" t="str">
            <v>32 Weeks</v>
          </cell>
          <cell r="F110">
            <v>10764</v>
          </cell>
          <cell r="G110">
            <v>11700</v>
          </cell>
          <cell r="H110" t="str">
            <v>Regular Hire</v>
          </cell>
          <cell r="I110" t="str">
            <v>GPL</v>
          </cell>
          <cell r="J110" t="str">
            <v>John Deere 900 Cylinder Mower</v>
          </cell>
        </row>
        <row r="111">
          <cell r="A111" t="str">
            <v>KE55NXB</v>
          </cell>
          <cell r="B111" t="str">
            <v>8Z025</v>
          </cell>
          <cell r="C111" t="str">
            <v>Parks &amp; Open Spaces</v>
          </cell>
          <cell r="D111">
            <v>39904</v>
          </cell>
          <cell r="E111" t="str">
            <v>32 Weeks</v>
          </cell>
          <cell r="F111">
            <v>10764</v>
          </cell>
          <cell r="G111">
            <v>11700</v>
          </cell>
          <cell r="H111" t="str">
            <v>Regular Hire</v>
          </cell>
          <cell r="I111" t="str">
            <v>GPL</v>
          </cell>
          <cell r="J111" t="str">
            <v>John Deere 900 Cylinder Mower</v>
          </cell>
        </row>
        <row r="112">
          <cell r="A112" t="str">
            <v>KE57FYR</v>
          </cell>
          <cell r="B112" t="str">
            <v>2T073</v>
          </cell>
          <cell r="C112" t="str">
            <v>Street Scene - Cleansing</v>
          </cell>
          <cell r="D112">
            <v>39408</v>
          </cell>
          <cell r="E112">
            <v>40504</v>
          </cell>
          <cell r="F112">
            <v>10652</v>
          </cell>
          <cell r="G112">
            <v>6320.5708799999993</v>
          </cell>
          <cell r="H112" t="str">
            <v>Lease</v>
          </cell>
          <cell r="I112" t="str">
            <v>SFS</v>
          </cell>
          <cell r="J112" t="str">
            <v>Izusu 3.5 tonne Caged Tipper</v>
          </cell>
        </row>
        <row r="113">
          <cell r="A113" t="str">
            <v>KF02UXB</v>
          </cell>
          <cell r="B113" t="str">
            <v>3A022</v>
          </cell>
          <cell r="C113" t="str">
            <v>Passenger Fleet</v>
          </cell>
          <cell r="D113">
            <v>37368</v>
          </cell>
          <cell r="E113">
            <v>0</v>
          </cell>
          <cell r="F113">
            <v>10776</v>
          </cell>
          <cell r="G113">
            <v>9093.9249046153855</v>
          </cell>
          <cell r="H113" t="str">
            <v>Lease</v>
          </cell>
          <cell r="I113" t="str">
            <v>SFS</v>
          </cell>
          <cell r="J113" t="str">
            <v xml:space="preserve">Ford Transit W/C Accessable bus 16 seats </v>
          </cell>
        </row>
        <row r="114">
          <cell r="A114" t="str">
            <v>KF02UXS</v>
          </cell>
          <cell r="B114" t="str">
            <v>3A023</v>
          </cell>
          <cell r="C114" t="str">
            <v>Passenger Fleet</v>
          </cell>
          <cell r="D114">
            <v>37377</v>
          </cell>
          <cell r="E114">
            <v>0</v>
          </cell>
          <cell r="F114">
            <v>10776</v>
          </cell>
          <cell r="G114">
            <v>9217.7940942148762</v>
          </cell>
          <cell r="H114" t="str">
            <v>Lease</v>
          </cell>
          <cell r="I114" t="str">
            <v>SFS</v>
          </cell>
          <cell r="J114" t="str">
            <v xml:space="preserve">Ford Transit W/C Accessable bus 16 seats </v>
          </cell>
        </row>
        <row r="115">
          <cell r="A115" t="str">
            <v>KG02YTT</v>
          </cell>
          <cell r="B115" t="str">
            <v>3A025</v>
          </cell>
          <cell r="C115" t="str">
            <v>Passenger Fleet</v>
          </cell>
          <cell r="D115">
            <v>37396</v>
          </cell>
          <cell r="E115">
            <v>0</v>
          </cell>
          <cell r="F115">
            <v>10776</v>
          </cell>
          <cell r="G115">
            <v>8791.3548578217815</v>
          </cell>
          <cell r="H115" t="str">
            <v>Lease</v>
          </cell>
          <cell r="I115" t="str">
            <v>SFS</v>
          </cell>
          <cell r="J115" t="str">
            <v xml:space="preserve">Ford Transit W/C Accessable bus 16 seats </v>
          </cell>
        </row>
        <row r="116">
          <cell r="A116" t="str">
            <v>KG02YUV</v>
          </cell>
          <cell r="B116" t="str">
            <v>3A029</v>
          </cell>
          <cell r="C116" t="str">
            <v>Passenger Fleet</v>
          </cell>
          <cell r="D116">
            <v>37420</v>
          </cell>
          <cell r="E116">
            <v>0</v>
          </cell>
          <cell r="F116">
            <v>10776</v>
          </cell>
          <cell r="G116">
            <v>9998.7903399999996</v>
          </cell>
          <cell r="H116" t="str">
            <v>Lease</v>
          </cell>
          <cell r="I116" t="str">
            <v>SFS</v>
          </cell>
          <cell r="J116" t="str">
            <v xml:space="preserve">Ford Transit W/C Accessable bus 16 seats </v>
          </cell>
        </row>
        <row r="117">
          <cell r="A117" t="str">
            <v>KG02YVT</v>
          </cell>
          <cell r="B117" t="str">
            <v>3A026</v>
          </cell>
          <cell r="C117" t="str">
            <v>Passenger Fleet</v>
          </cell>
          <cell r="D117">
            <v>37403</v>
          </cell>
          <cell r="E117">
            <v>0</v>
          </cell>
          <cell r="F117">
            <v>10776</v>
          </cell>
          <cell r="G117">
            <v>8825.1244578723399</v>
          </cell>
          <cell r="H117" t="str">
            <v>Lease</v>
          </cell>
          <cell r="I117" t="str">
            <v>SFS</v>
          </cell>
          <cell r="J117" t="str">
            <v xml:space="preserve">Ford Transit W/C Accessable bus 16 seats </v>
          </cell>
        </row>
        <row r="118">
          <cell r="A118" t="str">
            <v>KG02YWL</v>
          </cell>
          <cell r="B118" t="str">
            <v>3A030</v>
          </cell>
          <cell r="C118" t="str">
            <v>Passenger Fleet</v>
          </cell>
          <cell r="D118">
            <v>37452</v>
          </cell>
          <cell r="E118">
            <v>0</v>
          </cell>
          <cell r="F118">
            <v>10776</v>
          </cell>
          <cell r="G118">
            <v>9598.596066666667</v>
          </cell>
          <cell r="H118" t="str">
            <v>Lease</v>
          </cell>
          <cell r="I118" t="str">
            <v>SFS</v>
          </cell>
          <cell r="J118" t="str">
            <v xml:space="preserve">Ford Transit W/C Accessable bus 16 seats </v>
          </cell>
        </row>
        <row r="119">
          <cell r="A119" t="str">
            <v>KG02YXN</v>
          </cell>
          <cell r="B119" t="str">
            <v>3A028</v>
          </cell>
          <cell r="C119" t="str">
            <v>Passenger Fleet</v>
          </cell>
          <cell r="D119">
            <v>37412</v>
          </cell>
          <cell r="E119">
            <v>0</v>
          </cell>
          <cell r="F119">
            <v>10776</v>
          </cell>
          <cell r="G119">
            <v>9956.488288235294</v>
          </cell>
          <cell r="H119" t="str">
            <v>Lease</v>
          </cell>
          <cell r="I119" t="str">
            <v>SFS</v>
          </cell>
          <cell r="J119" t="str">
            <v xml:space="preserve">Ford Transit W/C Accessable bus 16 seats </v>
          </cell>
        </row>
        <row r="120">
          <cell r="A120" t="str">
            <v>KH02OKA</v>
          </cell>
          <cell r="B120" t="str">
            <v>3A032</v>
          </cell>
          <cell r="C120" t="str">
            <v>Passenger Fleet</v>
          </cell>
          <cell r="D120">
            <v>37463</v>
          </cell>
          <cell r="E120">
            <v>0</v>
          </cell>
          <cell r="F120">
            <v>10776</v>
          </cell>
          <cell r="G120">
            <v>8989.830291764707</v>
          </cell>
          <cell r="H120" t="str">
            <v>Lease</v>
          </cell>
          <cell r="I120" t="str">
            <v>SFS</v>
          </cell>
          <cell r="J120" t="str">
            <v xml:space="preserve">Ford Transit W/C Accessable bus 16 seats </v>
          </cell>
        </row>
        <row r="121">
          <cell r="A121" t="str">
            <v>KH02UDO</v>
          </cell>
          <cell r="B121" t="str">
            <v>3A033</v>
          </cell>
          <cell r="C121" t="str">
            <v>Passenger Fleet</v>
          </cell>
          <cell r="D121">
            <v>37481</v>
          </cell>
          <cell r="E121">
            <v>0</v>
          </cell>
          <cell r="F121">
            <v>10776</v>
          </cell>
          <cell r="G121">
            <v>8552.7138258823543</v>
          </cell>
          <cell r="H121" t="str">
            <v>Lease</v>
          </cell>
          <cell r="I121" t="str">
            <v>SFS</v>
          </cell>
          <cell r="J121" t="str">
            <v xml:space="preserve">Ford Transit W/C Accessable bus 16 seats </v>
          </cell>
        </row>
        <row r="122">
          <cell r="A122" t="str">
            <v>KJ51DVH</v>
          </cell>
          <cell r="B122" t="str">
            <v>3A011</v>
          </cell>
          <cell r="C122" t="str">
            <v>Passenger Fleet</v>
          </cell>
          <cell r="D122">
            <v>37209</v>
          </cell>
          <cell r="E122">
            <v>0</v>
          </cell>
          <cell r="F122">
            <v>10776</v>
          </cell>
          <cell r="G122">
            <v>9151.5789473684217</v>
          </cell>
          <cell r="H122" t="str">
            <v>Lease</v>
          </cell>
          <cell r="I122" t="str">
            <v>SFS</v>
          </cell>
          <cell r="J122" t="str">
            <v xml:space="preserve">Ford Transit W/C Accessable bus 16 seats </v>
          </cell>
        </row>
        <row r="123">
          <cell r="A123" t="str">
            <v>KJ51DVK</v>
          </cell>
          <cell r="B123" t="str">
            <v>3A012</v>
          </cell>
          <cell r="C123" t="str">
            <v>Passenger Fleet</v>
          </cell>
          <cell r="D123">
            <v>37209</v>
          </cell>
          <cell r="E123">
            <v>0</v>
          </cell>
          <cell r="F123">
            <v>10776</v>
          </cell>
          <cell r="G123">
            <v>9151.5789473684217</v>
          </cell>
          <cell r="H123" t="str">
            <v>Lease</v>
          </cell>
          <cell r="I123" t="str">
            <v>SFS</v>
          </cell>
          <cell r="J123" t="str">
            <v xml:space="preserve">Ford Transit W/C Accessable bus 16 seats </v>
          </cell>
        </row>
        <row r="124">
          <cell r="A124" t="str">
            <v>KL02CYS</v>
          </cell>
          <cell r="B124" t="str">
            <v>3A021</v>
          </cell>
          <cell r="C124" t="str">
            <v>Passenger Fleet</v>
          </cell>
          <cell r="D124">
            <v>37348</v>
          </cell>
          <cell r="E124">
            <v>0</v>
          </cell>
          <cell r="F124">
            <v>10776</v>
          </cell>
          <cell r="G124">
            <v>8864.6133333333328</v>
          </cell>
          <cell r="H124" t="str">
            <v>Lease</v>
          </cell>
          <cell r="I124" t="str">
            <v>SFS</v>
          </cell>
          <cell r="J124" t="str">
            <v xml:space="preserve">Ford Transit W/C Accessable bus 16 seats </v>
          </cell>
        </row>
        <row r="125">
          <cell r="A125" t="str">
            <v>KL02CZW</v>
          </cell>
          <cell r="B125" t="str">
            <v>3A020</v>
          </cell>
          <cell r="C125" t="str">
            <v>Passenger Fleet</v>
          </cell>
          <cell r="D125">
            <v>37341</v>
          </cell>
          <cell r="E125">
            <v>0</v>
          </cell>
          <cell r="F125">
            <v>10776</v>
          </cell>
          <cell r="G125">
            <v>8605.1679533333336</v>
          </cell>
          <cell r="H125" t="str">
            <v>Lease</v>
          </cell>
          <cell r="I125" t="str">
            <v>SFS</v>
          </cell>
          <cell r="J125" t="str">
            <v xml:space="preserve">Ford Transit W/C Accessable bus 16 seats </v>
          </cell>
        </row>
        <row r="126">
          <cell r="A126" t="str">
            <v>KL02JVF</v>
          </cell>
          <cell r="B126" t="str">
            <v>3A024</v>
          </cell>
          <cell r="C126" t="str">
            <v>Passenger Fleet</v>
          </cell>
          <cell r="D126">
            <v>37386</v>
          </cell>
          <cell r="E126">
            <v>0</v>
          </cell>
          <cell r="F126">
            <v>10776</v>
          </cell>
          <cell r="G126">
            <v>9874.6552686486484</v>
          </cell>
          <cell r="H126" t="str">
            <v>Lease</v>
          </cell>
          <cell r="I126" t="str">
            <v>SFS</v>
          </cell>
          <cell r="J126" t="str">
            <v xml:space="preserve">Ford Transit W/C Accessable bus 16 seats </v>
          </cell>
        </row>
        <row r="127">
          <cell r="A127" t="str">
            <v>KL02NWD</v>
          </cell>
          <cell r="B127" t="str">
            <v>3A027</v>
          </cell>
          <cell r="C127" t="str">
            <v>Passenger Fleet</v>
          </cell>
          <cell r="D127">
            <v>37412</v>
          </cell>
          <cell r="E127">
            <v>0</v>
          </cell>
          <cell r="F127">
            <v>10776</v>
          </cell>
          <cell r="G127">
            <v>9956.488288235294</v>
          </cell>
          <cell r="H127" t="str">
            <v>Lease</v>
          </cell>
          <cell r="I127" t="str">
            <v>SFS</v>
          </cell>
          <cell r="J127" t="str">
            <v xml:space="preserve">Ford Transit W/C Accessable bus 16 seats </v>
          </cell>
        </row>
        <row r="128">
          <cell r="A128" t="str">
            <v>KM09LYP</v>
          </cell>
          <cell r="B128" t="str">
            <v>2Z403</v>
          </cell>
          <cell r="C128" t="str">
            <v>Parks &amp; Open Spaces</v>
          </cell>
          <cell r="D128">
            <v>39987</v>
          </cell>
          <cell r="E128">
            <v>0</v>
          </cell>
          <cell r="F128">
            <v>10764</v>
          </cell>
          <cell r="G128">
            <v>6156.28</v>
          </cell>
          <cell r="H128" t="str">
            <v>Regular Hire</v>
          </cell>
          <cell r="I128" t="str">
            <v>GPL</v>
          </cell>
          <cell r="J128" t="str">
            <v>Mercedes Sprinter Crew Cab Tippers with Toe bar</v>
          </cell>
        </row>
        <row r="129">
          <cell r="A129" t="str">
            <v>KM09LZF</v>
          </cell>
          <cell r="B129" t="str">
            <v>2Z402</v>
          </cell>
          <cell r="C129" t="str">
            <v>Parks &amp; Open Spaces</v>
          </cell>
          <cell r="D129">
            <v>39987</v>
          </cell>
          <cell r="E129">
            <v>0</v>
          </cell>
          <cell r="F129">
            <v>10764</v>
          </cell>
          <cell r="G129">
            <v>6156.28</v>
          </cell>
          <cell r="H129" t="str">
            <v>Regular Hire</v>
          </cell>
          <cell r="I129" t="str">
            <v>GPL</v>
          </cell>
          <cell r="J129" t="str">
            <v>Mercedes Sprinter Crew Cab Tippers with Toe bar</v>
          </cell>
        </row>
        <row r="130">
          <cell r="A130" t="str">
            <v>KM09MFZ</v>
          </cell>
          <cell r="B130" t="str">
            <v>2Z405</v>
          </cell>
          <cell r="C130" t="str">
            <v>Parks &amp; Open Spaces</v>
          </cell>
          <cell r="D130">
            <v>39987</v>
          </cell>
          <cell r="E130">
            <v>0</v>
          </cell>
          <cell r="F130">
            <v>10764</v>
          </cell>
          <cell r="G130">
            <v>6156.28</v>
          </cell>
          <cell r="H130" t="str">
            <v>Regular Hire</v>
          </cell>
          <cell r="I130" t="str">
            <v>GPL</v>
          </cell>
          <cell r="J130" t="str">
            <v>Mercedes Sprinter Crew Cab Tippers with Toe bar</v>
          </cell>
        </row>
        <row r="131">
          <cell r="A131" t="str">
            <v>KM09MGX</v>
          </cell>
          <cell r="B131" t="str">
            <v>2Z406</v>
          </cell>
          <cell r="C131" t="str">
            <v>Parks &amp; Open Spaces</v>
          </cell>
          <cell r="D131">
            <v>39987</v>
          </cell>
          <cell r="E131">
            <v>0</v>
          </cell>
          <cell r="F131">
            <v>10764</v>
          </cell>
          <cell r="G131">
            <v>6156.28</v>
          </cell>
          <cell r="H131" t="str">
            <v>Regular Hire</v>
          </cell>
          <cell r="I131" t="str">
            <v>GPL</v>
          </cell>
          <cell r="J131" t="str">
            <v>Mercedes Sprinter Crew Cab Tippers with Toe bar</v>
          </cell>
        </row>
        <row r="132">
          <cell r="A132" t="str">
            <v>KM09MKU</v>
          </cell>
          <cell r="B132" t="str">
            <v>2Z404</v>
          </cell>
          <cell r="C132" t="str">
            <v>Parks &amp; Open Spaces</v>
          </cell>
          <cell r="D132">
            <v>39987</v>
          </cell>
          <cell r="E132">
            <v>0</v>
          </cell>
          <cell r="F132">
            <v>10764</v>
          </cell>
          <cell r="G132">
            <v>6156.28</v>
          </cell>
          <cell r="H132" t="str">
            <v>Regular Hire</v>
          </cell>
          <cell r="I132" t="str">
            <v>GPL</v>
          </cell>
          <cell r="J132" t="str">
            <v>Mercedes Sprinter Crew Cab Tippers with Toe bar</v>
          </cell>
        </row>
        <row r="133">
          <cell r="A133" t="str">
            <v>KU52LCN</v>
          </cell>
          <cell r="B133" t="str">
            <v>7L001</v>
          </cell>
          <cell r="C133" t="str">
            <v>Libraries Moblie Services</v>
          </cell>
          <cell r="D133">
            <v>37518</v>
          </cell>
          <cell r="E133">
            <v>41171</v>
          </cell>
          <cell r="F133">
            <v>10362</v>
          </cell>
          <cell r="G133">
            <v>11431.77735570776</v>
          </cell>
          <cell r="H133" t="str">
            <v>Lease</v>
          </cell>
          <cell r="I133" t="str">
            <v>SFS</v>
          </cell>
          <cell r="J133" t="str">
            <v xml:space="preserve">Iveco 75E17 Library </v>
          </cell>
        </row>
        <row r="134">
          <cell r="A134" t="str">
            <v>KX04KMY</v>
          </cell>
          <cell r="B134" t="str">
            <v>5S003</v>
          </cell>
          <cell r="C134" t="str">
            <v>Street Scene - Cleansing</v>
          </cell>
          <cell r="D134">
            <v>38146</v>
          </cell>
          <cell r="E134">
            <v>40702</v>
          </cell>
          <cell r="F134">
            <v>10652</v>
          </cell>
          <cell r="G134">
            <v>7463.5068920547947</v>
          </cell>
          <cell r="H134" t="str">
            <v>Lease</v>
          </cell>
          <cell r="I134" t="str">
            <v>SFS</v>
          </cell>
          <cell r="J134" t="str">
            <v>Iveco 18 tonne Skip Lorry</v>
          </cell>
        </row>
        <row r="135">
          <cell r="A135" t="str">
            <v>KX08DWK</v>
          </cell>
          <cell r="B135" t="str">
            <v>8Z002</v>
          </cell>
          <cell r="C135" t="str">
            <v>Highway Maintenance (10664)</v>
          </cell>
          <cell r="D135">
            <v>0</v>
          </cell>
          <cell r="E135">
            <v>0</v>
          </cell>
          <cell r="F135">
            <v>10664</v>
          </cell>
          <cell r="G135">
            <v>15548</v>
          </cell>
          <cell r="H135" t="str">
            <v>Regular Hire</v>
          </cell>
          <cell r="I135" t="str">
            <v>GPL</v>
          </cell>
          <cell r="J135" t="str">
            <v>JCB telehendler</v>
          </cell>
        </row>
        <row r="136">
          <cell r="A136" t="str">
            <v>KX08DWU</v>
          </cell>
          <cell r="B136" t="str">
            <v>0Z876</v>
          </cell>
          <cell r="C136" t="str">
            <v>Highway Maintenance (10620)</v>
          </cell>
          <cell r="D136">
            <v>0</v>
          </cell>
          <cell r="E136">
            <v>0</v>
          </cell>
          <cell r="F136">
            <v>10620</v>
          </cell>
          <cell r="G136">
            <v>15548</v>
          </cell>
          <cell r="H136" t="str">
            <v>Ad Hoc Hire</v>
          </cell>
          <cell r="I136" t="str">
            <v>GPL</v>
          </cell>
          <cell r="J136" t="str">
            <v>JCB telehendler</v>
          </cell>
        </row>
        <row r="137">
          <cell r="A137" t="str">
            <v>KX51XXA</v>
          </cell>
          <cell r="B137" t="str">
            <v>7G001</v>
          </cell>
          <cell r="C137" t="str">
            <v>Highway Maintenance (10620)</v>
          </cell>
          <cell r="D137">
            <v>37165</v>
          </cell>
          <cell r="E137">
            <v>40817</v>
          </cell>
          <cell r="F137">
            <v>10620</v>
          </cell>
          <cell r="G137">
            <v>9538.5496999999996</v>
          </cell>
          <cell r="H137" t="str">
            <v>Lease</v>
          </cell>
          <cell r="I137" t="str">
            <v>SFS</v>
          </cell>
          <cell r="J137" t="str">
            <v>Iveco 180E27 c/w Whale Gritter Body</v>
          </cell>
        </row>
        <row r="138">
          <cell r="A138" t="str">
            <v>KX51XXB</v>
          </cell>
          <cell r="B138" t="str">
            <v>7G002</v>
          </cell>
          <cell r="C138" t="str">
            <v>Highway Maintenance (10620)</v>
          </cell>
          <cell r="D138">
            <v>37165</v>
          </cell>
          <cell r="E138">
            <v>40817</v>
          </cell>
          <cell r="F138">
            <v>10620</v>
          </cell>
          <cell r="G138">
            <v>9538.5496999999996</v>
          </cell>
          <cell r="H138" t="str">
            <v>Lease</v>
          </cell>
          <cell r="I138" t="str">
            <v>SFS</v>
          </cell>
          <cell r="J138" t="str">
            <v>Iveco 180E27 c/w Whale Gritter Body</v>
          </cell>
        </row>
        <row r="139">
          <cell r="A139" t="str">
            <v>KX51XXC</v>
          </cell>
          <cell r="B139" t="str">
            <v>7G003</v>
          </cell>
          <cell r="C139" t="str">
            <v>Highway Maintenance (10620)</v>
          </cell>
          <cell r="D139">
            <v>37165</v>
          </cell>
          <cell r="E139">
            <v>40817</v>
          </cell>
          <cell r="F139">
            <v>10620</v>
          </cell>
          <cell r="G139">
            <v>9377.1071000000011</v>
          </cell>
          <cell r="H139" t="str">
            <v>Lease</v>
          </cell>
          <cell r="I139" t="str">
            <v>SFS</v>
          </cell>
          <cell r="J139" t="str">
            <v>Iveco 180E27 c/w Whale Gritter Body</v>
          </cell>
        </row>
        <row r="140">
          <cell r="A140" t="str">
            <v>KX51XXD</v>
          </cell>
          <cell r="B140" t="str">
            <v>7G004</v>
          </cell>
          <cell r="C140" t="str">
            <v>Highway Maintenance (10620)</v>
          </cell>
          <cell r="D140">
            <v>37165</v>
          </cell>
          <cell r="E140">
            <v>40817</v>
          </cell>
          <cell r="F140">
            <v>10620</v>
          </cell>
          <cell r="G140">
            <v>9377.1071000000011</v>
          </cell>
          <cell r="H140" t="str">
            <v>Lease</v>
          </cell>
          <cell r="I140" t="str">
            <v>SFS</v>
          </cell>
          <cell r="J140" t="str">
            <v>Iveco 180E27 c/w Whale Gritter Body</v>
          </cell>
        </row>
        <row r="141">
          <cell r="A141" t="str">
            <v>KX51XXE</v>
          </cell>
          <cell r="B141" t="str">
            <v>7G005</v>
          </cell>
          <cell r="C141" t="str">
            <v>Highway Maintenance (10620)</v>
          </cell>
          <cell r="D141">
            <v>37165</v>
          </cell>
          <cell r="E141">
            <v>40817</v>
          </cell>
          <cell r="F141">
            <v>10620</v>
          </cell>
          <cell r="G141">
            <v>9377.1071000000011</v>
          </cell>
          <cell r="H141" t="str">
            <v>Lease</v>
          </cell>
          <cell r="I141" t="str">
            <v>SFS</v>
          </cell>
          <cell r="J141" t="str">
            <v>Iveco 180E27 c/w Whale Gritter Body</v>
          </cell>
        </row>
        <row r="142">
          <cell r="A142" t="str">
            <v>KX51XXF</v>
          </cell>
          <cell r="B142" t="str">
            <v>7G006</v>
          </cell>
          <cell r="C142" t="str">
            <v>Highway Maintenance (10620)</v>
          </cell>
          <cell r="D142">
            <v>37165</v>
          </cell>
          <cell r="E142">
            <v>40817</v>
          </cell>
          <cell r="F142">
            <v>10620</v>
          </cell>
          <cell r="G142">
            <v>9377.1071000000011</v>
          </cell>
          <cell r="H142" t="str">
            <v>Lease</v>
          </cell>
          <cell r="I142" t="str">
            <v>SFS</v>
          </cell>
          <cell r="J142" t="str">
            <v>Iveco 180E27 c/w Whale Gritter Body</v>
          </cell>
        </row>
        <row r="143">
          <cell r="A143" t="str">
            <v>KX51XXG</v>
          </cell>
          <cell r="B143" t="str">
            <v>7G007</v>
          </cell>
          <cell r="C143" t="str">
            <v>Highway Maintenance (10620)</v>
          </cell>
          <cell r="D143">
            <v>37165</v>
          </cell>
          <cell r="E143">
            <v>40817</v>
          </cell>
          <cell r="F143">
            <v>10620</v>
          </cell>
          <cell r="G143">
            <v>9377.1071000000011</v>
          </cell>
          <cell r="H143" t="str">
            <v>Lease</v>
          </cell>
          <cell r="I143" t="str">
            <v>SFS</v>
          </cell>
          <cell r="J143" t="str">
            <v>Iveco 180E27 c/w Whale Gritter Body</v>
          </cell>
        </row>
        <row r="144">
          <cell r="A144" t="str">
            <v>KX51XXH</v>
          </cell>
          <cell r="B144" t="str">
            <v>7G008</v>
          </cell>
          <cell r="C144" t="str">
            <v>Highway Maintenance (10620)</v>
          </cell>
          <cell r="D144">
            <v>37165</v>
          </cell>
          <cell r="E144">
            <v>40817</v>
          </cell>
          <cell r="F144">
            <v>10620</v>
          </cell>
          <cell r="G144">
            <v>9377.1071000000011</v>
          </cell>
          <cell r="H144" t="str">
            <v>Lease</v>
          </cell>
          <cell r="I144" t="str">
            <v>SFS</v>
          </cell>
          <cell r="J144" t="str">
            <v>Iveco 180E27 c/w Whale Gritter Body</v>
          </cell>
        </row>
        <row r="145">
          <cell r="A145" t="str">
            <v>KX51XXJ</v>
          </cell>
          <cell r="B145" t="str">
            <v>7G009</v>
          </cell>
          <cell r="C145" t="str">
            <v>Highway Maintenance (10620)</v>
          </cell>
          <cell r="D145">
            <v>37165</v>
          </cell>
          <cell r="E145">
            <v>40817</v>
          </cell>
          <cell r="F145">
            <v>10620</v>
          </cell>
          <cell r="G145">
            <v>9377.1071000000011</v>
          </cell>
          <cell r="H145" t="str">
            <v>Lease</v>
          </cell>
          <cell r="I145" t="str">
            <v>SFS</v>
          </cell>
          <cell r="J145" t="str">
            <v>Iveco 180E27 c/w Whale Gritter Body</v>
          </cell>
        </row>
        <row r="146">
          <cell r="A146" t="str">
            <v>KX51XXZ</v>
          </cell>
          <cell r="B146" t="str">
            <v>5T001</v>
          </cell>
          <cell r="C146" t="str">
            <v>Street Scene - Refuse</v>
          </cell>
          <cell r="D146">
            <v>37179</v>
          </cell>
          <cell r="E146">
            <v>0</v>
          </cell>
          <cell r="F146">
            <v>10655</v>
          </cell>
          <cell r="G146">
            <v>13270.529801324503</v>
          </cell>
          <cell r="H146" t="str">
            <v>Lease</v>
          </cell>
          <cell r="I146" t="str">
            <v>SFS</v>
          </cell>
          <cell r="J146" t="str">
            <v>Iveco 26 tonne Grab Lorry</v>
          </cell>
        </row>
        <row r="147">
          <cell r="A147" t="str">
            <v>KX54HRN</v>
          </cell>
          <cell r="B147" t="str">
            <v>5T002</v>
          </cell>
          <cell r="C147" t="str">
            <v>Highway Maintenance (10664)</v>
          </cell>
          <cell r="D147">
            <v>38320</v>
          </cell>
          <cell r="E147">
            <v>0</v>
          </cell>
          <cell r="F147">
            <v>10664</v>
          </cell>
          <cell r="G147">
            <v>11257.894736842105</v>
          </cell>
          <cell r="H147" t="str">
            <v>Lease</v>
          </cell>
          <cell r="I147" t="str">
            <v>SFS</v>
          </cell>
          <cell r="J147" t="str">
            <v>Iveco 12 tonne Grab Lorry</v>
          </cell>
        </row>
        <row r="148">
          <cell r="A148" t="str">
            <v>LG09VPW</v>
          </cell>
          <cell r="B148" t="str">
            <v>1S101</v>
          </cell>
          <cell r="C148" t="str">
            <v>Mayoral Services</v>
          </cell>
          <cell r="D148">
            <v>39904</v>
          </cell>
          <cell r="E148">
            <v>40999</v>
          </cell>
          <cell r="F148">
            <v>10392</v>
          </cell>
          <cell r="G148">
            <v>9144.2000000000007</v>
          </cell>
          <cell r="H148" t="str">
            <v>Lease</v>
          </cell>
          <cell r="I148" t="str">
            <v>GPL</v>
          </cell>
          <cell r="J148" t="str">
            <v>Jaguar XJ Diesel Saloon 2.7 Tdvi Sovereign</v>
          </cell>
        </row>
        <row r="149">
          <cell r="A149" t="str">
            <v>LK07EPA</v>
          </cell>
          <cell r="B149" t="str">
            <v>4T027</v>
          </cell>
          <cell r="C149" t="str">
            <v>Barnet Homes - Caretakers</v>
          </cell>
          <cell r="D149">
            <v>39301</v>
          </cell>
          <cell r="E149">
            <v>40397</v>
          </cell>
          <cell r="F149" t="str">
            <v>External</v>
          </cell>
          <cell r="G149">
            <v>11156.953353972604</v>
          </cell>
          <cell r="H149" t="str">
            <v>Lease</v>
          </cell>
          <cell r="I149" t="str">
            <v>SFS</v>
          </cell>
          <cell r="J149" t="str">
            <v>Iveco 75E16 Tipper/Tail Lift</v>
          </cell>
        </row>
        <row r="150">
          <cell r="A150" t="str">
            <v>LK07EPC</v>
          </cell>
          <cell r="B150" t="str">
            <v>4T028</v>
          </cell>
          <cell r="C150" t="str">
            <v>Barnet Homes - Caretakers</v>
          </cell>
          <cell r="D150">
            <v>39301</v>
          </cell>
          <cell r="E150">
            <v>40397</v>
          </cell>
          <cell r="F150" t="str">
            <v>External</v>
          </cell>
          <cell r="G150">
            <v>11156.953353972604</v>
          </cell>
          <cell r="H150" t="str">
            <v>Lease</v>
          </cell>
          <cell r="I150" t="str">
            <v>SFS</v>
          </cell>
          <cell r="J150" t="str">
            <v>Iveco 75E16Tipper/Tail Lift</v>
          </cell>
        </row>
        <row r="151">
          <cell r="A151" t="str">
            <v>LK09ALU</v>
          </cell>
          <cell r="B151" t="str">
            <v>8W030</v>
          </cell>
          <cell r="C151" t="str">
            <v>Barnet Homes - Caretakers</v>
          </cell>
          <cell r="D151">
            <v>39904</v>
          </cell>
          <cell r="E151">
            <v>0</v>
          </cell>
          <cell r="F151" t="str">
            <v>External</v>
          </cell>
          <cell r="G151">
            <v>10348</v>
          </cell>
          <cell r="H151" t="str">
            <v>Lease</v>
          </cell>
          <cell r="I151" t="str">
            <v>GPL</v>
          </cell>
          <cell r="J151" t="str">
            <v>Hayter 3 gang Ride on</v>
          </cell>
        </row>
        <row r="152">
          <cell r="A152" t="str">
            <v>LK57CYH</v>
          </cell>
          <cell r="B152" t="str">
            <v>4T029</v>
          </cell>
          <cell r="C152" t="str">
            <v>Barnet Homes - Caretakers</v>
          </cell>
          <cell r="D152">
            <v>39356</v>
          </cell>
          <cell r="E152">
            <v>40452</v>
          </cell>
          <cell r="F152" t="str">
            <v>External</v>
          </cell>
          <cell r="G152">
            <v>8797.4656087671246</v>
          </cell>
          <cell r="H152" t="str">
            <v>Lease</v>
          </cell>
          <cell r="I152" t="str">
            <v>SFS</v>
          </cell>
          <cell r="J152" t="str">
            <v>Iveco 4.5 tipper/Caged /Tail-lift</v>
          </cell>
        </row>
        <row r="153">
          <cell r="A153" t="str">
            <v>LM07CMO</v>
          </cell>
          <cell r="B153" t="str">
            <v>1V099</v>
          </cell>
          <cell r="C153" t="str">
            <v>Barnet Homes - Caretakers</v>
          </cell>
          <cell r="D153">
            <v>39300</v>
          </cell>
          <cell r="E153">
            <v>40396</v>
          </cell>
          <cell r="F153" t="str">
            <v>External</v>
          </cell>
          <cell r="G153">
            <v>2571.2528767123285</v>
          </cell>
          <cell r="H153" t="str">
            <v>Lease</v>
          </cell>
          <cell r="I153" t="str">
            <v>SFS</v>
          </cell>
          <cell r="J153" t="str">
            <v>Vauxhall Combi Van</v>
          </cell>
        </row>
        <row r="154">
          <cell r="A154" t="str">
            <v>LM53ZKN</v>
          </cell>
          <cell r="B154" t="str">
            <v>1M294</v>
          </cell>
          <cell r="C154" t="str">
            <v>Parking</v>
          </cell>
          <cell r="D154">
            <v>38030</v>
          </cell>
          <cell r="E154">
            <v>0</v>
          </cell>
          <cell r="F154">
            <v>10646</v>
          </cell>
          <cell r="G154">
            <v>0</v>
          </cell>
          <cell r="H154" t="str">
            <v>Barnet Owned</v>
          </cell>
          <cell r="I154" t="str">
            <v>N/A</v>
          </cell>
          <cell r="J154" t="str">
            <v>Motorbikes</v>
          </cell>
        </row>
        <row r="155">
          <cell r="A155" t="str">
            <v>LM56GKA</v>
          </cell>
          <cell r="B155" t="str">
            <v>1V095</v>
          </cell>
          <cell r="C155" t="str">
            <v>Street Scene - Refuse</v>
          </cell>
          <cell r="D155">
            <v>39105</v>
          </cell>
          <cell r="E155">
            <v>40201</v>
          </cell>
          <cell r="F155">
            <v>10655</v>
          </cell>
          <cell r="G155">
            <v>4690.1586600000001</v>
          </cell>
          <cell r="H155" t="str">
            <v>Lease</v>
          </cell>
          <cell r="I155" t="str">
            <v>SFS</v>
          </cell>
          <cell r="J155" t="str">
            <v>Vauxhall Combo Crew Van</v>
          </cell>
        </row>
        <row r="156">
          <cell r="A156" t="str">
            <v>LM58VJO</v>
          </cell>
          <cell r="B156" t="str">
            <v>1H102</v>
          </cell>
          <cell r="C156" t="str">
            <v>Parking</v>
          </cell>
          <cell r="D156">
            <v>39904</v>
          </cell>
          <cell r="E156">
            <v>0</v>
          </cell>
          <cell r="F156">
            <v>10646</v>
          </cell>
          <cell r="G156">
            <v>0</v>
          </cell>
          <cell r="H156" t="str">
            <v>Lease</v>
          </cell>
          <cell r="I156" t="str">
            <v>1st Line Motorcycle</v>
          </cell>
          <cell r="J156" t="str">
            <v>Honda Psi Scooter</v>
          </cell>
        </row>
        <row r="157">
          <cell r="A157" t="str">
            <v>LM58VJP</v>
          </cell>
          <cell r="B157" t="str">
            <v>1H103</v>
          </cell>
          <cell r="C157" t="str">
            <v>Parking</v>
          </cell>
          <cell r="D157">
            <v>39904</v>
          </cell>
          <cell r="E157">
            <v>0</v>
          </cell>
          <cell r="F157">
            <v>10646</v>
          </cell>
          <cell r="G157">
            <v>0</v>
          </cell>
          <cell r="H157" t="str">
            <v>Lease</v>
          </cell>
          <cell r="I157" t="str">
            <v>1st Line Motorcycle</v>
          </cell>
          <cell r="J157" t="str">
            <v>Honda Psi Scooter</v>
          </cell>
        </row>
        <row r="158">
          <cell r="A158" t="str">
            <v>LM58VJV</v>
          </cell>
          <cell r="B158" t="str">
            <v>1H105</v>
          </cell>
          <cell r="C158" t="str">
            <v>Parking</v>
          </cell>
          <cell r="D158">
            <v>39904</v>
          </cell>
          <cell r="E158">
            <v>0</v>
          </cell>
          <cell r="F158">
            <v>10646</v>
          </cell>
          <cell r="G158">
            <v>0</v>
          </cell>
          <cell r="H158" t="str">
            <v>Lease</v>
          </cell>
          <cell r="I158" t="str">
            <v>1st Line Motorcycle</v>
          </cell>
          <cell r="J158" t="str">
            <v>Honda Psi Scooter</v>
          </cell>
        </row>
        <row r="159">
          <cell r="A159" t="str">
            <v>LM58VJX</v>
          </cell>
          <cell r="B159" t="str">
            <v>1H106</v>
          </cell>
          <cell r="C159" t="str">
            <v>Parking</v>
          </cell>
          <cell r="D159">
            <v>39904</v>
          </cell>
          <cell r="E159">
            <v>0</v>
          </cell>
          <cell r="F159">
            <v>10646</v>
          </cell>
          <cell r="G159">
            <v>0</v>
          </cell>
          <cell r="H159" t="str">
            <v>Lease</v>
          </cell>
          <cell r="I159" t="str">
            <v>1st Line Motorcycle</v>
          </cell>
          <cell r="J159" t="str">
            <v>Honda Psi Scooter</v>
          </cell>
        </row>
        <row r="160">
          <cell r="A160" t="str">
            <v>LM58VJY</v>
          </cell>
          <cell r="B160" t="str">
            <v>1H107</v>
          </cell>
          <cell r="C160" t="str">
            <v>Parking</v>
          </cell>
          <cell r="D160">
            <v>39904</v>
          </cell>
          <cell r="E160">
            <v>0</v>
          </cell>
          <cell r="F160">
            <v>10646</v>
          </cell>
          <cell r="G160">
            <v>0</v>
          </cell>
          <cell r="H160" t="str">
            <v>Lease</v>
          </cell>
          <cell r="I160" t="str">
            <v>1st Line Motorcycle</v>
          </cell>
          <cell r="J160" t="str">
            <v>Honda Psi Scooter</v>
          </cell>
        </row>
        <row r="161">
          <cell r="A161" t="str">
            <v>LM58VJZ</v>
          </cell>
          <cell r="B161" t="str">
            <v>1H108</v>
          </cell>
          <cell r="C161" t="str">
            <v>Parking</v>
          </cell>
          <cell r="D161">
            <v>39904</v>
          </cell>
          <cell r="E161">
            <v>0</v>
          </cell>
          <cell r="F161">
            <v>10646</v>
          </cell>
          <cell r="G161">
            <v>0</v>
          </cell>
          <cell r="H161" t="str">
            <v>Lease</v>
          </cell>
          <cell r="I161" t="str">
            <v>1st Line Motorcycle</v>
          </cell>
          <cell r="J161" t="str">
            <v>Honda Psi Scooter</v>
          </cell>
        </row>
        <row r="162">
          <cell r="A162" t="str">
            <v>LN07UKE</v>
          </cell>
          <cell r="B162" t="str">
            <v>2T070</v>
          </cell>
          <cell r="C162" t="str">
            <v>Street Scene - Cleansing</v>
          </cell>
          <cell r="D162">
            <v>39153</v>
          </cell>
          <cell r="E162">
            <v>40249</v>
          </cell>
          <cell r="F162">
            <v>10652</v>
          </cell>
          <cell r="G162">
            <v>10977.617099999999</v>
          </cell>
          <cell r="H162" t="str">
            <v>Lease</v>
          </cell>
          <cell r="I162" t="str">
            <v>SFS</v>
          </cell>
          <cell r="J162" t="str">
            <v xml:space="preserve">Ford Transit 350 Crewcab caged Tipper </v>
          </cell>
        </row>
        <row r="163">
          <cell r="A163" t="str">
            <v>LN07UKG</v>
          </cell>
          <cell r="B163" t="str">
            <v>2T068</v>
          </cell>
          <cell r="C163" t="str">
            <v>Street Scene - Cleansing</v>
          </cell>
          <cell r="D163">
            <v>39153</v>
          </cell>
          <cell r="E163">
            <v>40249</v>
          </cell>
          <cell r="F163">
            <v>10652</v>
          </cell>
          <cell r="G163">
            <v>10977.617099999999</v>
          </cell>
          <cell r="H163" t="str">
            <v>Lease</v>
          </cell>
          <cell r="I163" t="str">
            <v>SFS</v>
          </cell>
          <cell r="J163" t="str">
            <v xml:space="preserve">Ford Transit 350 Crewcab caged Tipper </v>
          </cell>
        </row>
        <row r="164">
          <cell r="A164" t="str">
            <v>LN07UKT</v>
          </cell>
          <cell r="B164" t="str">
            <v>2T066</v>
          </cell>
          <cell r="C164" t="str">
            <v>Street Scene - Cleansing</v>
          </cell>
          <cell r="D164">
            <v>39160</v>
          </cell>
          <cell r="E164">
            <v>40256</v>
          </cell>
          <cell r="F164">
            <v>10652</v>
          </cell>
          <cell r="G164">
            <v>11200.351360000001</v>
          </cell>
          <cell r="H164" t="str">
            <v>Lease</v>
          </cell>
          <cell r="I164" t="str">
            <v>SFS</v>
          </cell>
          <cell r="J164" t="str">
            <v xml:space="preserve">Ford Transit 350 Crewcab caged Tipper </v>
          </cell>
        </row>
        <row r="165">
          <cell r="A165" t="str">
            <v>LN07UKU</v>
          </cell>
          <cell r="B165" t="str">
            <v>2T065</v>
          </cell>
          <cell r="C165" t="str">
            <v>Street Scene - Cleansing</v>
          </cell>
          <cell r="D165">
            <v>39160</v>
          </cell>
          <cell r="E165">
            <v>40256</v>
          </cell>
          <cell r="F165">
            <v>10652</v>
          </cell>
          <cell r="G165">
            <v>11200.351360000001</v>
          </cell>
          <cell r="H165" t="str">
            <v>Lease</v>
          </cell>
          <cell r="I165" t="str">
            <v>SFS</v>
          </cell>
          <cell r="J165" t="str">
            <v xml:space="preserve">Ford Transit 350 Crewcab caged Tipper </v>
          </cell>
        </row>
        <row r="166">
          <cell r="A166" t="str">
            <v>LN07UKV</v>
          </cell>
          <cell r="B166" t="str">
            <v>2T069</v>
          </cell>
          <cell r="C166" t="str">
            <v>Street Scene - Cleansing</v>
          </cell>
          <cell r="D166">
            <v>39162</v>
          </cell>
          <cell r="E166">
            <v>40258</v>
          </cell>
          <cell r="F166">
            <v>10652</v>
          </cell>
          <cell r="G166">
            <v>11263.98972</v>
          </cell>
          <cell r="H166" t="str">
            <v>Lease</v>
          </cell>
          <cell r="I166" t="str">
            <v>SFS</v>
          </cell>
          <cell r="J166" t="str">
            <v xml:space="preserve">Ford Transit 350 Crewcab caged Tipper </v>
          </cell>
        </row>
        <row r="167">
          <cell r="A167" t="str">
            <v>LN56RZX</v>
          </cell>
          <cell r="B167" t="str">
            <v>1V096</v>
          </cell>
          <cell r="C167" t="str">
            <v>Street Scene - Cleansing</v>
          </cell>
          <cell r="D167">
            <v>39105</v>
          </cell>
          <cell r="E167">
            <v>40201</v>
          </cell>
          <cell r="F167">
            <v>10652</v>
          </cell>
          <cell r="G167">
            <v>4654.3582799999995</v>
          </cell>
          <cell r="H167" t="str">
            <v>Lease</v>
          </cell>
          <cell r="I167" t="str">
            <v>SFS</v>
          </cell>
          <cell r="J167" t="str">
            <v>Vauxhall Combo Crew Van</v>
          </cell>
        </row>
        <row r="168">
          <cell r="A168" t="str">
            <v>LN56TZG</v>
          </cell>
          <cell r="B168" t="str">
            <v>2T054</v>
          </cell>
          <cell r="C168" t="str">
            <v>Parks &amp; Open Spaces</v>
          </cell>
          <cell r="D168">
            <v>39098</v>
          </cell>
          <cell r="E168">
            <v>40194</v>
          </cell>
          <cell r="F168">
            <v>10764</v>
          </cell>
          <cell r="G168">
            <v>7757.2580800000005</v>
          </cell>
          <cell r="H168" t="str">
            <v>Lease</v>
          </cell>
          <cell r="I168" t="str">
            <v>SFS</v>
          </cell>
          <cell r="J168" t="str">
            <v>Ford Transit 350 Crewcab Tipper tow hitch</v>
          </cell>
        </row>
        <row r="169">
          <cell r="A169" t="str">
            <v>LN56TZK</v>
          </cell>
          <cell r="B169" t="str">
            <v>2T055</v>
          </cell>
          <cell r="C169" t="str">
            <v>Parks &amp; Open Spaces</v>
          </cell>
          <cell r="D169">
            <v>39098</v>
          </cell>
          <cell r="E169">
            <v>40194</v>
          </cell>
          <cell r="F169">
            <v>10764</v>
          </cell>
          <cell r="G169">
            <v>7865.7512000000006</v>
          </cell>
          <cell r="H169" t="str">
            <v>Lease</v>
          </cell>
          <cell r="I169" t="str">
            <v>SFS</v>
          </cell>
          <cell r="J169" t="str">
            <v>Ford Transit 350 Crewcab Tipper tow hitch</v>
          </cell>
        </row>
        <row r="170">
          <cell r="A170" t="str">
            <v>LN56UAC</v>
          </cell>
          <cell r="B170" t="str">
            <v>2T067</v>
          </cell>
          <cell r="C170" t="str">
            <v>Street Scene - Cleansing</v>
          </cell>
          <cell r="D170">
            <v>39147</v>
          </cell>
          <cell r="E170">
            <v>40243</v>
          </cell>
          <cell r="F170">
            <v>10652</v>
          </cell>
          <cell r="G170">
            <v>10786.702020000001</v>
          </cell>
          <cell r="H170" t="str">
            <v>Lease</v>
          </cell>
          <cell r="I170" t="str">
            <v>SFS</v>
          </cell>
          <cell r="J170" t="str">
            <v xml:space="preserve">Ford Transit 350 Crewcab caged Tipper </v>
          </cell>
        </row>
        <row r="171">
          <cell r="A171" t="str">
            <v>LN56UBG</v>
          </cell>
          <cell r="B171" t="str">
            <v>2T056</v>
          </cell>
          <cell r="C171" t="str">
            <v>Parks &amp; Open Spaces</v>
          </cell>
          <cell r="D171">
            <v>39098</v>
          </cell>
          <cell r="E171">
            <v>40194</v>
          </cell>
          <cell r="F171">
            <v>10764</v>
          </cell>
          <cell r="G171">
            <v>7865.7512000000006</v>
          </cell>
          <cell r="H171" t="str">
            <v>Lease</v>
          </cell>
          <cell r="I171" t="str">
            <v>SFS</v>
          </cell>
          <cell r="J171" t="str">
            <v>Ford Transit 350 Crewcab Tipper tow hitch</v>
          </cell>
        </row>
        <row r="172">
          <cell r="A172" t="str">
            <v>LN56UBJ</v>
          </cell>
          <cell r="B172" t="str">
            <v>2T057</v>
          </cell>
          <cell r="C172" t="str">
            <v>Parks &amp; Open Spaces</v>
          </cell>
          <cell r="D172">
            <v>39098</v>
          </cell>
          <cell r="E172">
            <v>40194</v>
          </cell>
          <cell r="F172">
            <v>10764</v>
          </cell>
          <cell r="G172">
            <v>7865.7512000000006</v>
          </cell>
          <cell r="H172" t="str">
            <v>Lease</v>
          </cell>
          <cell r="I172" t="str">
            <v>SFS</v>
          </cell>
          <cell r="J172" t="str">
            <v>Ford Transit 350 Crewcab Tipper tow hitch</v>
          </cell>
        </row>
        <row r="173">
          <cell r="A173" t="str">
            <v>LN56UBL</v>
          </cell>
          <cell r="B173" t="str">
            <v>2T058</v>
          </cell>
          <cell r="C173" t="str">
            <v>Parks &amp; Open Spaces</v>
          </cell>
          <cell r="D173">
            <v>39098</v>
          </cell>
          <cell r="E173">
            <v>40194</v>
          </cell>
          <cell r="F173">
            <v>10764</v>
          </cell>
          <cell r="G173">
            <v>7865.7512000000006</v>
          </cell>
          <cell r="H173" t="str">
            <v>Lease</v>
          </cell>
          <cell r="I173" t="str">
            <v>SFS</v>
          </cell>
          <cell r="J173" t="str">
            <v>Ford Transit 350 Crewcab Tipper tow hitch</v>
          </cell>
        </row>
        <row r="174">
          <cell r="A174" t="str">
            <v>LN56UBO</v>
          </cell>
          <cell r="B174" t="str">
            <v>2T059</v>
          </cell>
          <cell r="C174" t="str">
            <v>Parks &amp; Open Spaces</v>
          </cell>
          <cell r="D174">
            <v>39098</v>
          </cell>
          <cell r="E174">
            <v>40194</v>
          </cell>
          <cell r="F174">
            <v>10764</v>
          </cell>
          <cell r="G174">
            <v>7757.2580800000005</v>
          </cell>
          <cell r="H174" t="str">
            <v>Lease</v>
          </cell>
          <cell r="I174" t="str">
            <v>SFS</v>
          </cell>
          <cell r="J174" t="str">
            <v>Ford Transit 350 Crewcab Tipper tow hitch</v>
          </cell>
        </row>
        <row r="175">
          <cell r="A175" t="str">
            <v>LN57WVU</v>
          </cell>
          <cell r="B175" t="str">
            <v>2G076</v>
          </cell>
          <cell r="C175" t="str">
            <v>Barnet Homes - Caretakers</v>
          </cell>
          <cell r="D175">
            <v>39328</v>
          </cell>
          <cell r="E175">
            <v>40424</v>
          </cell>
          <cell r="F175" t="str">
            <v>External</v>
          </cell>
          <cell r="G175">
            <v>3622.5539262100456</v>
          </cell>
          <cell r="H175" t="str">
            <v>Lease</v>
          </cell>
          <cell r="I175" t="str">
            <v>SFS</v>
          </cell>
          <cell r="J175" t="str">
            <v>Ford Transit Medium Roof</v>
          </cell>
        </row>
        <row r="176">
          <cell r="A176" t="str">
            <v>LN57WVV</v>
          </cell>
          <cell r="B176" t="str">
            <v>2G077</v>
          </cell>
          <cell r="C176" t="str">
            <v>Barnet Homes - Caretakers</v>
          </cell>
          <cell r="D176">
            <v>39328</v>
          </cell>
          <cell r="E176">
            <v>40424</v>
          </cell>
          <cell r="F176" t="str">
            <v>External</v>
          </cell>
          <cell r="G176">
            <v>3622.5539262100456</v>
          </cell>
          <cell r="H176" t="str">
            <v>Lease</v>
          </cell>
          <cell r="I176" t="str">
            <v>SFS</v>
          </cell>
          <cell r="J176" t="str">
            <v>Ford Transit Medium Roof</v>
          </cell>
        </row>
        <row r="177">
          <cell r="A177" t="str">
            <v>LN57WVW</v>
          </cell>
          <cell r="B177" t="str">
            <v>2G078</v>
          </cell>
          <cell r="C177" t="str">
            <v>Barnet Homes - Caretakers</v>
          </cell>
          <cell r="D177">
            <v>39328</v>
          </cell>
          <cell r="E177">
            <v>40424</v>
          </cell>
          <cell r="F177" t="str">
            <v>External</v>
          </cell>
          <cell r="G177">
            <v>3622.5539262100456</v>
          </cell>
          <cell r="H177" t="str">
            <v>Lease</v>
          </cell>
          <cell r="I177" t="str">
            <v>SFS</v>
          </cell>
          <cell r="J177" t="str">
            <v>Ford Transit Medium Roof</v>
          </cell>
        </row>
        <row r="178">
          <cell r="A178" t="str">
            <v>LN57WVX</v>
          </cell>
          <cell r="B178" t="str">
            <v>2G079</v>
          </cell>
          <cell r="C178" t="str">
            <v>Barnet Homes - Caretakers</v>
          </cell>
          <cell r="D178">
            <v>39328</v>
          </cell>
          <cell r="E178">
            <v>40424</v>
          </cell>
          <cell r="F178" t="str">
            <v>External</v>
          </cell>
          <cell r="G178">
            <v>3622.5539262100456</v>
          </cell>
          <cell r="H178" t="str">
            <v>Lease</v>
          </cell>
          <cell r="I178" t="str">
            <v>SFS</v>
          </cell>
          <cell r="J178" t="str">
            <v>Ford Transit Medium Roof</v>
          </cell>
        </row>
        <row r="179">
          <cell r="A179" t="str">
            <v>LN57XBA</v>
          </cell>
          <cell r="B179" t="str">
            <v>2G080</v>
          </cell>
          <cell r="C179" t="str">
            <v>Barnet Homes - Caretakers</v>
          </cell>
          <cell r="D179">
            <v>39486</v>
          </cell>
          <cell r="E179">
            <v>41313</v>
          </cell>
          <cell r="F179" t="str">
            <v>External</v>
          </cell>
          <cell r="G179">
            <v>12026.3012</v>
          </cell>
          <cell r="H179" t="str">
            <v>Lease</v>
          </cell>
          <cell r="I179" t="str">
            <v>SFS</v>
          </cell>
          <cell r="J179" t="str">
            <v>Ford Transit Medium Roof- Grafitti</v>
          </cell>
        </row>
        <row r="180">
          <cell r="A180" t="str">
            <v>LR09UKJ</v>
          </cell>
          <cell r="B180" t="str">
            <v>2Z418</v>
          </cell>
          <cell r="C180" t="str">
            <v>Libraries</v>
          </cell>
          <cell r="D180">
            <v>40135</v>
          </cell>
          <cell r="E180">
            <v>40143</v>
          </cell>
          <cell r="F180">
            <v>10347</v>
          </cell>
          <cell r="G180">
            <v>0</v>
          </cell>
          <cell r="H180" t="str">
            <v>Ad Hoc Hire</v>
          </cell>
          <cell r="I180" t="str">
            <v>GPL</v>
          </cell>
        </row>
        <row r="181">
          <cell r="A181" t="str">
            <v>LR56OCC</v>
          </cell>
          <cell r="B181" t="str">
            <v>1V090</v>
          </cell>
          <cell r="C181" t="str">
            <v>Street Scene - Cleansing</v>
          </cell>
          <cell r="D181">
            <v>39036</v>
          </cell>
          <cell r="E181">
            <v>40132</v>
          </cell>
          <cell r="F181">
            <v>10652</v>
          </cell>
          <cell r="G181">
            <v>2750.0384199999999</v>
          </cell>
          <cell r="H181" t="str">
            <v>Lease</v>
          </cell>
          <cell r="I181" t="str">
            <v>SFS</v>
          </cell>
          <cell r="J181" t="str">
            <v>Vauxhall Corsa Van</v>
          </cell>
        </row>
        <row r="182">
          <cell r="A182" t="str">
            <v>LR56OCH</v>
          </cell>
          <cell r="B182" t="str">
            <v>1V091</v>
          </cell>
          <cell r="C182" t="str">
            <v>Street Scene - Cleansing</v>
          </cell>
          <cell r="D182">
            <v>39036</v>
          </cell>
          <cell r="E182">
            <v>40132</v>
          </cell>
          <cell r="F182">
            <v>10652</v>
          </cell>
          <cell r="G182">
            <v>2750.0384199999999</v>
          </cell>
          <cell r="H182" t="str">
            <v>Lease</v>
          </cell>
          <cell r="I182" t="str">
            <v>SFS</v>
          </cell>
          <cell r="J182" t="str">
            <v>Vauxhall Corsa Van</v>
          </cell>
        </row>
        <row r="183">
          <cell r="A183" t="str">
            <v>LR56OEX</v>
          </cell>
          <cell r="B183" t="str">
            <v>1V092</v>
          </cell>
          <cell r="C183" t="str">
            <v>Street Scene - Cleansing</v>
          </cell>
          <cell r="D183">
            <v>39036</v>
          </cell>
          <cell r="E183">
            <v>40132</v>
          </cell>
          <cell r="F183">
            <v>10652</v>
          </cell>
          <cell r="G183">
            <v>2750.0384199999999</v>
          </cell>
          <cell r="H183" t="str">
            <v>Lease</v>
          </cell>
          <cell r="I183" t="str">
            <v>SFS</v>
          </cell>
          <cell r="J183" t="str">
            <v>Vauxhall Corsa Van</v>
          </cell>
        </row>
        <row r="184">
          <cell r="A184" t="str">
            <v>LR56OFE</v>
          </cell>
          <cell r="B184" t="str">
            <v>1V094</v>
          </cell>
          <cell r="C184" t="str">
            <v>Street Scene - Cleansing</v>
          </cell>
          <cell r="D184">
            <v>39022</v>
          </cell>
          <cell r="E184">
            <v>40118</v>
          </cell>
          <cell r="F184">
            <v>10652</v>
          </cell>
          <cell r="G184">
            <v>2549.3918400000002</v>
          </cell>
          <cell r="H184" t="str">
            <v>Lease</v>
          </cell>
          <cell r="I184" t="str">
            <v>SFS</v>
          </cell>
          <cell r="J184" t="str">
            <v>Vauxhall Corsa Van</v>
          </cell>
        </row>
        <row r="185">
          <cell r="A185" t="str">
            <v>LR56OFH</v>
          </cell>
          <cell r="B185" t="str">
            <v>1V093</v>
          </cell>
          <cell r="C185" t="str">
            <v>Street Scene - Refuse</v>
          </cell>
          <cell r="D185">
            <v>39022</v>
          </cell>
          <cell r="E185">
            <v>40118</v>
          </cell>
          <cell r="F185">
            <v>10655</v>
          </cell>
          <cell r="G185">
            <v>2549.3918400000002</v>
          </cell>
          <cell r="H185" t="str">
            <v>Lease</v>
          </cell>
          <cell r="I185" t="str">
            <v>SFS</v>
          </cell>
          <cell r="J185" t="str">
            <v>Vauxhall Corsa Van</v>
          </cell>
        </row>
        <row r="186">
          <cell r="A186" t="str">
            <v>LR56OJA</v>
          </cell>
          <cell r="B186" t="str">
            <v>1V097</v>
          </cell>
          <cell r="C186" t="str">
            <v>Street Scene - Cleansing</v>
          </cell>
          <cell r="D186">
            <v>39105</v>
          </cell>
          <cell r="E186">
            <v>40201</v>
          </cell>
          <cell r="F186">
            <v>10652</v>
          </cell>
          <cell r="G186">
            <v>4654.3582799999995</v>
          </cell>
          <cell r="H186" t="str">
            <v>Lease</v>
          </cell>
          <cell r="I186" t="str">
            <v>SFS</v>
          </cell>
          <cell r="J186" t="str">
            <v>Vauxhall Combo Crew Van</v>
          </cell>
        </row>
        <row r="187">
          <cell r="A187" t="str">
            <v>LR56OJJ</v>
          </cell>
          <cell r="B187" t="str">
            <v>1V098</v>
          </cell>
          <cell r="C187" t="str">
            <v>Street Scene - Refuse</v>
          </cell>
          <cell r="D187">
            <v>39105</v>
          </cell>
          <cell r="E187">
            <v>40201</v>
          </cell>
          <cell r="F187">
            <v>10655</v>
          </cell>
          <cell r="G187">
            <v>4690.1586600000001</v>
          </cell>
          <cell r="H187" t="str">
            <v>Lease</v>
          </cell>
          <cell r="I187" t="str">
            <v>SFS</v>
          </cell>
          <cell r="J187" t="str">
            <v>Vauxhall Combo Crew Van</v>
          </cell>
        </row>
        <row r="188">
          <cell r="A188" t="str">
            <v>LS06DYN</v>
          </cell>
          <cell r="B188" t="str">
            <v>1V089</v>
          </cell>
          <cell r="C188" t="str">
            <v>Parks &amp; Open Spaces</v>
          </cell>
          <cell r="D188">
            <v>38901</v>
          </cell>
          <cell r="E188">
            <v>0</v>
          </cell>
          <cell r="F188">
            <v>10764</v>
          </cell>
          <cell r="G188">
            <v>3427.1477777777777</v>
          </cell>
          <cell r="H188" t="str">
            <v>Lease</v>
          </cell>
          <cell r="I188" t="str">
            <v>SFS</v>
          </cell>
          <cell r="J188" t="str">
            <v>Ford Ranger single cab pickup</v>
          </cell>
        </row>
        <row r="189">
          <cell r="A189" t="str">
            <v>LS06DZC</v>
          </cell>
          <cell r="B189" t="str">
            <v>2T050</v>
          </cell>
          <cell r="C189" t="str">
            <v>Parks &amp; Open Spaces</v>
          </cell>
          <cell r="D189">
            <v>38929</v>
          </cell>
          <cell r="E189">
            <v>0</v>
          </cell>
          <cell r="F189">
            <v>10764</v>
          </cell>
          <cell r="G189">
            <v>5127.96</v>
          </cell>
          <cell r="H189" t="str">
            <v>Lease</v>
          </cell>
          <cell r="I189" t="str">
            <v>SFS</v>
          </cell>
          <cell r="J189" t="str">
            <v xml:space="preserve">Ford Transit 350 Crewcab Tipper </v>
          </cell>
        </row>
        <row r="190">
          <cell r="A190" t="str">
            <v>LS56FKR</v>
          </cell>
          <cell r="B190" t="str">
            <v>2T060</v>
          </cell>
          <cell r="C190" t="str">
            <v>Street Scene - Cleansing</v>
          </cell>
          <cell r="D190">
            <v>39111</v>
          </cell>
          <cell r="E190">
            <v>40207</v>
          </cell>
          <cell r="F190">
            <v>10652</v>
          </cell>
          <cell r="G190">
            <v>9641.2115400000002</v>
          </cell>
          <cell r="H190" t="str">
            <v>Lease</v>
          </cell>
          <cell r="I190" t="str">
            <v>SFS</v>
          </cell>
          <cell r="J190" t="str">
            <v xml:space="preserve">Ford Transit 350 Crewcab caged Tipper </v>
          </cell>
        </row>
        <row r="191">
          <cell r="A191" t="str">
            <v>LT04FLH</v>
          </cell>
          <cell r="B191" t="str">
            <v>2G040</v>
          </cell>
          <cell r="C191" t="str">
            <v>Parks &amp; Open Spaces</v>
          </cell>
          <cell r="D191">
            <v>38047</v>
          </cell>
          <cell r="E191">
            <v>0</v>
          </cell>
          <cell r="F191">
            <v>10764</v>
          </cell>
          <cell r="G191">
            <v>3645.2897666666663</v>
          </cell>
          <cell r="H191" t="str">
            <v>Lease</v>
          </cell>
          <cell r="I191" t="str">
            <v>SFS</v>
          </cell>
          <cell r="J191" t="str">
            <v>Ford Transit 350 Van</v>
          </cell>
        </row>
        <row r="192">
          <cell r="A192" t="str">
            <v>LT06BOJ</v>
          </cell>
          <cell r="B192" t="str">
            <v>2T052</v>
          </cell>
          <cell r="C192" t="str">
            <v>Parks &amp; Open Spaces</v>
          </cell>
          <cell r="D192">
            <v>38939</v>
          </cell>
          <cell r="E192">
            <v>0</v>
          </cell>
          <cell r="F192">
            <v>10764</v>
          </cell>
          <cell r="G192">
            <v>5127.96</v>
          </cell>
          <cell r="H192" t="str">
            <v>Lease</v>
          </cell>
          <cell r="I192" t="str">
            <v>SFS</v>
          </cell>
          <cell r="J192" t="str">
            <v xml:space="preserve">Ford Transit 350 Crewcab Tipper </v>
          </cell>
        </row>
        <row r="193">
          <cell r="A193" t="str">
            <v>LT06BOV</v>
          </cell>
          <cell r="B193" t="str">
            <v>2G073</v>
          </cell>
          <cell r="C193" t="str">
            <v>Parks &amp; Open Spaces</v>
          </cell>
          <cell r="D193">
            <v>38841</v>
          </cell>
          <cell r="E193">
            <v>0</v>
          </cell>
          <cell r="F193">
            <v>10764</v>
          </cell>
          <cell r="G193">
            <v>2680.0656051282049</v>
          </cell>
          <cell r="H193" t="str">
            <v>Lease</v>
          </cell>
          <cell r="I193" t="str">
            <v>SFS</v>
          </cell>
          <cell r="J193" t="str">
            <v>Ford Transit Connect</v>
          </cell>
        </row>
        <row r="194">
          <cell r="A194" t="str">
            <v>LT06BPF</v>
          </cell>
          <cell r="B194" t="str">
            <v>2G075</v>
          </cell>
          <cell r="C194" t="str">
            <v>Environmental Health</v>
          </cell>
          <cell r="D194">
            <v>38841</v>
          </cell>
          <cell r="E194">
            <v>0</v>
          </cell>
          <cell r="F194">
            <v>10958</v>
          </cell>
          <cell r="G194">
            <v>2602.5922010256413</v>
          </cell>
          <cell r="H194" t="str">
            <v>Lease</v>
          </cell>
          <cell r="I194" t="str">
            <v>SFS</v>
          </cell>
          <cell r="J194" t="str">
            <v>Ford Transit Connect</v>
          </cell>
        </row>
        <row r="195">
          <cell r="A195" t="str">
            <v>LT06BPO</v>
          </cell>
          <cell r="B195" t="str">
            <v>2G074</v>
          </cell>
          <cell r="C195" t="str">
            <v>Parks &amp; Open Spaces</v>
          </cell>
          <cell r="D195">
            <v>38841</v>
          </cell>
          <cell r="E195">
            <v>0</v>
          </cell>
          <cell r="F195">
            <v>10764</v>
          </cell>
          <cell r="G195">
            <v>2680.0656051282049</v>
          </cell>
          <cell r="H195" t="str">
            <v>Lease</v>
          </cell>
          <cell r="I195" t="str">
            <v>SFS</v>
          </cell>
          <cell r="J195" t="str">
            <v>Ford Transit Connect</v>
          </cell>
        </row>
        <row r="196">
          <cell r="A196" t="str">
            <v>LT06BPV</v>
          </cell>
          <cell r="B196" t="str">
            <v>2G072</v>
          </cell>
          <cell r="C196" t="str">
            <v>Parks &amp; Open Spaces</v>
          </cell>
          <cell r="D196">
            <v>38841</v>
          </cell>
          <cell r="E196">
            <v>0</v>
          </cell>
          <cell r="F196">
            <v>10764</v>
          </cell>
          <cell r="G196">
            <v>2680.0656051282049</v>
          </cell>
          <cell r="H196" t="str">
            <v>Lease</v>
          </cell>
          <cell r="I196" t="str">
            <v>SFS</v>
          </cell>
          <cell r="J196" t="str">
            <v>Ford Transit Connect</v>
          </cell>
        </row>
        <row r="197">
          <cell r="A197" t="str">
            <v>LT06BUF</v>
          </cell>
          <cell r="B197" t="str">
            <v>2T051</v>
          </cell>
          <cell r="C197" t="str">
            <v>Parks &amp; Open Spaces</v>
          </cell>
          <cell r="D197">
            <v>38939</v>
          </cell>
          <cell r="E197">
            <v>0</v>
          </cell>
          <cell r="F197">
            <v>10764</v>
          </cell>
          <cell r="G197">
            <v>5127.96</v>
          </cell>
          <cell r="H197" t="str">
            <v>Lease</v>
          </cell>
          <cell r="I197" t="str">
            <v>SFS</v>
          </cell>
          <cell r="J197" t="str">
            <v xml:space="preserve">Ford Transit 350 Crewcab Tipper </v>
          </cell>
        </row>
        <row r="198">
          <cell r="A198" t="str">
            <v>LT07YRX</v>
          </cell>
          <cell r="B198" t="str">
            <v>2T071</v>
          </cell>
          <cell r="C198" t="str">
            <v>Street Scene - Cleansing</v>
          </cell>
          <cell r="D198">
            <v>39163</v>
          </cell>
          <cell r="E198">
            <v>40259</v>
          </cell>
          <cell r="F198">
            <v>10652</v>
          </cell>
          <cell r="G198">
            <v>11295.8089</v>
          </cell>
          <cell r="H198" t="str">
            <v>Lease</v>
          </cell>
          <cell r="I198" t="str">
            <v>SFS</v>
          </cell>
          <cell r="J198" t="str">
            <v xml:space="preserve">Ford Transit 350 Crewcab caged Tipper </v>
          </cell>
        </row>
        <row r="199">
          <cell r="A199" t="str">
            <v>LT07YRY</v>
          </cell>
          <cell r="B199" t="str">
            <v>2T064</v>
          </cell>
          <cell r="C199" t="str">
            <v>Street Scene - Cleansing</v>
          </cell>
          <cell r="D199">
            <v>39162</v>
          </cell>
          <cell r="E199">
            <v>40258</v>
          </cell>
          <cell r="F199">
            <v>10652</v>
          </cell>
          <cell r="G199">
            <v>11263.98972</v>
          </cell>
          <cell r="H199" t="str">
            <v>Lease</v>
          </cell>
          <cell r="I199" t="str">
            <v>SFS</v>
          </cell>
          <cell r="J199" t="str">
            <v xml:space="preserve">Ford Transit 350 Crewcab caged Tipper </v>
          </cell>
        </row>
        <row r="200">
          <cell r="A200" t="str">
            <v>LT07YRZ</v>
          </cell>
          <cell r="B200" t="str">
            <v>2T063</v>
          </cell>
          <cell r="C200" t="str">
            <v>Street Scene - Cleansing</v>
          </cell>
          <cell r="D200">
            <v>39163</v>
          </cell>
          <cell r="E200">
            <v>40259</v>
          </cell>
          <cell r="F200">
            <v>10652</v>
          </cell>
          <cell r="G200">
            <v>11295.8089</v>
          </cell>
          <cell r="H200" t="str">
            <v>Lease</v>
          </cell>
          <cell r="I200" t="str">
            <v>SFS</v>
          </cell>
          <cell r="J200" t="str">
            <v xml:space="preserve">Ford Transit 350 Crewcab caged Tipper </v>
          </cell>
        </row>
        <row r="201">
          <cell r="A201" t="str">
            <v>LT07YSA</v>
          </cell>
          <cell r="B201" t="str">
            <v>2T061</v>
          </cell>
          <cell r="C201" t="str">
            <v>Street Scene - Cleansing</v>
          </cell>
          <cell r="D201">
            <v>39163</v>
          </cell>
          <cell r="E201">
            <v>40259</v>
          </cell>
          <cell r="F201">
            <v>10652</v>
          </cell>
          <cell r="G201">
            <v>11295.8089</v>
          </cell>
          <cell r="H201" t="str">
            <v>Lease</v>
          </cell>
          <cell r="I201" t="str">
            <v>SFS</v>
          </cell>
          <cell r="J201" t="str">
            <v xml:space="preserve">Ford Transit 350 Crewcab caged Tipper </v>
          </cell>
        </row>
        <row r="202">
          <cell r="A202" t="str">
            <v>LT07YSB</v>
          </cell>
          <cell r="B202" t="str">
            <v>2T062</v>
          </cell>
          <cell r="C202" t="str">
            <v>Street Scene - Cleansing</v>
          </cell>
          <cell r="D202">
            <v>39162</v>
          </cell>
          <cell r="E202">
            <v>40258</v>
          </cell>
          <cell r="F202">
            <v>10652</v>
          </cell>
          <cell r="G202">
            <v>11263.98972</v>
          </cell>
          <cell r="H202" t="str">
            <v>Lease</v>
          </cell>
          <cell r="I202" t="str">
            <v>SFS</v>
          </cell>
          <cell r="J202" t="str">
            <v xml:space="preserve">Ford Transit 350 Crewcab caged Tipper </v>
          </cell>
        </row>
        <row r="203">
          <cell r="A203" t="str">
            <v>LT54CEK</v>
          </cell>
          <cell r="B203" t="str">
            <v>2G060</v>
          </cell>
          <cell r="C203" t="str">
            <v>Barnet Homes - Caretakers</v>
          </cell>
          <cell r="D203">
            <v>38238</v>
          </cell>
          <cell r="E203">
            <v>0</v>
          </cell>
          <cell r="F203" t="str">
            <v>External</v>
          </cell>
          <cell r="G203">
            <v>3378.7923999999998</v>
          </cell>
          <cell r="H203" t="str">
            <v>Lease</v>
          </cell>
          <cell r="I203" t="str">
            <v>SFS</v>
          </cell>
          <cell r="J203" t="str">
            <v>Ford Transit 350 Van</v>
          </cell>
        </row>
        <row r="204">
          <cell r="A204" t="str">
            <v>LT54CLJ</v>
          </cell>
          <cell r="B204" t="str">
            <v>2G061</v>
          </cell>
          <cell r="C204" t="str">
            <v>Housing 21</v>
          </cell>
          <cell r="D204">
            <v>38238</v>
          </cell>
          <cell r="E204">
            <v>0</v>
          </cell>
          <cell r="F204" t="str">
            <v>External</v>
          </cell>
          <cell r="G204">
            <v>3279.32</v>
          </cell>
          <cell r="H204" t="str">
            <v>Lease</v>
          </cell>
          <cell r="I204" t="str">
            <v>SFS</v>
          </cell>
          <cell r="J204" t="str">
            <v>Ford Transit 350 Van</v>
          </cell>
        </row>
        <row r="205">
          <cell r="A205" t="str">
            <v>LT54CLN</v>
          </cell>
          <cell r="B205" t="str">
            <v>2G062</v>
          </cell>
          <cell r="C205" t="str">
            <v>Housing 21</v>
          </cell>
          <cell r="D205">
            <v>38238</v>
          </cell>
          <cell r="E205">
            <v>0</v>
          </cell>
          <cell r="F205" t="str">
            <v>External</v>
          </cell>
          <cell r="G205">
            <v>3882</v>
          </cell>
          <cell r="H205" t="str">
            <v>Lease</v>
          </cell>
          <cell r="I205" t="str">
            <v>SFS</v>
          </cell>
          <cell r="J205" t="str">
            <v>Ford Transit 350 Van</v>
          </cell>
        </row>
        <row r="206">
          <cell r="A206" t="str">
            <v>LT55KHD</v>
          </cell>
          <cell r="B206" t="str">
            <v>2G071</v>
          </cell>
          <cell r="C206" t="str">
            <v>Libraries</v>
          </cell>
          <cell r="D206">
            <v>38666</v>
          </cell>
          <cell r="E206">
            <v>0</v>
          </cell>
          <cell r="F206">
            <v>10339</v>
          </cell>
          <cell r="G206">
            <v>5366.6747368421056</v>
          </cell>
          <cell r="H206" t="str">
            <v>Lease</v>
          </cell>
          <cell r="I206" t="str">
            <v>SFS</v>
          </cell>
          <cell r="J206" t="str">
            <v>Ford Transit Library Van</v>
          </cell>
        </row>
        <row r="207">
          <cell r="A207" t="str">
            <v>LT55KHP</v>
          </cell>
          <cell r="B207" t="str">
            <v>2T040</v>
          </cell>
          <cell r="C207" t="str">
            <v>Parks &amp; Open Spaces</v>
          </cell>
          <cell r="D207">
            <v>38737</v>
          </cell>
          <cell r="E207">
            <v>40144</v>
          </cell>
          <cell r="F207">
            <v>10764</v>
          </cell>
          <cell r="G207">
            <v>5130</v>
          </cell>
          <cell r="H207" t="str">
            <v>Lease</v>
          </cell>
          <cell r="I207" t="str">
            <v>SFS</v>
          </cell>
          <cell r="J207" t="str">
            <v xml:space="preserve">Ford Transit 350 Crewcab Tipper </v>
          </cell>
        </row>
        <row r="208">
          <cell r="A208" t="str">
            <v>LT55KHU</v>
          </cell>
          <cell r="B208" t="str">
            <v>2T041</v>
          </cell>
          <cell r="C208" t="str">
            <v>Parks &amp; Open Spaces</v>
          </cell>
          <cell r="D208">
            <v>38737</v>
          </cell>
          <cell r="E208">
            <v>40144</v>
          </cell>
          <cell r="F208">
            <v>10764</v>
          </cell>
          <cell r="G208">
            <v>5130</v>
          </cell>
          <cell r="H208" t="str">
            <v>Lease</v>
          </cell>
          <cell r="I208" t="str">
            <v>SFS</v>
          </cell>
          <cell r="J208" t="str">
            <v xml:space="preserve">Ford Transit 350 Crewcab Tipper </v>
          </cell>
        </row>
        <row r="209">
          <cell r="A209" t="str">
            <v>M637UBM</v>
          </cell>
          <cell r="B209" t="str">
            <v>1S309</v>
          </cell>
          <cell r="C209" t="str">
            <v>Parks &amp; Open Spaces</v>
          </cell>
          <cell r="D209">
            <v>34758</v>
          </cell>
          <cell r="E209">
            <v>0</v>
          </cell>
          <cell r="F209">
            <v>10764</v>
          </cell>
          <cell r="G209">
            <v>0</v>
          </cell>
          <cell r="H209" t="str">
            <v>Barnet Owned</v>
          </cell>
          <cell r="I209" t="str">
            <v>N/A</v>
          </cell>
          <cell r="J209" t="str">
            <v>Landrover 110</v>
          </cell>
        </row>
        <row r="210">
          <cell r="A210" t="str">
            <v>MJ06DVN</v>
          </cell>
          <cell r="B210" t="str">
            <v>2T053</v>
          </cell>
          <cell r="C210" t="str">
            <v>Parks &amp; Open Spaces</v>
          </cell>
          <cell r="D210">
            <v>38953</v>
          </cell>
          <cell r="E210">
            <v>0</v>
          </cell>
          <cell r="F210">
            <v>10764</v>
          </cell>
          <cell r="G210">
            <v>4726.3569400000006</v>
          </cell>
          <cell r="H210" t="str">
            <v>Lease</v>
          </cell>
          <cell r="I210" t="str">
            <v>SFS</v>
          </cell>
          <cell r="J210" t="str">
            <v xml:space="preserve">Ford Transit 350 Crewcab Tipper/Crane </v>
          </cell>
        </row>
        <row r="211">
          <cell r="A211" t="str">
            <v>ML58VJU</v>
          </cell>
          <cell r="B211" t="str">
            <v>1H104</v>
          </cell>
          <cell r="C211" t="str">
            <v>Parking</v>
          </cell>
          <cell r="D211">
            <v>39904</v>
          </cell>
          <cell r="E211">
            <v>0</v>
          </cell>
          <cell r="F211">
            <v>10646</v>
          </cell>
          <cell r="G211">
            <v>0</v>
          </cell>
          <cell r="H211" t="str">
            <v>Lease</v>
          </cell>
          <cell r="I211" t="str">
            <v>1st Line Motorcycle</v>
          </cell>
          <cell r="J211" t="str">
            <v>Honda Psi Scooter</v>
          </cell>
        </row>
        <row r="212">
          <cell r="A212" t="str">
            <v>MX08HHT</v>
          </cell>
          <cell r="B212" t="str">
            <v>4Z261</v>
          </cell>
          <cell r="C212" t="str">
            <v>Highway Maintenance (10664)</v>
          </cell>
          <cell r="D212">
            <v>0</v>
          </cell>
          <cell r="E212">
            <v>0</v>
          </cell>
          <cell r="F212">
            <v>10664</v>
          </cell>
          <cell r="G212">
            <v>10088</v>
          </cell>
          <cell r="H212" t="str">
            <v>Regular Hire</v>
          </cell>
          <cell r="I212" t="str">
            <v>DRM</v>
          </cell>
          <cell r="J212" t="str">
            <v>Iveco 75 E16 7.5 t  insulated Tipper</v>
          </cell>
        </row>
        <row r="213">
          <cell r="A213" t="str">
            <v>MX09KLA</v>
          </cell>
          <cell r="B213" t="str">
            <v>3Z104</v>
          </cell>
          <cell r="C213" t="str">
            <v>Passenger Fleet</v>
          </cell>
          <cell r="D213">
            <v>40137</v>
          </cell>
          <cell r="E213" t="str">
            <v>two week</v>
          </cell>
          <cell r="F213">
            <v>10776</v>
          </cell>
          <cell r="G213">
            <v>0</v>
          </cell>
          <cell r="H213" t="str">
            <v>Ad Hoc Hire</v>
          </cell>
          <cell r="I213" t="str">
            <v>DRM</v>
          </cell>
          <cell r="J213" t="str">
            <v>Iveco 16 seater</v>
          </cell>
        </row>
        <row r="214">
          <cell r="A214" t="str">
            <v>MX56CUJ</v>
          </cell>
          <cell r="B214" t="str">
            <v>4Z270</v>
          </cell>
          <cell r="C214" t="str">
            <v>Street Scene - Cleansing</v>
          </cell>
          <cell r="D214">
            <v>39938</v>
          </cell>
          <cell r="E214">
            <v>0</v>
          </cell>
          <cell r="F214">
            <v>10652</v>
          </cell>
          <cell r="G214">
            <v>13260</v>
          </cell>
          <cell r="H214" t="str">
            <v>Regular Hire</v>
          </cell>
          <cell r="I214" t="str">
            <v>GPL</v>
          </cell>
          <cell r="J214" t="str">
            <v>7.5 Cage Tipper--T/L</v>
          </cell>
        </row>
        <row r="215">
          <cell r="A215" t="str">
            <v>N/A</v>
          </cell>
          <cell r="B215" t="str">
            <v>7S851</v>
          </cell>
          <cell r="C215" t="str">
            <v>Street Scene - Cleansing</v>
          </cell>
          <cell r="D215">
            <v>38393</v>
          </cell>
          <cell r="E215" t="str">
            <v>Barnet Owned</v>
          </cell>
          <cell r="F215">
            <v>10652</v>
          </cell>
          <cell r="G215">
            <v>0</v>
          </cell>
          <cell r="H215" t="str">
            <v>Barnet Owned</v>
          </cell>
          <cell r="I215" t="str">
            <v>N/A</v>
          </cell>
          <cell r="J215" t="str">
            <v>Applied Sweeper</v>
          </cell>
        </row>
        <row r="216">
          <cell r="A216" t="str">
            <v>N/A</v>
          </cell>
          <cell r="B216" t="str">
            <v>7S852</v>
          </cell>
          <cell r="C216" t="str">
            <v>Street Scene - Cleansing</v>
          </cell>
          <cell r="D216">
            <v>38393</v>
          </cell>
          <cell r="E216" t="str">
            <v>Barnet Owned</v>
          </cell>
          <cell r="F216">
            <v>10652</v>
          </cell>
          <cell r="G216">
            <v>0</v>
          </cell>
          <cell r="H216" t="str">
            <v>Barnet Owned</v>
          </cell>
          <cell r="I216" t="str">
            <v>N/A</v>
          </cell>
          <cell r="J216" t="str">
            <v>Applied Sweeper</v>
          </cell>
        </row>
        <row r="217">
          <cell r="A217" t="str">
            <v>N/A</v>
          </cell>
          <cell r="B217" t="str">
            <v>7S853</v>
          </cell>
          <cell r="C217" t="str">
            <v>Street Scene - Cleansing</v>
          </cell>
          <cell r="D217">
            <v>38393</v>
          </cell>
          <cell r="E217" t="str">
            <v>Barnet Owned</v>
          </cell>
          <cell r="F217">
            <v>10652</v>
          </cell>
          <cell r="G217">
            <v>0</v>
          </cell>
          <cell r="H217" t="str">
            <v>Barnet Owned</v>
          </cell>
          <cell r="I217" t="str">
            <v>N/A</v>
          </cell>
          <cell r="J217" t="str">
            <v>Applied Sweeper</v>
          </cell>
        </row>
        <row r="218">
          <cell r="A218" t="str">
            <v>N/A</v>
          </cell>
          <cell r="B218" t="str">
            <v>7S854</v>
          </cell>
          <cell r="C218" t="str">
            <v>Street Scene - Cleansing</v>
          </cell>
          <cell r="D218">
            <v>38393</v>
          </cell>
          <cell r="E218" t="str">
            <v>Barnet Owned</v>
          </cell>
          <cell r="F218">
            <v>10652</v>
          </cell>
          <cell r="G218">
            <v>0</v>
          </cell>
          <cell r="H218" t="str">
            <v>Barnet Owned</v>
          </cell>
          <cell r="I218" t="str">
            <v>N/A</v>
          </cell>
          <cell r="J218" t="str">
            <v>Applied Sweeper</v>
          </cell>
        </row>
        <row r="219">
          <cell r="A219" t="str">
            <v>N/A</v>
          </cell>
          <cell r="B219" t="str">
            <v>7S855</v>
          </cell>
          <cell r="C219" t="str">
            <v>Street Scene - Cleansing</v>
          </cell>
          <cell r="D219">
            <v>38393</v>
          </cell>
          <cell r="E219" t="str">
            <v>Barnet Owned</v>
          </cell>
          <cell r="F219">
            <v>10652</v>
          </cell>
          <cell r="G219">
            <v>0</v>
          </cell>
          <cell r="H219" t="str">
            <v>Barnet Owned</v>
          </cell>
          <cell r="I219" t="str">
            <v>N/A</v>
          </cell>
          <cell r="J219" t="str">
            <v>Applied Sweeper</v>
          </cell>
        </row>
        <row r="220">
          <cell r="A220" t="str">
            <v>N/A</v>
          </cell>
          <cell r="B220" t="str">
            <v>7S856</v>
          </cell>
          <cell r="C220" t="str">
            <v>Street Scene - Cleansing</v>
          </cell>
          <cell r="D220">
            <v>38393</v>
          </cell>
          <cell r="E220" t="str">
            <v>Barnet Owned</v>
          </cell>
          <cell r="F220">
            <v>10652</v>
          </cell>
          <cell r="G220">
            <v>0</v>
          </cell>
          <cell r="H220" t="str">
            <v>Barnet Owned</v>
          </cell>
          <cell r="I220" t="str">
            <v>N/A</v>
          </cell>
          <cell r="J220" t="str">
            <v>Applied Sweeper</v>
          </cell>
        </row>
        <row r="221">
          <cell r="A221" t="str">
            <v>N/A</v>
          </cell>
          <cell r="B221" t="str">
            <v>7S857</v>
          </cell>
          <cell r="C221" t="str">
            <v>Street Scene - Cleansing</v>
          </cell>
          <cell r="D221">
            <v>38653</v>
          </cell>
          <cell r="E221" t="str">
            <v>Barnet Owned</v>
          </cell>
          <cell r="F221">
            <v>10652</v>
          </cell>
          <cell r="G221">
            <v>0</v>
          </cell>
          <cell r="H221" t="str">
            <v>Barnet Owned</v>
          </cell>
          <cell r="I221" t="str">
            <v>N/A</v>
          </cell>
          <cell r="J221" t="str">
            <v>Applied Sweeper</v>
          </cell>
        </row>
        <row r="222">
          <cell r="A222" t="str">
            <v>N/A</v>
          </cell>
          <cell r="B222" t="str">
            <v>7S858</v>
          </cell>
          <cell r="C222" t="str">
            <v>Street Scene - Cleansing</v>
          </cell>
          <cell r="D222">
            <v>38653</v>
          </cell>
          <cell r="E222" t="str">
            <v>Barnet Owned</v>
          </cell>
          <cell r="F222">
            <v>10652</v>
          </cell>
          <cell r="G222">
            <v>0</v>
          </cell>
          <cell r="H222" t="str">
            <v>Barnet Owned</v>
          </cell>
          <cell r="I222" t="str">
            <v>N/A</v>
          </cell>
          <cell r="J222" t="str">
            <v>Applied Sweeper</v>
          </cell>
        </row>
        <row r="223">
          <cell r="A223" t="str">
            <v>N/A</v>
          </cell>
          <cell r="B223" t="str">
            <v>7S859</v>
          </cell>
          <cell r="C223" t="str">
            <v>Street Scene - Cleansing</v>
          </cell>
          <cell r="D223">
            <v>38653</v>
          </cell>
          <cell r="E223" t="str">
            <v>Barnet Owned</v>
          </cell>
          <cell r="F223">
            <v>10652</v>
          </cell>
          <cell r="G223">
            <v>0</v>
          </cell>
          <cell r="H223" t="str">
            <v>Barnet Owned</v>
          </cell>
          <cell r="I223" t="str">
            <v>N/A</v>
          </cell>
          <cell r="J223" t="str">
            <v>Applied Sweeper</v>
          </cell>
        </row>
        <row r="224">
          <cell r="A224" t="str">
            <v>N/A</v>
          </cell>
          <cell r="B224" t="str">
            <v>7S860</v>
          </cell>
          <cell r="C224" t="str">
            <v>Street Scene - Cleansing</v>
          </cell>
          <cell r="D224">
            <v>38653</v>
          </cell>
          <cell r="E224" t="str">
            <v>Barnet Owned</v>
          </cell>
          <cell r="F224">
            <v>10652</v>
          </cell>
          <cell r="G224">
            <v>0</v>
          </cell>
          <cell r="H224" t="str">
            <v>Barnet Owned</v>
          </cell>
          <cell r="I224" t="str">
            <v>N/A</v>
          </cell>
          <cell r="J224" t="str">
            <v>Applied Sweeper</v>
          </cell>
        </row>
        <row r="225">
          <cell r="A225" t="str">
            <v>N/A</v>
          </cell>
          <cell r="B225" t="str">
            <v>7S861</v>
          </cell>
          <cell r="C225" t="str">
            <v>Street Scene - Cleansing</v>
          </cell>
          <cell r="D225">
            <v>38653</v>
          </cell>
          <cell r="E225" t="str">
            <v>Barnet Owned</v>
          </cell>
          <cell r="F225">
            <v>10652</v>
          </cell>
          <cell r="G225">
            <v>0</v>
          </cell>
          <cell r="H225" t="str">
            <v>Barnet Owned</v>
          </cell>
          <cell r="I225" t="str">
            <v>N/A</v>
          </cell>
          <cell r="J225" t="str">
            <v>Applied Sweeper</v>
          </cell>
        </row>
        <row r="226">
          <cell r="A226" t="str">
            <v>N/A</v>
          </cell>
          <cell r="B226" t="str">
            <v>7S862</v>
          </cell>
          <cell r="C226" t="str">
            <v>Street Scene - Cleansing</v>
          </cell>
          <cell r="D226">
            <v>38653</v>
          </cell>
          <cell r="E226" t="str">
            <v>Barnet Owned</v>
          </cell>
          <cell r="F226">
            <v>10652</v>
          </cell>
          <cell r="G226">
            <v>0</v>
          </cell>
          <cell r="H226" t="str">
            <v>Barnet Owned</v>
          </cell>
          <cell r="I226" t="str">
            <v>N/A</v>
          </cell>
          <cell r="J226" t="str">
            <v>Applied Sweeper</v>
          </cell>
        </row>
        <row r="227">
          <cell r="A227" t="str">
            <v>N/A</v>
          </cell>
          <cell r="B227" t="str">
            <v>7S863</v>
          </cell>
          <cell r="C227" t="str">
            <v>Street Scene - Cleansing</v>
          </cell>
          <cell r="D227">
            <v>38653</v>
          </cell>
          <cell r="E227" t="str">
            <v>Barnet Owned</v>
          </cell>
          <cell r="F227">
            <v>10652</v>
          </cell>
          <cell r="G227">
            <v>0</v>
          </cell>
          <cell r="H227" t="str">
            <v>Barnet Owned</v>
          </cell>
          <cell r="I227" t="str">
            <v>N/A</v>
          </cell>
          <cell r="J227" t="str">
            <v>Applied Sweeper</v>
          </cell>
        </row>
        <row r="228">
          <cell r="A228" t="str">
            <v>N/A</v>
          </cell>
          <cell r="B228" t="str">
            <v>7S864</v>
          </cell>
          <cell r="C228" t="str">
            <v>Street Scene - Cleansing</v>
          </cell>
          <cell r="D228">
            <v>38653</v>
          </cell>
          <cell r="E228" t="str">
            <v>Barnet Owned</v>
          </cell>
          <cell r="F228">
            <v>10652</v>
          </cell>
          <cell r="G228">
            <v>0</v>
          </cell>
          <cell r="H228" t="str">
            <v>Barnet Owned</v>
          </cell>
          <cell r="I228" t="str">
            <v>N/A</v>
          </cell>
          <cell r="J228" t="str">
            <v>Applied Sweeper</v>
          </cell>
        </row>
        <row r="229">
          <cell r="A229" t="str">
            <v>N/A</v>
          </cell>
          <cell r="B229" t="str">
            <v>7S865</v>
          </cell>
          <cell r="C229" t="str">
            <v>Street Scene - Cleansing</v>
          </cell>
          <cell r="D229">
            <v>38653</v>
          </cell>
          <cell r="E229" t="str">
            <v>Barnet Owned</v>
          </cell>
          <cell r="F229">
            <v>10652</v>
          </cell>
          <cell r="G229">
            <v>0</v>
          </cell>
          <cell r="H229" t="str">
            <v>Barnet Owned</v>
          </cell>
          <cell r="I229" t="str">
            <v>N/A</v>
          </cell>
          <cell r="J229" t="str">
            <v>Applied Sweeper</v>
          </cell>
        </row>
        <row r="230">
          <cell r="A230" t="str">
            <v>N/A</v>
          </cell>
          <cell r="B230" t="str">
            <v>7S866</v>
          </cell>
          <cell r="C230" t="str">
            <v>Street Scene - Cleansing</v>
          </cell>
          <cell r="D230">
            <v>39300</v>
          </cell>
          <cell r="E230" t="str">
            <v>Barnet Owned</v>
          </cell>
          <cell r="F230">
            <v>10652</v>
          </cell>
          <cell r="G230">
            <v>0</v>
          </cell>
          <cell r="H230" t="str">
            <v>Barnet Owned</v>
          </cell>
          <cell r="I230" t="str">
            <v>N/A</v>
          </cell>
          <cell r="J230" t="str">
            <v>Applied Sweeper</v>
          </cell>
        </row>
        <row r="231">
          <cell r="A231" t="str">
            <v>N/A</v>
          </cell>
          <cell r="B231" t="str">
            <v>7S867</v>
          </cell>
          <cell r="C231" t="str">
            <v>Street Scene - Cleansing</v>
          </cell>
          <cell r="D231">
            <v>39326</v>
          </cell>
          <cell r="E231" t="str">
            <v>Barnet Owned</v>
          </cell>
          <cell r="F231">
            <v>10652</v>
          </cell>
          <cell r="G231">
            <v>0</v>
          </cell>
          <cell r="H231" t="str">
            <v>Barnet Owned</v>
          </cell>
          <cell r="I231" t="str">
            <v>N/A</v>
          </cell>
          <cell r="J231" t="str">
            <v>Applied Sweeper</v>
          </cell>
        </row>
        <row r="232">
          <cell r="A232" t="str">
            <v>N/A</v>
          </cell>
          <cell r="B232" t="str">
            <v>7S868</v>
          </cell>
          <cell r="C232" t="str">
            <v>Street Scene - Cleansing</v>
          </cell>
          <cell r="D232">
            <v>39326</v>
          </cell>
          <cell r="E232" t="str">
            <v>Barnet Owned</v>
          </cell>
          <cell r="F232">
            <v>10652</v>
          </cell>
          <cell r="G232">
            <v>0</v>
          </cell>
          <cell r="H232" t="str">
            <v>Barnet Owned</v>
          </cell>
          <cell r="I232" t="str">
            <v>N/A</v>
          </cell>
          <cell r="J232" t="str">
            <v>Applied Sweeper</v>
          </cell>
        </row>
        <row r="233">
          <cell r="A233" t="str">
            <v>N/A</v>
          </cell>
          <cell r="B233" t="str">
            <v>8S001</v>
          </cell>
          <cell r="C233" t="str">
            <v>Parks &amp; Open Spaces</v>
          </cell>
          <cell r="D233">
            <v>36956</v>
          </cell>
          <cell r="E233" t="str">
            <v>Barnet Owned</v>
          </cell>
          <cell r="F233">
            <v>10764</v>
          </cell>
          <cell r="G233">
            <v>0</v>
          </cell>
          <cell r="H233" t="str">
            <v>Barnet Owned</v>
          </cell>
          <cell r="I233" t="str">
            <v>N/A</v>
          </cell>
          <cell r="J233" t="str">
            <v>Bucket</v>
          </cell>
        </row>
        <row r="234">
          <cell r="A234" t="str">
            <v>N/A</v>
          </cell>
          <cell r="B234" t="str">
            <v>8S002</v>
          </cell>
          <cell r="C234" t="str">
            <v>Parks &amp; Open Spaces</v>
          </cell>
          <cell r="D234">
            <v>36986</v>
          </cell>
          <cell r="E234" t="str">
            <v>Barnet Owned</v>
          </cell>
          <cell r="F234">
            <v>10764</v>
          </cell>
          <cell r="G234">
            <v>0</v>
          </cell>
          <cell r="H234" t="str">
            <v>Barnet Owned</v>
          </cell>
          <cell r="I234" t="str">
            <v>N/A</v>
          </cell>
          <cell r="J234" t="str">
            <v>Bucket</v>
          </cell>
        </row>
        <row r="235">
          <cell r="A235" t="str">
            <v>NA07AWJ</v>
          </cell>
          <cell r="B235" t="str">
            <v>2Z416</v>
          </cell>
          <cell r="C235" t="str">
            <v>Barnet Homes - Caretakers</v>
          </cell>
          <cell r="D235">
            <v>40129</v>
          </cell>
          <cell r="E235">
            <v>0</v>
          </cell>
          <cell r="F235" t="str">
            <v>External</v>
          </cell>
          <cell r="G235">
            <v>0</v>
          </cell>
          <cell r="H235" t="str">
            <v>Ad Hoc Hire</v>
          </cell>
          <cell r="I235" t="str">
            <v>GPL</v>
          </cell>
          <cell r="J235" t="str">
            <v>Ford transit Single cab cage tipper</v>
          </cell>
        </row>
        <row r="236">
          <cell r="A236" t="str">
            <v>NA56OTG</v>
          </cell>
          <cell r="B236" t="str">
            <v>2Z355</v>
          </cell>
          <cell r="C236" t="str">
            <v>Street Scene - Cleansing</v>
          </cell>
          <cell r="D236">
            <v>0</v>
          </cell>
          <cell r="E236">
            <v>0</v>
          </cell>
          <cell r="F236">
            <v>10652</v>
          </cell>
          <cell r="G236">
            <v>5616</v>
          </cell>
          <cell r="H236" t="str">
            <v>Regular Hire</v>
          </cell>
          <cell r="I236" t="str">
            <v>Target</v>
          </cell>
          <cell r="J236" t="str">
            <v>3.5 CAGED Tippers</v>
          </cell>
        </row>
        <row r="237">
          <cell r="A237" t="str">
            <v>NC57LSF</v>
          </cell>
          <cell r="B237" t="str">
            <v>2Z400</v>
          </cell>
          <cell r="C237" t="str">
            <v>Barnet Homes - Caretakers</v>
          </cell>
          <cell r="D237">
            <v>39891</v>
          </cell>
          <cell r="E237">
            <v>0</v>
          </cell>
          <cell r="F237" t="str">
            <v>External</v>
          </cell>
          <cell r="G237">
            <v>3411.24</v>
          </cell>
          <cell r="H237" t="str">
            <v>Regular Hire</v>
          </cell>
          <cell r="I237" t="str">
            <v>Target</v>
          </cell>
          <cell r="J237" t="str">
            <v>Transit 260 Panel van</v>
          </cell>
        </row>
        <row r="238">
          <cell r="A238" t="str">
            <v>ND07GSO</v>
          </cell>
          <cell r="B238" t="str">
            <v>2Z361</v>
          </cell>
          <cell r="C238" t="str">
            <v>Highway Maintenance (10664)</v>
          </cell>
          <cell r="D238">
            <v>0</v>
          </cell>
          <cell r="E238">
            <v>0</v>
          </cell>
          <cell r="F238">
            <v>10664</v>
          </cell>
          <cell r="G238">
            <v>3049.7999999999997</v>
          </cell>
          <cell r="H238" t="str">
            <v>Regular Hire</v>
          </cell>
          <cell r="I238" t="str">
            <v>Target</v>
          </cell>
          <cell r="J238" t="str">
            <v>Ford Connect SWB</v>
          </cell>
        </row>
        <row r="239">
          <cell r="A239" t="str">
            <v>ND56RRZ</v>
          </cell>
          <cell r="B239" t="str">
            <v>2Z356</v>
          </cell>
          <cell r="C239" t="str">
            <v>Street Scene - Cleansing</v>
          </cell>
          <cell r="D239">
            <v>0</v>
          </cell>
          <cell r="E239">
            <v>0</v>
          </cell>
          <cell r="F239">
            <v>10652</v>
          </cell>
          <cell r="G239">
            <v>5616</v>
          </cell>
          <cell r="H239" t="str">
            <v>Regular Hire</v>
          </cell>
          <cell r="I239" t="str">
            <v>Target</v>
          </cell>
          <cell r="J239" t="str">
            <v>3.5 CAGED Tippers</v>
          </cell>
        </row>
        <row r="240">
          <cell r="A240" t="str">
            <v>ND56RYH</v>
          </cell>
          <cell r="B240" t="str">
            <v>2Z420</v>
          </cell>
          <cell r="C240" t="str">
            <v>Parks &amp; Open Spaces</v>
          </cell>
          <cell r="D240">
            <v>40144</v>
          </cell>
          <cell r="E240">
            <v>0</v>
          </cell>
          <cell r="F240">
            <v>10764</v>
          </cell>
          <cell r="G240">
            <v>0</v>
          </cell>
          <cell r="H240" t="str">
            <v>Regular Hire</v>
          </cell>
          <cell r="I240" t="str">
            <v>GPL</v>
          </cell>
          <cell r="J240" t="str">
            <v>Ford transit Single cab cage tipper</v>
          </cell>
        </row>
        <row r="241">
          <cell r="A241" t="str">
            <v>ND56RZO</v>
          </cell>
          <cell r="B241" t="str">
            <v>2Z421</v>
          </cell>
          <cell r="C241" t="str">
            <v>Parks &amp; Open Spaces</v>
          </cell>
          <cell r="D241">
            <v>40144</v>
          </cell>
          <cell r="E241">
            <v>0</v>
          </cell>
          <cell r="F241">
            <v>10764</v>
          </cell>
          <cell r="G241">
            <v>0</v>
          </cell>
          <cell r="H241" t="str">
            <v>Regular Hire</v>
          </cell>
          <cell r="I241" t="str">
            <v>GPL</v>
          </cell>
          <cell r="J241" t="str">
            <v>Ford transit Single cab cage tipper</v>
          </cell>
        </row>
        <row r="242">
          <cell r="A242" t="str">
            <v>ND57NGN</v>
          </cell>
          <cell r="B242" t="str">
            <v>1Z234</v>
          </cell>
          <cell r="C242" t="str">
            <v>Street Scene - Cleansing</v>
          </cell>
          <cell r="D242">
            <v>40120</v>
          </cell>
          <cell r="E242">
            <v>0</v>
          </cell>
          <cell r="F242">
            <v>10652</v>
          </cell>
          <cell r="G242">
            <v>0</v>
          </cell>
          <cell r="H242" t="str">
            <v>Ad Hoc Hire</v>
          </cell>
          <cell r="I242" t="str">
            <v>GPL</v>
          </cell>
          <cell r="J242" t="str">
            <v>Peugeot 206 HDI</v>
          </cell>
        </row>
        <row r="243">
          <cell r="A243" t="str">
            <v>NG06EZR</v>
          </cell>
          <cell r="B243" t="str">
            <v>2Z365</v>
          </cell>
          <cell r="C243" t="str">
            <v>Street Scene - Cleansing</v>
          </cell>
          <cell r="D243" t="str">
            <v>N/A</v>
          </cell>
          <cell r="E243">
            <v>0</v>
          </cell>
          <cell r="F243">
            <v>10652</v>
          </cell>
          <cell r="G243">
            <v>5616</v>
          </cell>
          <cell r="H243" t="str">
            <v>Ad Hoc Hire</v>
          </cell>
          <cell r="I243" t="str">
            <v>Target</v>
          </cell>
          <cell r="J243" t="str">
            <v>3.5 CAGED Tippers</v>
          </cell>
        </row>
        <row r="244">
          <cell r="A244" t="str">
            <v>NG06MFN</v>
          </cell>
          <cell r="B244" t="str">
            <v>2Z407</v>
          </cell>
          <cell r="C244" t="str">
            <v>Street Scene - Cleansing</v>
          </cell>
          <cell r="D244">
            <v>40034</v>
          </cell>
          <cell r="E244">
            <v>0</v>
          </cell>
          <cell r="F244">
            <v>10652</v>
          </cell>
          <cell r="G244">
            <v>18900</v>
          </cell>
          <cell r="H244" t="str">
            <v>Regular Hire</v>
          </cell>
          <cell r="I244" t="str">
            <v>GPL</v>
          </cell>
          <cell r="J244" t="str">
            <v>Transit Go Gum</v>
          </cell>
        </row>
        <row r="245">
          <cell r="A245" t="str">
            <v>NG06ZDX</v>
          </cell>
          <cell r="B245" t="str">
            <v>2Z353</v>
          </cell>
          <cell r="C245" t="str">
            <v>Street Scene - Cleansing</v>
          </cell>
          <cell r="D245">
            <v>0</v>
          </cell>
          <cell r="E245">
            <v>0</v>
          </cell>
          <cell r="F245">
            <v>10652</v>
          </cell>
          <cell r="G245">
            <v>5616</v>
          </cell>
          <cell r="H245" t="str">
            <v>Regular Hire</v>
          </cell>
          <cell r="I245" t="str">
            <v>Target</v>
          </cell>
          <cell r="J245" t="str">
            <v>3.5 CAGED Tippers</v>
          </cell>
        </row>
        <row r="246">
          <cell r="A246" t="str">
            <v>NG53YHH</v>
          </cell>
          <cell r="B246" t="str">
            <v>2Z267</v>
          </cell>
          <cell r="C246" t="str">
            <v>Street Scene - Cleansing</v>
          </cell>
          <cell r="D246">
            <v>0</v>
          </cell>
          <cell r="E246">
            <v>0</v>
          </cell>
          <cell r="F246">
            <v>10652</v>
          </cell>
          <cell r="G246">
            <v>18900</v>
          </cell>
          <cell r="H246" t="str">
            <v>Ad Hoc Hire</v>
          </cell>
          <cell r="I246" t="str">
            <v>GPL</v>
          </cell>
          <cell r="J246" t="str">
            <v>Ford Transit High Roof Graffiti</v>
          </cell>
        </row>
        <row r="247">
          <cell r="A247" t="str">
            <v>NG56NVM</v>
          </cell>
          <cell r="B247" t="str">
            <v>2Z408</v>
          </cell>
          <cell r="C247" t="str">
            <v>Barnet Homes - Caretakers</v>
          </cell>
          <cell r="D247">
            <v>40042</v>
          </cell>
          <cell r="E247">
            <v>0</v>
          </cell>
          <cell r="F247" t="str">
            <v>External</v>
          </cell>
          <cell r="G247">
            <v>5980</v>
          </cell>
          <cell r="H247" t="str">
            <v>Regular Hire</v>
          </cell>
          <cell r="I247" t="str">
            <v>Target</v>
          </cell>
          <cell r="J247" t="str">
            <v>Ford transit Single cab tipper</v>
          </cell>
        </row>
        <row r="248">
          <cell r="A248" t="str">
            <v>NH07EBO</v>
          </cell>
          <cell r="B248" t="str">
            <v>1Z233</v>
          </cell>
          <cell r="C248" t="str">
            <v>Street Scene - Refuse</v>
          </cell>
          <cell r="D248">
            <v>40120</v>
          </cell>
          <cell r="E248">
            <v>0</v>
          </cell>
          <cell r="F248">
            <v>10655</v>
          </cell>
          <cell r="G248">
            <v>0</v>
          </cell>
          <cell r="H248" t="str">
            <v>Ad Hoc Hire</v>
          </cell>
          <cell r="I248" t="str">
            <v>GPL</v>
          </cell>
          <cell r="J248" t="str">
            <v>Ford Fiesta Van</v>
          </cell>
        </row>
        <row r="249">
          <cell r="A249" t="str">
            <v>NH07VCZ</v>
          </cell>
          <cell r="B249" t="str">
            <v>2Z401</v>
          </cell>
          <cell r="C249" t="str">
            <v>Street Scene - Cleansing</v>
          </cell>
          <cell r="D249">
            <v>39934</v>
          </cell>
          <cell r="E249">
            <v>0</v>
          </cell>
          <cell r="F249">
            <v>10652</v>
          </cell>
          <cell r="G249">
            <v>5980</v>
          </cell>
          <cell r="H249" t="str">
            <v>Regular Hire</v>
          </cell>
          <cell r="I249" t="str">
            <v>GPL</v>
          </cell>
          <cell r="J249" t="str">
            <v>3.5 CAGED Tippers</v>
          </cell>
        </row>
        <row r="250">
          <cell r="A250" t="str">
            <v>NH07VFW</v>
          </cell>
          <cell r="B250" t="str">
            <v>2Z412</v>
          </cell>
          <cell r="C250" t="str">
            <v>Parks &amp; Open Spaces</v>
          </cell>
          <cell r="D250">
            <v>40091</v>
          </cell>
          <cell r="E250">
            <v>0</v>
          </cell>
          <cell r="F250">
            <v>10764</v>
          </cell>
          <cell r="G250">
            <v>6378</v>
          </cell>
          <cell r="H250" t="str">
            <v>Ad Hoc Hire</v>
          </cell>
          <cell r="I250" t="str">
            <v>GPL</v>
          </cell>
          <cell r="J250" t="str">
            <v>Ford Transit 350 Crew Cab  Tipper</v>
          </cell>
        </row>
        <row r="251">
          <cell r="A251" t="str">
            <v>NH07YNS</v>
          </cell>
          <cell r="B251" t="str">
            <v>2Z362</v>
          </cell>
          <cell r="C251" t="str">
            <v>Highway Maintenance (10941)</v>
          </cell>
          <cell r="D251">
            <v>0</v>
          </cell>
          <cell r="E251">
            <v>0</v>
          </cell>
          <cell r="F251">
            <v>10941</v>
          </cell>
          <cell r="G251">
            <v>5720</v>
          </cell>
          <cell r="H251" t="str">
            <v>Regular Hire</v>
          </cell>
          <cell r="I251" t="str">
            <v>Target</v>
          </cell>
          <cell r="J251" t="str">
            <v>3.5 C/Cab Transit Tipper</v>
          </cell>
        </row>
        <row r="252">
          <cell r="A252" t="str">
            <v>NJ07KXS</v>
          </cell>
          <cell r="B252" t="str">
            <v>2Z360</v>
          </cell>
          <cell r="C252" t="str">
            <v>Highway Maintenance (10939)</v>
          </cell>
          <cell r="D252">
            <v>0</v>
          </cell>
          <cell r="E252">
            <v>0</v>
          </cell>
          <cell r="F252">
            <v>10939</v>
          </cell>
          <cell r="G252">
            <v>3770</v>
          </cell>
          <cell r="H252" t="str">
            <v>Regular Hire</v>
          </cell>
          <cell r="I252" t="str">
            <v>Target</v>
          </cell>
          <cell r="J252" t="str">
            <v>Ford Transit SWB Van</v>
          </cell>
        </row>
        <row r="253">
          <cell r="A253" t="str">
            <v>NJ57GNY</v>
          </cell>
          <cell r="B253" t="str">
            <v>1Z178</v>
          </cell>
          <cell r="C253" t="str">
            <v>Children  &amp; Families</v>
          </cell>
          <cell r="D253">
            <v>0</v>
          </cell>
          <cell r="E253">
            <v>0</v>
          </cell>
          <cell r="F253">
            <v>10566</v>
          </cell>
          <cell r="G253">
            <v>2805.4</v>
          </cell>
          <cell r="H253" t="str">
            <v>Regular Hire</v>
          </cell>
          <cell r="I253" t="str">
            <v>GPL</v>
          </cell>
          <cell r="J253" t="str">
            <v>Ford Fiesta Car</v>
          </cell>
        </row>
        <row r="254">
          <cell r="A254" t="str">
            <v>NJ57GPU</v>
          </cell>
          <cell r="B254" t="str">
            <v>1Z179</v>
          </cell>
          <cell r="C254" t="str">
            <v>Planning</v>
          </cell>
          <cell r="D254">
            <v>0</v>
          </cell>
          <cell r="E254">
            <v>0</v>
          </cell>
          <cell r="F254">
            <v>10038</v>
          </cell>
          <cell r="G254">
            <v>2805.4</v>
          </cell>
          <cell r="H254" t="str">
            <v>Regular Hire</v>
          </cell>
          <cell r="I254" t="str">
            <v>GPL</v>
          </cell>
          <cell r="J254" t="str">
            <v>Ford Fiesta Car</v>
          </cell>
        </row>
        <row r="255">
          <cell r="A255" t="str">
            <v>NJ58VSX</v>
          </cell>
          <cell r="B255" t="str">
            <v>2Z368</v>
          </cell>
          <cell r="C255" t="str">
            <v>Street Scene - Cleansing</v>
          </cell>
          <cell r="D255">
            <v>0</v>
          </cell>
          <cell r="E255">
            <v>0</v>
          </cell>
          <cell r="F255">
            <v>10652</v>
          </cell>
          <cell r="G255">
            <v>6240</v>
          </cell>
          <cell r="H255" t="str">
            <v>Regular Hire</v>
          </cell>
          <cell r="I255" t="str">
            <v>GPL</v>
          </cell>
          <cell r="J255" t="str">
            <v>Ford Transit 280 Van (towbar &amp; tacho)</v>
          </cell>
        </row>
        <row r="256">
          <cell r="A256" t="str">
            <v>NJ58VZL</v>
          </cell>
          <cell r="B256" t="str">
            <v>2Z369</v>
          </cell>
          <cell r="C256" t="str">
            <v>Street Scene - Refuse</v>
          </cell>
          <cell r="D256">
            <v>0</v>
          </cell>
          <cell r="E256">
            <v>0</v>
          </cell>
          <cell r="F256">
            <v>10655</v>
          </cell>
          <cell r="G256">
            <v>5720</v>
          </cell>
          <cell r="H256" t="str">
            <v>Regular Hire</v>
          </cell>
          <cell r="I256" t="str">
            <v>GPL</v>
          </cell>
          <cell r="J256" t="str">
            <v>Mercedes Sprinter 413 (mwb HR &amp; towbar)</v>
          </cell>
        </row>
        <row r="257">
          <cell r="A257" t="str">
            <v>NL56OZN</v>
          </cell>
          <cell r="B257" t="str">
            <v>2Z380</v>
          </cell>
          <cell r="C257" t="str">
            <v>Street Scene - Cleansing</v>
          </cell>
          <cell r="D257">
            <v>39912</v>
          </cell>
          <cell r="E257">
            <v>0</v>
          </cell>
          <cell r="F257">
            <v>10652</v>
          </cell>
          <cell r="G257">
            <v>5980</v>
          </cell>
          <cell r="H257" t="str">
            <v>Ad Hoc Hire</v>
          </cell>
          <cell r="I257" t="str">
            <v>Target</v>
          </cell>
          <cell r="J257" t="str">
            <v>Transit 3.5 Caged Tipper</v>
          </cell>
        </row>
        <row r="258">
          <cell r="A258" t="str">
            <v>NL58UHZ</v>
          </cell>
          <cell r="B258" t="str">
            <v>1Z145</v>
          </cell>
          <cell r="C258" t="str">
            <v>Libraries Moblie Services</v>
          </cell>
          <cell r="D258">
            <v>0</v>
          </cell>
          <cell r="E258">
            <v>0</v>
          </cell>
          <cell r="F258">
            <v>10362</v>
          </cell>
          <cell r="G258">
            <v>2974.4</v>
          </cell>
          <cell r="H258" t="str">
            <v>Regular Hire</v>
          </cell>
          <cell r="I258" t="str">
            <v>Target</v>
          </cell>
          <cell r="J258" t="str">
            <v>Ford Connect</v>
          </cell>
        </row>
        <row r="259">
          <cell r="A259" t="str">
            <v>NM07TXJ</v>
          </cell>
          <cell r="B259" t="str">
            <v>1Z173</v>
          </cell>
          <cell r="C259" t="str">
            <v>Street Scene - Cleansing</v>
          </cell>
          <cell r="D259">
            <v>0</v>
          </cell>
          <cell r="E259">
            <v>0</v>
          </cell>
          <cell r="F259">
            <v>10652</v>
          </cell>
          <cell r="G259">
            <v>2574</v>
          </cell>
          <cell r="H259" t="str">
            <v>Regular Hire</v>
          </cell>
          <cell r="I259" t="str">
            <v>GPL</v>
          </cell>
          <cell r="J259" t="str">
            <v>Ford Fiesta Van</v>
          </cell>
        </row>
        <row r="260">
          <cell r="A260" t="str">
            <v>NU09PCX</v>
          </cell>
          <cell r="B260" t="str">
            <v>1Z229</v>
          </cell>
          <cell r="C260" t="str">
            <v>Parking</v>
          </cell>
          <cell r="D260">
            <v>39961</v>
          </cell>
          <cell r="E260">
            <v>0</v>
          </cell>
          <cell r="F260">
            <v>10038</v>
          </cell>
          <cell r="G260">
            <v>4914</v>
          </cell>
          <cell r="H260" t="str">
            <v>Regular Hire</v>
          </cell>
          <cell r="I260" t="str">
            <v>GPL</v>
          </cell>
          <cell r="J260" t="str">
            <v>Peugeot 308 MDI</v>
          </cell>
        </row>
        <row r="261">
          <cell r="A261" t="str">
            <v>NU52PZH</v>
          </cell>
          <cell r="B261" t="str">
            <v>2G026</v>
          </cell>
          <cell r="C261" t="str">
            <v>Street Scene - Refuse</v>
          </cell>
          <cell r="D261">
            <v>37518</v>
          </cell>
          <cell r="E261">
            <v>0</v>
          </cell>
          <cell r="F261">
            <v>10655</v>
          </cell>
          <cell r="G261">
            <v>3982.42</v>
          </cell>
          <cell r="H261" t="str">
            <v>Lease</v>
          </cell>
          <cell r="I261" t="str">
            <v>SFS</v>
          </cell>
          <cell r="J261" t="str">
            <v>Mercedes Sprinter 413</v>
          </cell>
        </row>
        <row r="262">
          <cell r="A262" t="str">
            <v>NV56APZ</v>
          </cell>
          <cell r="B262" t="str">
            <v>1Z235</v>
          </cell>
          <cell r="C262" t="str">
            <v>Street Scene - Cleansing</v>
          </cell>
          <cell r="D262">
            <v>40136</v>
          </cell>
          <cell r="E262">
            <v>0</v>
          </cell>
          <cell r="F262">
            <v>10652</v>
          </cell>
          <cell r="G262">
            <v>0</v>
          </cell>
          <cell r="H262" t="str">
            <v>Regular Hire</v>
          </cell>
          <cell r="I262" t="str">
            <v>GPL</v>
          </cell>
          <cell r="J262" t="str">
            <v>Peugeot 206 HDI</v>
          </cell>
        </row>
        <row r="263">
          <cell r="A263" t="str">
            <v>NX07GOH</v>
          </cell>
          <cell r="B263" t="str">
            <v>4Z262</v>
          </cell>
          <cell r="C263" t="str">
            <v>Street Scene - Refuse</v>
          </cell>
          <cell r="D263">
            <v>0</v>
          </cell>
          <cell r="E263">
            <v>0</v>
          </cell>
          <cell r="F263">
            <v>10655</v>
          </cell>
          <cell r="G263">
            <v>11180</v>
          </cell>
          <cell r="H263" t="str">
            <v>Regular Hire</v>
          </cell>
          <cell r="I263" t="str">
            <v>DRM</v>
          </cell>
          <cell r="J263" t="str">
            <v>7.5 Box--T/L</v>
          </cell>
        </row>
        <row r="264">
          <cell r="A264" t="str">
            <v>NX08CFE</v>
          </cell>
          <cell r="B264" t="str">
            <v>4Z258</v>
          </cell>
          <cell r="C264" t="str">
            <v>Highway Maintenance (10664)</v>
          </cell>
          <cell r="D264">
            <v>0</v>
          </cell>
          <cell r="E264">
            <v>0</v>
          </cell>
          <cell r="F264">
            <v>10664</v>
          </cell>
          <cell r="G264">
            <v>10088</v>
          </cell>
          <cell r="H264" t="str">
            <v>Regular Hire</v>
          </cell>
          <cell r="I264" t="str">
            <v>DRM</v>
          </cell>
          <cell r="J264" t="str">
            <v>Iveco 75 E16 7.5 t  insulated Tipper</v>
          </cell>
        </row>
        <row r="265">
          <cell r="A265" t="str">
            <v>NX08CFF</v>
          </cell>
          <cell r="B265" t="str">
            <v>4Z259</v>
          </cell>
          <cell r="C265" t="str">
            <v>Highway Maintenance (10664)</v>
          </cell>
          <cell r="D265">
            <v>0</v>
          </cell>
          <cell r="E265">
            <v>0</v>
          </cell>
          <cell r="F265">
            <v>10664</v>
          </cell>
          <cell r="G265">
            <v>10088</v>
          </cell>
          <cell r="H265" t="str">
            <v>Regular Hire</v>
          </cell>
          <cell r="I265" t="str">
            <v>DRM</v>
          </cell>
          <cell r="J265" t="str">
            <v>Iveco 75 E16 7.5 t  insulated Tipper</v>
          </cell>
        </row>
        <row r="266">
          <cell r="A266" t="str">
            <v>NX08CFG</v>
          </cell>
          <cell r="B266" t="str">
            <v>4Z257</v>
          </cell>
          <cell r="C266" t="str">
            <v>Highway Maintenance (10664)</v>
          </cell>
          <cell r="D266">
            <v>0</v>
          </cell>
          <cell r="E266">
            <v>0</v>
          </cell>
          <cell r="F266">
            <v>10664</v>
          </cell>
          <cell r="G266">
            <v>10088</v>
          </cell>
          <cell r="H266" t="str">
            <v>Regular Hire</v>
          </cell>
          <cell r="I266" t="str">
            <v>DRM</v>
          </cell>
          <cell r="J266" t="str">
            <v>Iveco 75 E16 7.5 t  insulated Tipper</v>
          </cell>
        </row>
        <row r="267">
          <cell r="A267" t="str">
            <v>NX08CFJ</v>
          </cell>
          <cell r="B267" t="str">
            <v>4Z260</v>
          </cell>
          <cell r="C267" t="str">
            <v>Highway Maintenance (10664)</v>
          </cell>
          <cell r="D267">
            <v>0</v>
          </cell>
          <cell r="E267">
            <v>0</v>
          </cell>
          <cell r="F267">
            <v>10664</v>
          </cell>
          <cell r="G267">
            <v>10088</v>
          </cell>
          <cell r="H267" t="str">
            <v>Regular Hire</v>
          </cell>
          <cell r="I267" t="str">
            <v>DRM</v>
          </cell>
          <cell r="J267" t="str">
            <v>Iveco 75 E16 7.5 t  insulated Tipper</v>
          </cell>
        </row>
        <row r="268">
          <cell r="A268" t="str">
            <v>NX51KVM</v>
          </cell>
          <cell r="B268" t="str">
            <v>2S003</v>
          </cell>
          <cell r="C268" t="str">
            <v>Cashiers-Borough Treasurers</v>
          </cell>
          <cell r="D268">
            <v>37144</v>
          </cell>
          <cell r="E268" t="str">
            <v>Barnet Owned</v>
          </cell>
          <cell r="F268">
            <v>11013</v>
          </cell>
          <cell r="G268">
            <v>0</v>
          </cell>
          <cell r="H268" t="str">
            <v>Barnet Owned</v>
          </cell>
          <cell r="I268" t="str">
            <v>N/A</v>
          </cell>
          <cell r="J268" t="str">
            <v>Mercedes 4.6 tonne Security Van</v>
          </cell>
        </row>
        <row r="269">
          <cell r="A269" t="str">
            <v>NX51KVO</v>
          </cell>
          <cell r="B269" t="str">
            <v>2S001</v>
          </cell>
          <cell r="C269" t="str">
            <v>Cashiers-Borough Treasurers</v>
          </cell>
          <cell r="D269">
            <v>37144</v>
          </cell>
          <cell r="E269" t="str">
            <v>Barnet Owned</v>
          </cell>
          <cell r="F269">
            <v>11013</v>
          </cell>
          <cell r="G269">
            <v>0</v>
          </cell>
          <cell r="H269" t="str">
            <v>Barnet Owned</v>
          </cell>
          <cell r="I269" t="str">
            <v>N/A</v>
          </cell>
          <cell r="J269" t="str">
            <v>Mercedes 4.6 tonne Security Van</v>
          </cell>
        </row>
        <row r="270">
          <cell r="A270" t="str">
            <v>NX51KVP</v>
          </cell>
          <cell r="B270" t="str">
            <v>2S002</v>
          </cell>
          <cell r="C270" t="str">
            <v>Cashiers-Borough Treasurers</v>
          </cell>
          <cell r="D270">
            <v>37144</v>
          </cell>
          <cell r="E270" t="str">
            <v>Barnet Owned</v>
          </cell>
          <cell r="F270">
            <v>11013</v>
          </cell>
          <cell r="G270">
            <v>0</v>
          </cell>
          <cell r="H270" t="str">
            <v>Barnet Owned</v>
          </cell>
          <cell r="I270" t="str">
            <v>N/A</v>
          </cell>
          <cell r="J270" t="str">
            <v>Mercedes 4.6 tonne Security Van</v>
          </cell>
        </row>
        <row r="271">
          <cell r="A271" t="str">
            <v>P715JVK</v>
          </cell>
          <cell r="B271" t="str">
            <v>7S833</v>
          </cell>
          <cell r="C271" t="str">
            <v>Street Scene - Cleansing</v>
          </cell>
          <cell r="D271">
            <v>35285</v>
          </cell>
          <cell r="E271" t="str">
            <v>Barnet Owned</v>
          </cell>
          <cell r="F271">
            <v>10652</v>
          </cell>
          <cell r="G271">
            <v>0</v>
          </cell>
          <cell r="H271" t="str">
            <v>Barnet Owned</v>
          </cell>
          <cell r="I271" t="str">
            <v>N/A</v>
          </cell>
          <cell r="J271" t="str">
            <v>Johnson 600 sweeper</v>
          </cell>
        </row>
        <row r="272">
          <cell r="A272" t="str">
            <v>PG07GVC</v>
          </cell>
          <cell r="B272" t="str">
            <v>1Z172</v>
          </cell>
          <cell r="C272" t="str">
            <v>Environmental Health</v>
          </cell>
          <cell r="D272">
            <v>0</v>
          </cell>
          <cell r="E272">
            <v>0</v>
          </cell>
          <cell r="F272">
            <v>10958</v>
          </cell>
          <cell r="G272">
            <v>2899</v>
          </cell>
          <cell r="H272" t="str">
            <v>Regular Hire</v>
          </cell>
          <cell r="I272" t="str">
            <v>GPL</v>
          </cell>
          <cell r="J272" t="str">
            <v>Volkswagen Caddy</v>
          </cell>
        </row>
        <row r="273">
          <cell r="A273" t="str">
            <v>PJ09XUP</v>
          </cell>
          <cell r="B273" t="str">
            <v>1Z231</v>
          </cell>
          <cell r="C273" t="str">
            <v>Parking</v>
          </cell>
          <cell r="D273">
            <v>39982</v>
          </cell>
          <cell r="E273">
            <v>0</v>
          </cell>
          <cell r="F273">
            <v>10038</v>
          </cell>
          <cell r="G273">
            <v>3164.4</v>
          </cell>
          <cell r="H273" t="str">
            <v>Ad Hoc Hire</v>
          </cell>
          <cell r="I273" t="str">
            <v>GPL</v>
          </cell>
          <cell r="J273" t="str">
            <v>VW Caddy</v>
          </cell>
        </row>
        <row r="274">
          <cell r="A274" t="str">
            <v>PK07NOU</v>
          </cell>
          <cell r="B274" t="str">
            <v>2Z409</v>
          </cell>
          <cell r="C274" t="str">
            <v>Catering</v>
          </cell>
          <cell r="D274">
            <v>40066</v>
          </cell>
          <cell r="E274">
            <v>0</v>
          </cell>
          <cell r="F274">
            <v>10675</v>
          </cell>
          <cell r="G274">
            <v>3411.24</v>
          </cell>
          <cell r="H274" t="str">
            <v>Regular Hire</v>
          </cell>
          <cell r="I274" t="str">
            <v>Target</v>
          </cell>
          <cell r="J274" t="str">
            <v>VW Transporter</v>
          </cell>
        </row>
        <row r="275">
          <cell r="A275" t="str">
            <v>PN03OKH</v>
          </cell>
          <cell r="B275" t="str">
            <v>1H100</v>
          </cell>
          <cell r="C275" t="str">
            <v>Parks &amp; Open Spaces</v>
          </cell>
          <cell r="D275">
            <v>38139</v>
          </cell>
          <cell r="E275">
            <v>0</v>
          </cell>
          <cell r="F275">
            <v>10764</v>
          </cell>
          <cell r="G275">
            <v>0</v>
          </cell>
          <cell r="H275" t="str">
            <v>Barnet Owned</v>
          </cell>
          <cell r="I275" t="str">
            <v>N/A</v>
          </cell>
          <cell r="J275" t="str">
            <v>Honda Quad Bike</v>
          </cell>
        </row>
        <row r="276">
          <cell r="A276" t="str">
            <v>PN07HHW</v>
          </cell>
          <cell r="B276" t="str">
            <v>5Z005</v>
          </cell>
          <cell r="C276" t="str">
            <v>Street Scene - Refuse</v>
          </cell>
          <cell r="D276">
            <v>39979</v>
          </cell>
          <cell r="E276">
            <v>0</v>
          </cell>
          <cell r="F276">
            <v>10655</v>
          </cell>
          <cell r="G276">
            <v>21840</v>
          </cell>
          <cell r="H276" t="str">
            <v>Ad Hoc Hire</v>
          </cell>
          <cell r="I276" t="str">
            <v>GPL</v>
          </cell>
          <cell r="J276" t="str">
            <v>18T Skip loader with ext arms</v>
          </cell>
        </row>
        <row r="277">
          <cell r="A277" t="str">
            <v>PN07HHX</v>
          </cell>
          <cell r="B277" t="str">
            <v>5Z009</v>
          </cell>
          <cell r="C277" t="str">
            <v>Street Scene - Cleansing</v>
          </cell>
          <cell r="D277">
            <v>40135</v>
          </cell>
          <cell r="E277">
            <v>0</v>
          </cell>
          <cell r="F277">
            <v>10652</v>
          </cell>
          <cell r="G277">
            <v>0</v>
          </cell>
          <cell r="H277" t="str">
            <v>Ad Hoc Hire</v>
          </cell>
          <cell r="I277" t="str">
            <v>GPL</v>
          </cell>
          <cell r="J277" t="str">
            <v>18 tonne Skip Lorry</v>
          </cell>
        </row>
        <row r="278">
          <cell r="A278" t="str">
            <v>PN55DXS</v>
          </cell>
          <cell r="B278" t="str">
            <v>2Z414</v>
          </cell>
          <cell r="C278" t="str">
            <v>Street Scene - Leafing</v>
          </cell>
          <cell r="D278">
            <v>40102</v>
          </cell>
          <cell r="E278">
            <v>0</v>
          </cell>
          <cell r="F278">
            <v>10652</v>
          </cell>
          <cell r="G278">
            <v>0</v>
          </cell>
          <cell r="H278" t="str">
            <v>Ad Hoc Hire</v>
          </cell>
          <cell r="I278" t="str">
            <v>GPL</v>
          </cell>
          <cell r="J278" t="str">
            <v>Ford transit Single cab cage tipper</v>
          </cell>
        </row>
        <row r="279">
          <cell r="A279" t="str">
            <v>PN56GEY</v>
          </cell>
          <cell r="B279" t="str">
            <v>1Z167</v>
          </cell>
          <cell r="C279" t="str">
            <v>Parks &amp; Open Spaces</v>
          </cell>
          <cell r="D279">
            <v>0</v>
          </cell>
          <cell r="E279">
            <v>0</v>
          </cell>
          <cell r="F279">
            <v>10764</v>
          </cell>
          <cell r="G279">
            <v>2899</v>
          </cell>
          <cell r="H279" t="str">
            <v>Regular Hire</v>
          </cell>
          <cell r="I279" t="str">
            <v>Target</v>
          </cell>
          <cell r="J279" t="str">
            <v>Caddy Van 1.8</v>
          </cell>
        </row>
        <row r="280">
          <cell r="A280" t="str">
            <v>PO56KHV</v>
          </cell>
          <cell r="B280" t="str">
            <v>5Z008</v>
          </cell>
          <cell r="C280" t="str">
            <v>Street Scene - Cleansing</v>
          </cell>
          <cell r="D280">
            <v>40106</v>
          </cell>
          <cell r="E280">
            <v>40112</v>
          </cell>
          <cell r="F280">
            <v>10652</v>
          </cell>
          <cell r="G280">
            <v>0</v>
          </cell>
          <cell r="H280" t="str">
            <v>Ad Hoc Hire</v>
          </cell>
          <cell r="I280" t="str">
            <v>GPL</v>
          </cell>
          <cell r="J280" t="str">
            <v>Iveco 18 tonne Skip Lorry</v>
          </cell>
        </row>
        <row r="281">
          <cell r="A281" t="str">
            <v>PY02KZB</v>
          </cell>
          <cell r="B281" t="str">
            <v>1H101</v>
          </cell>
          <cell r="C281" t="str">
            <v>Parks &amp; Open Spaces</v>
          </cell>
          <cell r="D281">
            <v>38169</v>
          </cell>
          <cell r="E281">
            <v>0</v>
          </cell>
          <cell r="F281">
            <v>10764</v>
          </cell>
          <cell r="G281">
            <v>0</v>
          </cell>
          <cell r="H281" t="str">
            <v>Barnet Owned</v>
          </cell>
          <cell r="I281" t="str">
            <v>N/A</v>
          </cell>
          <cell r="J281" t="str">
            <v>Honda Quad Bike</v>
          </cell>
        </row>
        <row r="282">
          <cell r="A282" t="str">
            <v>R717HGC</v>
          </cell>
          <cell r="B282" t="str">
            <v>5S551</v>
          </cell>
          <cell r="C282" t="str">
            <v>Street Scene - Cleansing</v>
          </cell>
          <cell r="D282">
            <v>35839</v>
          </cell>
          <cell r="E282" t="str">
            <v>Barnet Owned</v>
          </cell>
          <cell r="F282">
            <v>10652</v>
          </cell>
          <cell r="G282">
            <v>0</v>
          </cell>
          <cell r="H282" t="str">
            <v>Barnet Owned</v>
          </cell>
          <cell r="I282" t="str">
            <v>N/A</v>
          </cell>
          <cell r="J282" t="str">
            <v xml:space="preserve"> Seddon Atkinson 18 tonne Skip Lorry </v>
          </cell>
        </row>
        <row r="283">
          <cell r="A283" t="str">
            <v>RF08OXS</v>
          </cell>
          <cell r="B283" t="str">
            <v>1Z142A</v>
          </cell>
          <cell r="C283" t="str">
            <v>Parking</v>
          </cell>
          <cell r="D283">
            <v>40138</v>
          </cell>
          <cell r="E283">
            <v>0</v>
          </cell>
          <cell r="F283">
            <v>10646</v>
          </cell>
          <cell r="G283">
            <v>0</v>
          </cell>
          <cell r="H283" t="str">
            <v>Ad Hoc Hire</v>
          </cell>
          <cell r="I283" t="str">
            <v>Target</v>
          </cell>
          <cell r="J283" t="str">
            <v>V.W Shuttle</v>
          </cell>
        </row>
        <row r="284">
          <cell r="A284" t="str">
            <v>RO57PFA</v>
          </cell>
          <cell r="B284" t="str">
            <v>1Z142</v>
          </cell>
          <cell r="C284" t="str">
            <v>Parking</v>
          </cell>
          <cell r="D284">
            <v>0</v>
          </cell>
          <cell r="E284">
            <v>0</v>
          </cell>
          <cell r="F284">
            <v>10646</v>
          </cell>
          <cell r="G284">
            <v>5928</v>
          </cell>
          <cell r="H284" t="str">
            <v>Ad Hoc Hire</v>
          </cell>
          <cell r="I284" t="str">
            <v>Target</v>
          </cell>
          <cell r="J284" t="str">
            <v>V.W Shuttle</v>
          </cell>
        </row>
        <row r="285">
          <cell r="A285" t="str">
            <v>RO59JUH</v>
          </cell>
          <cell r="B285" t="str">
            <v>1Z167A</v>
          </cell>
          <cell r="C285" t="str">
            <v>Parks &amp; Open Spaces</v>
          </cell>
          <cell r="D285">
            <v>40134</v>
          </cell>
          <cell r="E285">
            <v>0</v>
          </cell>
          <cell r="F285">
            <v>10764</v>
          </cell>
          <cell r="G285">
            <v>0</v>
          </cell>
          <cell r="H285" t="str">
            <v>Regular Hire</v>
          </cell>
          <cell r="I285" t="str">
            <v>Target</v>
          </cell>
          <cell r="J285" t="str">
            <v>Caddy Van 1.8</v>
          </cell>
        </row>
        <row r="286">
          <cell r="A286" t="str">
            <v>RV58YCN</v>
          </cell>
          <cell r="B286" t="str">
            <v>1Z171</v>
          </cell>
          <cell r="C286" t="str">
            <v>Parking</v>
          </cell>
          <cell r="D286">
            <v>0</v>
          </cell>
          <cell r="E286">
            <v>0</v>
          </cell>
          <cell r="F286">
            <v>10646</v>
          </cell>
          <cell r="G286">
            <v>2899</v>
          </cell>
          <cell r="H286" t="str">
            <v>Ad Hoc Hire</v>
          </cell>
          <cell r="I286" t="str">
            <v>Target</v>
          </cell>
          <cell r="J286" t="str">
            <v>VW Caddy Maxi</v>
          </cell>
        </row>
        <row r="287">
          <cell r="A287" t="str">
            <v>RX57FLB</v>
          </cell>
          <cell r="B287" t="str">
            <v>7S013</v>
          </cell>
          <cell r="C287" t="str">
            <v>Street Scene - Cleansing</v>
          </cell>
          <cell r="D287">
            <v>39339</v>
          </cell>
          <cell r="E287" t="str">
            <v>Barnet Owned</v>
          </cell>
          <cell r="F287">
            <v>10652</v>
          </cell>
          <cell r="G287">
            <v>0</v>
          </cell>
          <cell r="H287" t="str">
            <v>Barnet Owned</v>
          </cell>
          <cell r="I287" t="str">
            <v>N/A</v>
          </cell>
          <cell r="J287" t="str">
            <v>Scarab Magnum 15 tonne</v>
          </cell>
        </row>
        <row r="288">
          <cell r="A288" t="str">
            <v>RX58EUY</v>
          </cell>
          <cell r="B288" t="str">
            <v>7S015</v>
          </cell>
          <cell r="C288" t="str">
            <v>Street Scene - Cleansing</v>
          </cell>
          <cell r="D288">
            <v>39797</v>
          </cell>
          <cell r="E288">
            <v>41623</v>
          </cell>
          <cell r="F288">
            <v>10652</v>
          </cell>
          <cell r="G288">
            <v>28068.560000000001</v>
          </cell>
          <cell r="H288" t="str">
            <v>Lease</v>
          </cell>
          <cell r="I288" t="str">
            <v>GPL</v>
          </cell>
          <cell r="J288" t="str">
            <v>Iveco Eurocargo Scarab MerlinXP Sweeper</v>
          </cell>
        </row>
        <row r="289">
          <cell r="A289" t="str">
            <v>RX58EVP</v>
          </cell>
          <cell r="B289" t="str">
            <v>7S014</v>
          </cell>
          <cell r="C289" t="str">
            <v>Street Scene - Cleansing</v>
          </cell>
          <cell r="D289">
            <v>39765</v>
          </cell>
          <cell r="E289" t="str">
            <v>Barnet Owned</v>
          </cell>
          <cell r="F289">
            <v>10652</v>
          </cell>
          <cell r="G289">
            <v>0</v>
          </cell>
          <cell r="H289" t="str">
            <v>Barnet Owned</v>
          </cell>
          <cell r="I289" t="str">
            <v>N/A</v>
          </cell>
          <cell r="J289" t="str">
            <v>Iveco Eurocargo Scarab MerlinXP Sweeper</v>
          </cell>
        </row>
        <row r="290">
          <cell r="A290" t="str">
            <v>T537AFC</v>
          </cell>
          <cell r="B290" t="str">
            <v>8W951</v>
          </cell>
          <cell r="C290" t="str">
            <v>Parks &amp; Open Spaces</v>
          </cell>
          <cell r="D290">
            <v>36465</v>
          </cell>
          <cell r="E290" t="str">
            <v>Barnet owned</v>
          </cell>
          <cell r="F290">
            <v>10764</v>
          </cell>
          <cell r="G290">
            <v>0</v>
          </cell>
          <cell r="H290" t="str">
            <v>Barnet Owned</v>
          </cell>
          <cell r="I290" t="str">
            <v>N/A</v>
          </cell>
          <cell r="J290" t="str">
            <v>Etesia Ride on</v>
          </cell>
        </row>
        <row r="291">
          <cell r="A291" t="str">
            <v>T538AFC</v>
          </cell>
          <cell r="B291" t="str">
            <v>8W952</v>
          </cell>
          <cell r="C291" t="str">
            <v>Parks &amp; Open Spaces</v>
          </cell>
          <cell r="D291">
            <v>36465</v>
          </cell>
          <cell r="E291" t="str">
            <v>Barnet owned</v>
          </cell>
          <cell r="F291">
            <v>10764</v>
          </cell>
          <cell r="G291">
            <v>0</v>
          </cell>
          <cell r="H291" t="str">
            <v>Barnet Owned</v>
          </cell>
          <cell r="I291" t="str">
            <v>N/A</v>
          </cell>
          <cell r="J291" t="str">
            <v>Etesia Ride on</v>
          </cell>
        </row>
        <row r="292">
          <cell r="A292" t="str">
            <v>VE58CVJ</v>
          </cell>
          <cell r="B292" t="str">
            <v>6R017</v>
          </cell>
          <cell r="C292" t="str">
            <v>Street Scene - Refuse</v>
          </cell>
          <cell r="D292">
            <v>39849</v>
          </cell>
          <cell r="E292">
            <v>40947</v>
          </cell>
          <cell r="F292">
            <v>10655</v>
          </cell>
          <cell r="G292" t="str">
            <v>SPARE</v>
          </cell>
          <cell r="H292" t="str">
            <v>Lease</v>
          </cell>
          <cell r="I292" t="str">
            <v>GPL</v>
          </cell>
          <cell r="J292" t="str">
            <v>Dennis 26tonne c/w Terberg Omni Del</v>
          </cell>
        </row>
        <row r="293">
          <cell r="A293" t="str">
            <v>VE58CVK</v>
          </cell>
          <cell r="B293" t="str">
            <v>6R018</v>
          </cell>
          <cell r="C293" t="str">
            <v>Street Scene - Refuse</v>
          </cell>
          <cell r="D293">
            <v>39851</v>
          </cell>
          <cell r="E293">
            <v>40954</v>
          </cell>
          <cell r="F293">
            <v>10655</v>
          </cell>
          <cell r="G293" t="str">
            <v>SPARE</v>
          </cell>
          <cell r="H293" t="str">
            <v>Lease</v>
          </cell>
          <cell r="I293" t="str">
            <v>GPL</v>
          </cell>
          <cell r="J293" t="str">
            <v>Dennis 26tonne c/w Terberg Omni Del</v>
          </cell>
        </row>
        <row r="294">
          <cell r="A294" t="str">
            <v>VE58CVL</v>
          </cell>
          <cell r="B294" t="str">
            <v>6R019</v>
          </cell>
          <cell r="C294" t="str">
            <v>Street Scene - Refuse</v>
          </cell>
          <cell r="D294">
            <v>39853</v>
          </cell>
          <cell r="E294">
            <v>40954</v>
          </cell>
          <cell r="F294">
            <v>10655</v>
          </cell>
          <cell r="G294" t="str">
            <v>SPARE</v>
          </cell>
          <cell r="H294" t="str">
            <v>Lease</v>
          </cell>
          <cell r="I294" t="str">
            <v>GPL</v>
          </cell>
          <cell r="J294" t="str">
            <v>Dennis 26tonne c/w Terberg Omni Del</v>
          </cell>
        </row>
        <row r="295">
          <cell r="A295" t="str">
            <v>VK06CJZ</v>
          </cell>
          <cell r="B295" t="str">
            <v>1Z238</v>
          </cell>
          <cell r="C295" t="str">
            <v>Street Scene - Refuse</v>
          </cell>
          <cell r="D295">
            <v>40118</v>
          </cell>
          <cell r="E295">
            <v>0</v>
          </cell>
          <cell r="F295">
            <v>10655</v>
          </cell>
          <cell r="G295">
            <v>0</v>
          </cell>
          <cell r="H295" t="str">
            <v>Ad Hoc Hire</v>
          </cell>
          <cell r="I295" t="str">
            <v>GPL</v>
          </cell>
          <cell r="J295" t="str">
            <v>Vauxhall Combi</v>
          </cell>
        </row>
        <row r="296">
          <cell r="A296" t="str">
            <v>VK58JLO</v>
          </cell>
          <cell r="B296" t="str">
            <v>6R006</v>
          </cell>
          <cell r="C296" t="str">
            <v>Street Scene - Refuse</v>
          </cell>
          <cell r="D296">
            <v>39741</v>
          </cell>
          <cell r="E296">
            <v>40845</v>
          </cell>
          <cell r="F296">
            <v>10655</v>
          </cell>
          <cell r="G296">
            <v>38530.44</v>
          </cell>
          <cell r="H296" t="str">
            <v>Lease</v>
          </cell>
          <cell r="I296" t="str">
            <v>GPL</v>
          </cell>
          <cell r="J296" t="str">
            <v>Dennis 26tonne c/w Terberg Omni Del</v>
          </cell>
        </row>
        <row r="297">
          <cell r="A297" t="str">
            <v>VK58JLU</v>
          </cell>
          <cell r="B297" t="str">
            <v>6C001</v>
          </cell>
          <cell r="C297" t="str">
            <v>Street Scene - Refuse</v>
          </cell>
          <cell r="D297">
            <v>39756</v>
          </cell>
          <cell r="E297">
            <v>41582</v>
          </cell>
          <cell r="F297">
            <v>10655</v>
          </cell>
          <cell r="G297">
            <v>39166.400000000001</v>
          </cell>
          <cell r="H297" t="str">
            <v>Lease</v>
          </cell>
          <cell r="I297" t="str">
            <v>GPL</v>
          </cell>
          <cell r="J297" t="str">
            <v>Dennis Narrow 24tonne  OMNI BL</v>
          </cell>
        </row>
        <row r="298">
          <cell r="A298" t="str">
            <v>VK58JLV</v>
          </cell>
          <cell r="B298" t="str">
            <v>6C002</v>
          </cell>
          <cell r="C298" t="str">
            <v>Street Scene - Refuse</v>
          </cell>
          <cell r="D298">
            <v>39756</v>
          </cell>
          <cell r="E298">
            <v>41582</v>
          </cell>
          <cell r="F298">
            <v>10655</v>
          </cell>
          <cell r="G298">
            <v>39166.400000000001</v>
          </cell>
          <cell r="H298" t="str">
            <v>Lease</v>
          </cell>
          <cell r="I298" t="str">
            <v>GPL</v>
          </cell>
          <cell r="J298" t="str">
            <v>Dennis Narrow 24tonne  OMNI BL</v>
          </cell>
        </row>
        <row r="299">
          <cell r="A299" t="str">
            <v>VK58JLX</v>
          </cell>
          <cell r="B299" t="str">
            <v>6C003</v>
          </cell>
          <cell r="C299" t="str">
            <v>Street Scene - Refuse</v>
          </cell>
          <cell r="D299">
            <v>39756</v>
          </cell>
          <cell r="E299">
            <v>41582</v>
          </cell>
          <cell r="F299">
            <v>10655</v>
          </cell>
          <cell r="G299">
            <v>39166.400000000001</v>
          </cell>
          <cell r="H299" t="str">
            <v>Lease</v>
          </cell>
          <cell r="I299" t="str">
            <v>GPL</v>
          </cell>
          <cell r="J299" t="str">
            <v>Dennis Narrow 24tonne  OMNI BL</v>
          </cell>
        </row>
        <row r="300">
          <cell r="A300" t="str">
            <v>VN58GGO</v>
          </cell>
          <cell r="B300" t="str">
            <v>6C004</v>
          </cell>
          <cell r="C300" t="str">
            <v>Street Scene - Refuse</v>
          </cell>
          <cell r="D300">
            <v>39815</v>
          </cell>
          <cell r="E300">
            <v>41641</v>
          </cell>
          <cell r="F300">
            <v>10655</v>
          </cell>
          <cell r="G300">
            <v>39166.400000000001</v>
          </cell>
          <cell r="H300" t="str">
            <v>Lease</v>
          </cell>
          <cell r="I300" t="str">
            <v>GPL</v>
          </cell>
          <cell r="J300" t="str">
            <v>Dennis Narrow 24tonne  OMNI BL</v>
          </cell>
        </row>
        <row r="301">
          <cell r="A301" t="str">
            <v>VN58GGP</v>
          </cell>
          <cell r="B301" t="str">
            <v>6C005</v>
          </cell>
          <cell r="C301" t="str">
            <v>Street Scene - Refuse</v>
          </cell>
          <cell r="D301">
            <v>39819</v>
          </cell>
          <cell r="E301">
            <v>41645</v>
          </cell>
          <cell r="F301">
            <v>10655</v>
          </cell>
          <cell r="G301">
            <v>39166.400000000001</v>
          </cell>
          <cell r="H301" t="str">
            <v>Lease</v>
          </cell>
          <cell r="I301" t="str">
            <v>GPL</v>
          </cell>
          <cell r="J301" t="str">
            <v>Dennis Narrow 24tonne  OMNI BL</v>
          </cell>
        </row>
        <row r="302">
          <cell r="A302" t="str">
            <v>VN58GGU</v>
          </cell>
          <cell r="B302" t="str">
            <v>6C006</v>
          </cell>
          <cell r="C302" t="str">
            <v>Street Scene - Refuse</v>
          </cell>
          <cell r="D302">
            <v>39839</v>
          </cell>
          <cell r="E302">
            <v>41665</v>
          </cell>
          <cell r="F302">
            <v>10655</v>
          </cell>
          <cell r="G302">
            <v>39166.400000000001</v>
          </cell>
          <cell r="H302" t="str">
            <v>Lease</v>
          </cell>
          <cell r="I302" t="str">
            <v>GPL</v>
          </cell>
          <cell r="J302" t="str">
            <v>Dennis Narrow 24tonne  OMNI BL</v>
          </cell>
        </row>
        <row r="303">
          <cell r="A303" t="str">
            <v>VN58GGV</v>
          </cell>
          <cell r="B303" t="str">
            <v>6C007</v>
          </cell>
          <cell r="C303" t="str">
            <v>Street Scene - Refuse</v>
          </cell>
          <cell r="D303">
            <v>39860</v>
          </cell>
          <cell r="E303">
            <v>41686</v>
          </cell>
          <cell r="F303">
            <v>10655</v>
          </cell>
          <cell r="G303" t="str">
            <v>SPARE</v>
          </cell>
          <cell r="H303" t="str">
            <v>Lease</v>
          </cell>
          <cell r="I303" t="str">
            <v>GPL</v>
          </cell>
          <cell r="J303" t="str">
            <v>Dennis Narrow 24tonne  OMNI BL</v>
          </cell>
        </row>
        <row r="304">
          <cell r="A304" t="str">
            <v>VN58GHV</v>
          </cell>
          <cell r="B304" t="str">
            <v>6R001</v>
          </cell>
          <cell r="C304" t="str">
            <v>Street Scene - Refuse</v>
          </cell>
          <cell r="D304">
            <v>0</v>
          </cell>
          <cell r="E304">
            <v>40926</v>
          </cell>
          <cell r="F304">
            <v>10655</v>
          </cell>
          <cell r="G304">
            <v>38530.44</v>
          </cell>
          <cell r="H304" t="str">
            <v>Lease</v>
          </cell>
          <cell r="I304" t="str">
            <v>GPL</v>
          </cell>
          <cell r="J304" t="str">
            <v>Dennis 26tonne c/w Terberg Split lift</v>
          </cell>
        </row>
        <row r="305">
          <cell r="A305" t="str">
            <v>VN58GHX</v>
          </cell>
          <cell r="B305" t="str">
            <v>6R002</v>
          </cell>
          <cell r="C305" t="str">
            <v>Street Scene - Refuse</v>
          </cell>
          <cell r="D305">
            <v>0</v>
          </cell>
          <cell r="E305">
            <v>40926</v>
          </cell>
          <cell r="F305">
            <v>10655</v>
          </cell>
          <cell r="G305">
            <v>38530.44</v>
          </cell>
          <cell r="H305" t="str">
            <v>Lease</v>
          </cell>
          <cell r="I305" t="str">
            <v>GPL</v>
          </cell>
          <cell r="J305" t="str">
            <v>Dennis 26tonne c/w Terberg Split lift</v>
          </cell>
        </row>
        <row r="306">
          <cell r="A306" t="str">
            <v>VN58GHY</v>
          </cell>
          <cell r="B306" t="str">
            <v>6R003</v>
          </cell>
          <cell r="C306" t="str">
            <v>Street Scene - Refuse</v>
          </cell>
          <cell r="D306">
            <v>0</v>
          </cell>
          <cell r="E306">
            <v>40926</v>
          </cell>
          <cell r="F306">
            <v>10655</v>
          </cell>
          <cell r="G306">
            <v>38530.44</v>
          </cell>
          <cell r="H306" t="str">
            <v>Lease</v>
          </cell>
          <cell r="I306" t="str">
            <v>GPL</v>
          </cell>
          <cell r="J306" t="str">
            <v>Dennis 26tonne c/w Terberg Split lift</v>
          </cell>
        </row>
        <row r="307">
          <cell r="A307" t="str">
            <v>VN58GHZ</v>
          </cell>
          <cell r="B307" t="str">
            <v>6R004</v>
          </cell>
          <cell r="C307" t="str">
            <v>Street Scene - Refuse</v>
          </cell>
          <cell r="D307">
            <v>0</v>
          </cell>
          <cell r="E307">
            <v>40926</v>
          </cell>
          <cell r="F307">
            <v>10655</v>
          </cell>
          <cell r="G307">
            <v>38530.44</v>
          </cell>
          <cell r="H307" t="str">
            <v>Lease</v>
          </cell>
          <cell r="I307" t="str">
            <v>GPL</v>
          </cell>
          <cell r="J307" t="str">
            <v>Dennis 26tonne c/w Terberg Split lift</v>
          </cell>
        </row>
        <row r="308">
          <cell r="A308" t="str">
            <v>VN58GJE</v>
          </cell>
          <cell r="B308" t="str">
            <v>6R005</v>
          </cell>
          <cell r="C308" t="str">
            <v>Street Scene - Refuse</v>
          </cell>
          <cell r="D308">
            <v>0</v>
          </cell>
          <cell r="E308">
            <v>40926</v>
          </cell>
          <cell r="F308">
            <v>10655</v>
          </cell>
          <cell r="G308">
            <v>38530.44</v>
          </cell>
          <cell r="H308" t="str">
            <v>Lease</v>
          </cell>
          <cell r="I308" t="str">
            <v>GPL</v>
          </cell>
          <cell r="J308" t="str">
            <v>Dennis 26tonne c/w Terberg Split lift</v>
          </cell>
        </row>
        <row r="309">
          <cell r="A309" t="str">
            <v>VN58GJF</v>
          </cell>
          <cell r="B309" t="str">
            <v>6R007</v>
          </cell>
          <cell r="C309" t="str">
            <v>Street Scene - Refuse</v>
          </cell>
          <cell r="D309">
            <v>39832</v>
          </cell>
          <cell r="E309">
            <v>40926</v>
          </cell>
          <cell r="F309">
            <v>10655</v>
          </cell>
          <cell r="G309">
            <v>38530.44</v>
          </cell>
          <cell r="H309" t="str">
            <v>Lease</v>
          </cell>
          <cell r="I309" t="str">
            <v>GPL</v>
          </cell>
          <cell r="J309" t="str">
            <v>Dennis 26tonne c/w Terberg Omni Del</v>
          </cell>
        </row>
        <row r="310">
          <cell r="A310" t="str">
            <v>VN58GJG</v>
          </cell>
          <cell r="B310" t="str">
            <v>6R008</v>
          </cell>
          <cell r="C310" t="str">
            <v>Street Scene - Refuse</v>
          </cell>
          <cell r="D310">
            <v>39832</v>
          </cell>
          <cell r="E310">
            <v>40926</v>
          </cell>
          <cell r="F310">
            <v>10655</v>
          </cell>
          <cell r="G310">
            <v>38530.44</v>
          </cell>
          <cell r="H310" t="str">
            <v>Lease</v>
          </cell>
          <cell r="I310" t="str">
            <v>GPL</v>
          </cell>
          <cell r="J310" t="str">
            <v>Dennis 26tonne c/w Terberg Omni Del</v>
          </cell>
        </row>
        <row r="311">
          <cell r="A311" t="str">
            <v>VN58GJJ</v>
          </cell>
          <cell r="B311" t="str">
            <v>6R010</v>
          </cell>
          <cell r="C311" t="str">
            <v>Street Scene - Refuse</v>
          </cell>
          <cell r="D311">
            <v>39839</v>
          </cell>
          <cell r="E311">
            <v>40933</v>
          </cell>
          <cell r="F311">
            <v>10655</v>
          </cell>
          <cell r="G311">
            <v>38530.44</v>
          </cell>
          <cell r="H311" t="str">
            <v>Lease</v>
          </cell>
          <cell r="I311" t="str">
            <v>GPL</v>
          </cell>
          <cell r="J311" t="str">
            <v>Dennis 26tonne c/w Terberg Omni Del</v>
          </cell>
        </row>
        <row r="312">
          <cell r="A312" t="str">
            <v>VN58GJK</v>
          </cell>
          <cell r="B312" t="str">
            <v>6R009</v>
          </cell>
          <cell r="C312" t="str">
            <v>Street Scene - Refuse</v>
          </cell>
          <cell r="D312">
            <v>39839</v>
          </cell>
          <cell r="E312">
            <v>40933</v>
          </cell>
          <cell r="F312">
            <v>10655</v>
          </cell>
          <cell r="G312">
            <v>38530.44</v>
          </cell>
          <cell r="H312" t="str">
            <v>Lease</v>
          </cell>
          <cell r="I312" t="str">
            <v>GPL</v>
          </cell>
          <cell r="J312" t="str">
            <v>Dennis 26tonne c/w Terberg Omni Del</v>
          </cell>
        </row>
        <row r="313">
          <cell r="A313" t="str">
            <v>VN58GJO</v>
          </cell>
          <cell r="B313" t="str">
            <v>6R011</v>
          </cell>
          <cell r="C313" t="str">
            <v>Street Scene - Refuse</v>
          </cell>
          <cell r="D313">
            <v>39846</v>
          </cell>
          <cell r="E313">
            <v>40940</v>
          </cell>
          <cell r="F313">
            <v>10655</v>
          </cell>
          <cell r="G313">
            <v>38530.44</v>
          </cell>
          <cell r="H313" t="str">
            <v>Lease</v>
          </cell>
          <cell r="I313" t="str">
            <v>GPL</v>
          </cell>
          <cell r="J313" t="str">
            <v>Dennis 26tonne c/w Terberg Omni Del</v>
          </cell>
        </row>
        <row r="314">
          <cell r="A314" t="str">
            <v>VN58GJU</v>
          </cell>
          <cell r="B314" t="str">
            <v>6R012</v>
          </cell>
          <cell r="C314" t="str">
            <v>Street Scene - Refuse</v>
          </cell>
          <cell r="D314">
            <v>39846</v>
          </cell>
          <cell r="E314">
            <v>40940</v>
          </cell>
          <cell r="F314">
            <v>10655</v>
          </cell>
          <cell r="G314">
            <v>38530.44</v>
          </cell>
          <cell r="H314" t="str">
            <v>Lease</v>
          </cell>
          <cell r="I314" t="str">
            <v>GPL</v>
          </cell>
          <cell r="J314" t="str">
            <v>Dennis 26tonne c/w Terberg Omni Del</v>
          </cell>
        </row>
        <row r="315">
          <cell r="A315" t="str">
            <v>VN58GJV</v>
          </cell>
          <cell r="B315" t="str">
            <v>6R013</v>
          </cell>
          <cell r="C315" t="str">
            <v>Street Scene - Refuse</v>
          </cell>
          <cell r="D315">
            <v>39846</v>
          </cell>
          <cell r="E315">
            <v>40940</v>
          </cell>
          <cell r="F315">
            <v>10655</v>
          </cell>
          <cell r="G315">
            <v>38530.44</v>
          </cell>
          <cell r="H315" t="str">
            <v>Lease</v>
          </cell>
          <cell r="I315" t="str">
            <v>GPL</v>
          </cell>
          <cell r="J315" t="str">
            <v>Dennis 26tonne c/w Terberg Omni Del</v>
          </cell>
        </row>
        <row r="316">
          <cell r="A316" t="str">
            <v>VN58GJX</v>
          </cell>
          <cell r="B316" t="str">
            <v>6R014</v>
          </cell>
          <cell r="C316" t="str">
            <v>Street Scene - Refuse</v>
          </cell>
          <cell r="D316">
            <v>39846</v>
          </cell>
          <cell r="E316">
            <v>40940</v>
          </cell>
          <cell r="F316">
            <v>10655</v>
          </cell>
          <cell r="G316">
            <v>38530.44</v>
          </cell>
          <cell r="H316" t="str">
            <v>Lease</v>
          </cell>
          <cell r="I316" t="str">
            <v>GPL</v>
          </cell>
          <cell r="J316" t="str">
            <v>Dennis 26tonne c/w Terberg Omni Del</v>
          </cell>
        </row>
        <row r="317">
          <cell r="A317" t="str">
            <v>VN58GJY</v>
          </cell>
          <cell r="B317" t="str">
            <v>6R015</v>
          </cell>
          <cell r="C317" t="str">
            <v>Street Scene - Refuse</v>
          </cell>
          <cell r="D317">
            <v>39853</v>
          </cell>
          <cell r="E317">
            <v>40954</v>
          </cell>
          <cell r="F317">
            <v>10655</v>
          </cell>
          <cell r="G317">
            <v>38530.44</v>
          </cell>
          <cell r="H317" t="str">
            <v>Lease</v>
          </cell>
          <cell r="I317" t="str">
            <v>GPL</v>
          </cell>
          <cell r="J317" t="str">
            <v>Dennis 26tonne c/w Terberg Omni Del</v>
          </cell>
        </row>
        <row r="318">
          <cell r="A318" t="str">
            <v>VN58GJZ</v>
          </cell>
          <cell r="B318" t="str">
            <v>6R016</v>
          </cell>
          <cell r="C318" t="str">
            <v>Street Scene - Refuse</v>
          </cell>
          <cell r="D318">
            <v>39846</v>
          </cell>
          <cell r="E318">
            <v>40940</v>
          </cell>
          <cell r="F318">
            <v>10655</v>
          </cell>
          <cell r="G318">
            <v>38530.44</v>
          </cell>
          <cell r="H318" t="str">
            <v>Lease</v>
          </cell>
          <cell r="I318" t="str">
            <v>GPL</v>
          </cell>
          <cell r="J318" t="str">
            <v>Dennis 26tonne c/w Terberg Omni Del</v>
          </cell>
        </row>
        <row r="319">
          <cell r="A319" t="str">
            <v>VU52TKK</v>
          </cell>
          <cell r="B319" t="str">
            <v>6B208</v>
          </cell>
          <cell r="C319" t="str">
            <v>Street Scene - Refuse</v>
          </cell>
          <cell r="D319">
            <v>37690</v>
          </cell>
          <cell r="E319">
            <v>40247</v>
          </cell>
          <cell r="F319">
            <v>10655</v>
          </cell>
          <cell r="G319">
            <v>24770.1</v>
          </cell>
          <cell r="H319" t="str">
            <v>Lease</v>
          </cell>
          <cell r="I319" t="str">
            <v>SFS</v>
          </cell>
          <cell r="J319" t="str">
            <v>Dennis 22.3 tonne Narrow c/w Terberg Trade Lift</v>
          </cell>
        </row>
        <row r="320">
          <cell r="A320" t="str">
            <v>VU52TKN</v>
          </cell>
          <cell r="B320" t="str">
            <v>6B207</v>
          </cell>
          <cell r="C320" t="str">
            <v>Street Scene - Refuse</v>
          </cell>
          <cell r="D320">
            <v>37690</v>
          </cell>
          <cell r="E320">
            <v>40247</v>
          </cell>
          <cell r="F320">
            <v>10655</v>
          </cell>
          <cell r="G320">
            <v>24770.1</v>
          </cell>
          <cell r="H320" t="str">
            <v>Lease</v>
          </cell>
          <cell r="I320" t="str">
            <v>SFS</v>
          </cell>
          <cell r="J320" t="str">
            <v>Dennis 22.3 tonne Narrow c/w Terberg Trade Lift</v>
          </cell>
        </row>
        <row r="321">
          <cell r="A321" t="str">
            <v>VU57NKA</v>
          </cell>
          <cell r="B321" t="str">
            <v>1Z140</v>
          </cell>
          <cell r="C321" t="str">
            <v>Print</v>
          </cell>
          <cell r="D321">
            <v>0</v>
          </cell>
          <cell r="E321">
            <v>0</v>
          </cell>
          <cell r="F321">
            <v>11038</v>
          </cell>
          <cell r="G321">
            <v>2974.4</v>
          </cell>
          <cell r="H321" t="str">
            <v>Regular Hire</v>
          </cell>
          <cell r="I321" t="str">
            <v>Target</v>
          </cell>
          <cell r="J321" t="str">
            <v>Vauxhall Combi</v>
          </cell>
        </row>
        <row r="322">
          <cell r="A322" t="str">
            <v>VU57NVO</v>
          </cell>
          <cell r="B322" t="str">
            <v>1Z147</v>
          </cell>
          <cell r="C322" t="str">
            <v>Couriers</v>
          </cell>
          <cell r="D322">
            <v>0</v>
          </cell>
          <cell r="E322">
            <v>0</v>
          </cell>
          <cell r="F322">
            <v>11038</v>
          </cell>
          <cell r="G322">
            <v>3172</v>
          </cell>
          <cell r="H322" t="str">
            <v>Regular Hire</v>
          </cell>
          <cell r="I322" t="str">
            <v>Target</v>
          </cell>
          <cell r="J322" t="str">
            <v>Vauxhall Astra van</v>
          </cell>
        </row>
        <row r="323">
          <cell r="A323" t="str">
            <v>VU57NWG</v>
          </cell>
          <cell r="B323" t="str">
            <v>1Z141</v>
          </cell>
          <cell r="C323" t="str">
            <v xml:space="preserve">Archives </v>
          </cell>
          <cell r="D323">
            <v>0</v>
          </cell>
          <cell r="E323">
            <v>0</v>
          </cell>
          <cell r="F323">
            <v>11050</v>
          </cell>
          <cell r="G323">
            <v>2974.4</v>
          </cell>
          <cell r="H323" t="str">
            <v>Regular Hire</v>
          </cell>
          <cell r="I323" t="str">
            <v>Target</v>
          </cell>
          <cell r="J323" t="str">
            <v>Vauxhall Combi</v>
          </cell>
        </row>
        <row r="324">
          <cell r="A324" t="str">
            <v>VX09WJK</v>
          </cell>
          <cell r="B324" t="str">
            <v>6C008</v>
          </cell>
          <cell r="C324" t="str">
            <v>Street Scene - Refuse</v>
          </cell>
          <cell r="D324">
            <v>39959</v>
          </cell>
          <cell r="E324" t="str">
            <v>SPARE</v>
          </cell>
          <cell r="F324">
            <v>10655</v>
          </cell>
          <cell r="G324" t="str">
            <v>SPARE</v>
          </cell>
          <cell r="H324" t="str">
            <v>Lease</v>
          </cell>
          <cell r="I324" t="str">
            <v>GPL</v>
          </cell>
          <cell r="J324" t="str">
            <v>Dennis Narrow 24tonne  OMNI BL</v>
          </cell>
        </row>
        <row r="325">
          <cell r="A325" t="str">
            <v>VX51GOA</v>
          </cell>
          <cell r="B325" t="str">
            <v>6D004</v>
          </cell>
          <cell r="C325" t="str">
            <v>Street Scene - Refuse</v>
          </cell>
          <cell r="D325" t="str">
            <v>Barnet Owned</v>
          </cell>
          <cell r="E325" t="str">
            <v>Barnet Owned</v>
          </cell>
          <cell r="F325">
            <v>10655</v>
          </cell>
          <cell r="G325">
            <v>0</v>
          </cell>
          <cell r="H325" t="str">
            <v>Barnet Owned</v>
          </cell>
          <cell r="I325" t="str">
            <v>N/A</v>
          </cell>
          <cell r="J325" t="str">
            <v>Dennis 26tonne c/w Terberg Split lift</v>
          </cell>
        </row>
        <row r="326">
          <cell r="A326" t="str">
            <v>VX54BVB</v>
          </cell>
          <cell r="B326" t="str">
            <v>6B209</v>
          </cell>
          <cell r="C326" t="str">
            <v>Street Scene - Refuse</v>
          </cell>
          <cell r="D326">
            <v>38292</v>
          </cell>
          <cell r="E326">
            <v>40848</v>
          </cell>
          <cell r="F326">
            <v>10655</v>
          </cell>
          <cell r="G326">
            <v>24777.09548</v>
          </cell>
          <cell r="H326" t="str">
            <v>Lease</v>
          </cell>
          <cell r="I326" t="str">
            <v>SFS</v>
          </cell>
          <cell r="J326" t="str">
            <v>Dennis 22.3 tonne Narrow c/w Terberg Trade Lift</v>
          </cell>
        </row>
        <row r="327">
          <cell r="A327" t="str">
            <v>WU53DMO</v>
          </cell>
          <cell r="B327" t="str">
            <v>4Z274</v>
          </cell>
          <cell r="C327" t="str">
            <v>Street Scene - Cleansing</v>
          </cell>
          <cell r="D327">
            <v>40082</v>
          </cell>
          <cell r="E327">
            <v>0</v>
          </cell>
          <cell r="F327">
            <v>10652</v>
          </cell>
          <cell r="G327">
            <v>0</v>
          </cell>
          <cell r="H327" t="str">
            <v>Regular Hire</v>
          </cell>
          <cell r="I327" t="str">
            <v>GPL</v>
          </cell>
          <cell r="J327" t="str">
            <v>7.5 Cage Tipper--T/L</v>
          </cell>
        </row>
        <row r="328">
          <cell r="A328" t="str">
            <v>WU53ERJ</v>
          </cell>
          <cell r="B328" t="str">
            <v>4Z272</v>
          </cell>
          <cell r="C328" t="str">
            <v>Barnet Homes - Caretakers</v>
          </cell>
          <cell r="D328">
            <v>40082</v>
          </cell>
          <cell r="E328">
            <v>0</v>
          </cell>
          <cell r="F328" t="str">
            <v>External</v>
          </cell>
          <cell r="G328">
            <v>0</v>
          </cell>
          <cell r="H328" t="str">
            <v>Ad Hoc Hire</v>
          </cell>
          <cell r="I328" t="str">
            <v>GPL</v>
          </cell>
          <cell r="J328" t="str">
            <v>7.5 Cage Tipper--T/L</v>
          </cell>
        </row>
        <row r="329">
          <cell r="A329" t="str">
            <v>WU53ERJ</v>
          </cell>
          <cell r="B329" t="str">
            <v>4Z273</v>
          </cell>
          <cell r="C329" t="str">
            <v>Street Scene - Cleansing</v>
          </cell>
          <cell r="D329">
            <v>40066</v>
          </cell>
          <cell r="E329">
            <v>40081</v>
          </cell>
          <cell r="F329">
            <v>10652</v>
          </cell>
          <cell r="G329">
            <v>0</v>
          </cell>
          <cell r="H329" t="str">
            <v>Ad Hoc Hire</v>
          </cell>
          <cell r="I329" t="str">
            <v>GPL</v>
          </cell>
          <cell r="J329" t="str">
            <v>7.5 Cage Tipper--T/L</v>
          </cell>
        </row>
        <row r="330">
          <cell r="A330" t="str">
            <v>WV07SWJ</v>
          </cell>
          <cell r="B330" t="str">
            <v>1Z205</v>
          </cell>
          <cell r="C330" t="str">
            <v>Barnet Homes - Caretakers</v>
          </cell>
          <cell r="D330">
            <v>39917</v>
          </cell>
          <cell r="E330">
            <v>0</v>
          </cell>
          <cell r="F330" t="str">
            <v>External</v>
          </cell>
          <cell r="G330">
            <v>2825.52</v>
          </cell>
          <cell r="H330" t="str">
            <v>Ad Hoc Hire</v>
          </cell>
          <cell r="I330" t="str">
            <v>Gpl</v>
          </cell>
          <cell r="J330" t="str">
            <v>Fiat Doblo</v>
          </cell>
        </row>
        <row r="331">
          <cell r="A331" t="str">
            <v>WX55AUH</v>
          </cell>
          <cell r="B331" t="str">
            <v>6G305</v>
          </cell>
          <cell r="C331" t="str">
            <v>Street Scene - Refuse</v>
          </cell>
          <cell r="D331">
            <v>38608</v>
          </cell>
          <cell r="E331">
            <v>40434</v>
          </cell>
          <cell r="F331">
            <v>10655</v>
          </cell>
          <cell r="G331">
            <v>27315.209966210041</v>
          </cell>
          <cell r="H331" t="str">
            <v>Lease</v>
          </cell>
          <cell r="I331" t="str">
            <v>SFS</v>
          </cell>
          <cell r="J331" t="str">
            <v>Mercedes  Econic RotaPress c/w Terberg Split lift</v>
          </cell>
        </row>
        <row r="332">
          <cell r="A332" t="str">
            <v>WX55AUJ</v>
          </cell>
          <cell r="B332" t="str">
            <v>6G306</v>
          </cell>
          <cell r="C332" t="str">
            <v>Street Scene - Refuse</v>
          </cell>
          <cell r="D332">
            <v>38600</v>
          </cell>
          <cell r="E332">
            <v>40426</v>
          </cell>
          <cell r="F332">
            <v>10655</v>
          </cell>
          <cell r="G332">
            <v>27959.8127716895</v>
          </cell>
          <cell r="H332" t="str">
            <v>Lease</v>
          </cell>
          <cell r="I332" t="str">
            <v>SFS</v>
          </cell>
          <cell r="J332" t="str">
            <v>Mercedes  Econic RotaPress c/w Terberg Split lift</v>
          </cell>
        </row>
        <row r="333">
          <cell r="A333" t="str">
            <v>Y211JKX</v>
          </cell>
          <cell r="B333" t="str">
            <v>8T005</v>
          </cell>
          <cell r="C333" t="str">
            <v>Parks &amp; Open Spaces</v>
          </cell>
          <cell r="D333">
            <v>37390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  <cell r="J333" t="str">
            <v>JOHN DEERE 3310 Tractor</v>
          </cell>
        </row>
        <row r="334">
          <cell r="A334" t="str">
            <v>Y212JKX</v>
          </cell>
          <cell r="B334" t="str">
            <v>8T001</v>
          </cell>
          <cell r="C334" t="str">
            <v>Parks &amp; Open Spaces</v>
          </cell>
          <cell r="D334">
            <v>37025</v>
          </cell>
          <cell r="E334" t="str">
            <v>Barnet Owned</v>
          </cell>
          <cell r="F334">
            <v>10764</v>
          </cell>
          <cell r="G334">
            <v>0</v>
          </cell>
          <cell r="H334" t="str">
            <v>Barnet Owned</v>
          </cell>
          <cell r="I334" t="str">
            <v>N/A</v>
          </cell>
          <cell r="J334" t="str">
            <v>JOHN DEERE 6310 Tractor</v>
          </cell>
        </row>
        <row r="335">
          <cell r="A335" t="str">
            <v>Y213JKX</v>
          </cell>
          <cell r="B335" t="str">
            <v>8T002</v>
          </cell>
          <cell r="C335" t="str">
            <v>Parks &amp; Open Spaces</v>
          </cell>
          <cell r="D335">
            <v>37025</v>
          </cell>
          <cell r="E335" t="str">
            <v>Barnet Owned</v>
          </cell>
          <cell r="F335">
            <v>10764</v>
          </cell>
          <cell r="G335">
            <v>0</v>
          </cell>
          <cell r="H335" t="str">
            <v>Barnet Owned</v>
          </cell>
          <cell r="I335" t="str">
            <v>N/A</v>
          </cell>
          <cell r="J335" t="str">
            <v>JOHN DEERE 6310 Tractor</v>
          </cell>
        </row>
        <row r="336">
          <cell r="A336" t="str">
            <v>Y214JKX</v>
          </cell>
          <cell r="B336" t="str">
            <v>8T003</v>
          </cell>
          <cell r="C336" t="str">
            <v>Parks &amp; Open Spaces</v>
          </cell>
          <cell r="D336">
            <v>37025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  <cell r="J336" t="str">
            <v xml:space="preserve"> J DEERE 3310X  GMP6 TRACTOR </v>
          </cell>
        </row>
        <row r="337">
          <cell r="A337" t="str">
            <v>Y215JKX</v>
          </cell>
          <cell r="B337" t="str">
            <v>8T004</v>
          </cell>
          <cell r="C337" t="str">
            <v>Parks &amp; Open Spaces</v>
          </cell>
          <cell r="D337">
            <v>37025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  <cell r="J337" t="str">
            <v>JOHN DEERE 3310 Tractor</v>
          </cell>
        </row>
        <row r="338">
          <cell r="A338" t="str">
            <v>Y297VKX</v>
          </cell>
          <cell r="B338" t="str">
            <v>3A005</v>
          </cell>
          <cell r="C338" t="str">
            <v>Passenger Fleet</v>
          </cell>
          <cell r="D338">
            <v>37502</v>
          </cell>
          <cell r="E338" t="str">
            <v>Barnet Owned</v>
          </cell>
          <cell r="F338">
            <v>10776</v>
          </cell>
          <cell r="G338">
            <v>0</v>
          </cell>
          <cell r="H338" t="str">
            <v>Barnet Owned</v>
          </cell>
          <cell r="I338" t="str">
            <v>N/A</v>
          </cell>
          <cell r="J338" t="str">
            <v xml:space="preserve">Ford Transit W/C Accessable bus 16 seats </v>
          </cell>
        </row>
        <row r="339">
          <cell r="A339" t="str">
            <v>Y342HDU</v>
          </cell>
          <cell r="B339" t="str">
            <v>6B201</v>
          </cell>
          <cell r="C339" t="str">
            <v>Street Scene - Refuse</v>
          </cell>
          <cell r="D339" t="str">
            <v>Barnet Owned</v>
          </cell>
          <cell r="E339" t="str">
            <v>n/a</v>
          </cell>
          <cell r="F339">
            <v>10655</v>
          </cell>
          <cell r="G339">
            <v>0</v>
          </cell>
          <cell r="H339" t="str">
            <v>Barnet Owned</v>
          </cell>
          <cell r="I339" t="str">
            <v>N/A</v>
          </cell>
          <cell r="J339" t="str">
            <v>Dennis 22.3 tonne Narrow c/w Dennis Trade Lift</v>
          </cell>
        </row>
        <row r="340">
          <cell r="A340" t="str">
            <v>Y441HDU</v>
          </cell>
          <cell r="B340" t="str">
            <v>6B202</v>
          </cell>
          <cell r="C340" t="str">
            <v>Street Scene - Refuse</v>
          </cell>
          <cell r="D340" t="str">
            <v>Barnet Owned</v>
          </cell>
          <cell r="E340">
            <v>0</v>
          </cell>
          <cell r="F340">
            <v>10655</v>
          </cell>
          <cell r="G340">
            <v>0</v>
          </cell>
          <cell r="H340" t="str">
            <v>Barnet Owned</v>
          </cell>
          <cell r="I340" t="str">
            <v>N/A</v>
          </cell>
          <cell r="J340" t="str">
            <v>Dennis 22.3 tonne Narrow c/w Dennis Trade Lift</v>
          </cell>
        </row>
        <row r="341">
          <cell r="A341" t="str">
            <v>Y568XGS</v>
          </cell>
          <cell r="B341" t="str">
            <v>8T006</v>
          </cell>
          <cell r="C341" t="str">
            <v>Hendon Crem</v>
          </cell>
          <cell r="D341">
            <v>37064</v>
          </cell>
          <cell r="E341" t="str">
            <v>Barnet Owned</v>
          </cell>
          <cell r="F341">
            <v>10661</v>
          </cell>
          <cell r="G341">
            <v>0</v>
          </cell>
          <cell r="H341" t="str">
            <v>Barnet Owned</v>
          </cell>
          <cell r="I341" t="str">
            <v>N/A</v>
          </cell>
          <cell r="J341" t="str">
            <v>JOHN DEERE 3310 Tractor</v>
          </cell>
        </row>
        <row r="342">
          <cell r="A342" t="str">
            <v>YJ56ZBZ</v>
          </cell>
          <cell r="B342" t="str">
            <v>5Z007</v>
          </cell>
          <cell r="C342" t="str">
            <v>Street Scene - Refuse</v>
          </cell>
          <cell r="D342">
            <v>40095</v>
          </cell>
          <cell r="E342">
            <v>0</v>
          </cell>
          <cell r="F342">
            <v>10655</v>
          </cell>
          <cell r="G342">
            <v>0</v>
          </cell>
          <cell r="H342" t="str">
            <v>Ad Hoc Hire</v>
          </cell>
          <cell r="I342" t="str">
            <v>GPL</v>
          </cell>
          <cell r="J342" t="str">
            <v>26T Grab Lorry</v>
          </cell>
        </row>
        <row r="343">
          <cell r="A343" t="str">
            <v>YN03NKL</v>
          </cell>
          <cell r="B343" t="str">
            <v>2G038</v>
          </cell>
          <cell r="C343" t="str">
            <v>Neighbourhood Management</v>
          </cell>
          <cell r="D343">
            <v>37712</v>
          </cell>
          <cell r="E343">
            <v>0</v>
          </cell>
          <cell r="F343">
            <v>0</v>
          </cell>
          <cell r="G343">
            <v>0</v>
          </cell>
          <cell r="H343" t="str">
            <v>Barnet Owned</v>
          </cell>
          <cell r="I343" t="str">
            <v>N/A</v>
          </cell>
          <cell r="J343" t="str">
            <v>Mercedes 411 Van</v>
          </cell>
        </row>
        <row r="344">
          <cell r="A344" t="str">
            <v>YX05WJJ</v>
          </cell>
          <cell r="B344" t="str">
            <v>2Z410</v>
          </cell>
          <cell r="C344" t="str">
            <v>Street Scene - Cleansing</v>
          </cell>
          <cell r="D344">
            <v>40088</v>
          </cell>
          <cell r="E344">
            <v>0</v>
          </cell>
          <cell r="F344">
            <v>10652</v>
          </cell>
          <cell r="G344">
            <v>9282</v>
          </cell>
          <cell r="H344" t="str">
            <v>Ad Hoc Hire</v>
          </cell>
          <cell r="I344" t="str">
            <v>GPL</v>
          </cell>
          <cell r="J344" t="str">
            <v>3.5 C/C Tipper</v>
          </cell>
        </row>
        <row r="345">
          <cell r="A345" t="str">
            <v>YX06FDK</v>
          </cell>
          <cell r="B345" t="str">
            <v>8Z102</v>
          </cell>
          <cell r="C345" t="str">
            <v>Parks &amp; Open Spaces</v>
          </cell>
          <cell r="D345">
            <v>40031</v>
          </cell>
          <cell r="E345">
            <v>0</v>
          </cell>
          <cell r="F345">
            <v>10764</v>
          </cell>
          <cell r="G345">
            <v>0</v>
          </cell>
          <cell r="H345" t="str">
            <v>Regular Hire</v>
          </cell>
          <cell r="I345" t="str">
            <v>GPL</v>
          </cell>
          <cell r="J345" t="str">
            <v>Hayter LT324 ride on</v>
          </cell>
        </row>
        <row r="346">
          <cell r="A346" t="str">
            <v>YY03PYA</v>
          </cell>
          <cell r="B346" t="str">
            <v>2Z415</v>
          </cell>
          <cell r="C346" t="str">
            <v>Street Scene - Leafing</v>
          </cell>
          <cell r="D346">
            <v>0</v>
          </cell>
          <cell r="E346">
            <v>0</v>
          </cell>
          <cell r="F346">
            <v>10652</v>
          </cell>
          <cell r="G346">
            <v>0</v>
          </cell>
          <cell r="H346" t="str">
            <v>Ad Hoc Hire</v>
          </cell>
          <cell r="I346" t="str">
            <v>GPL</v>
          </cell>
          <cell r="J346" t="str">
            <v>Ford transit Single cab cage tipper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.10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LBB recharges"/>
      <sheetName val="Regorder"/>
      <sheetName val="Schedule 5 - Maint. Recharges"/>
      <sheetName val="Schedule 6 - Other Fleet Serv"/>
    </sheetNames>
    <sheetDataSet>
      <sheetData sheetId="0">
        <row r="4">
          <cell r="A4" t="str">
            <v>Fleet Number</v>
          </cell>
          <cell r="B4" t="str">
            <v>Registration No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Contract Type</v>
          </cell>
          <cell r="H4" t="str">
            <v>Hired From</v>
          </cell>
          <cell r="I4" t="str">
            <v>Vehicle Description</v>
          </cell>
          <cell r="J4" t="str">
            <v>Estimated vehicle replacement cost</v>
          </cell>
          <cell r="K4" t="str">
            <v>User / Contact</v>
          </cell>
          <cell r="L4" t="str">
            <v>Comments</v>
          </cell>
        </row>
        <row r="5">
          <cell r="A5" t="str">
            <v>0Z876</v>
          </cell>
          <cell r="B5" t="str">
            <v>KX08DWU</v>
          </cell>
          <cell r="C5" t="str">
            <v>Highway Maintenance (10938)</v>
          </cell>
          <cell r="D5">
            <v>0</v>
          </cell>
          <cell r="E5">
            <v>0</v>
          </cell>
          <cell r="F5">
            <v>10620</v>
          </cell>
          <cell r="G5" t="str">
            <v>Ad Hoc Hire</v>
          </cell>
          <cell r="H5" t="str">
            <v>GPL</v>
          </cell>
          <cell r="I5" t="str">
            <v>JCB telehendler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E6">
            <v>0</v>
          </cell>
          <cell r="F6">
            <v>10764</v>
          </cell>
          <cell r="G6" t="str">
            <v>Barnet Owned</v>
          </cell>
          <cell r="H6" t="str">
            <v>N/A</v>
          </cell>
          <cell r="I6" t="str">
            <v>Honda Quad Bike</v>
          </cell>
          <cell r="J6">
            <v>1000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E7">
            <v>0</v>
          </cell>
          <cell r="F7">
            <v>10764</v>
          </cell>
          <cell r="G7" t="str">
            <v>Barnet Owned</v>
          </cell>
          <cell r="H7" t="str">
            <v>N/A</v>
          </cell>
          <cell r="I7" t="str">
            <v>Honda Quad Bike</v>
          </cell>
          <cell r="J7">
            <v>1000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E8">
            <v>0</v>
          </cell>
          <cell r="F8">
            <v>10646</v>
          </cell>
          <cell r="G8" t="str">
            <v>Lease</v>
          </cell>
          <cell r="H8" t="str">
            <v>1st Line Motorcycle</v>
          </cell>
          <cell r="I8" t="str">
            <v>Honda Psi Scooter</v>
          </cell>
          <cell r="J8">
            <v>0</v>
          </cell>
          <cell r="K8" t="str">
            <v>Daniel Binnington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E9">
            <v>0</v>
          </cell>
          <cell r="F9">
            <v>10646</v>
          </cell>
          <cell r="G9" t="str">
            <v>Lease</v>
          </cell>
          <cell r="H9" t="str">
            <v>1st Line Motorcycle</v>
          </cell>
          <cell r="I9" t="str">
            <v>Honda Psi Scooter</v>
          </cell>
          <cell r="J9">
            <v>0</v>
          </cell>
          <cell r="K9" t="str">
            <v>Daniel Binnington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E10">
            <v>0</v>
          </cell>
          <cell r="F10">
            <v>10646</v>
          </cell>
          <cell r="G10" t="str">
            <v>Lease</v>
          </cell>
          <cell r="H10" t="str">
            <v>1st Line Motorcycle</v>
          </cell>
          <cell r="I10" t="str">
            <v>Honda Psi Scooter</v>
          </cell>
          <cell r="J10">
            <v>0</v>
          </cell>
          <cell r="K10" t="str">
            <v>Daniel Binnington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E11">
            <v>0</v>
          </cell>
          <cell r="F11">
            <v>10646</v>
          </cell>
          <cell r="G11" t="str">
            <v>Lease</v>
          </cell>
          <cell r="H11" t="str">
            <v>1st Line Motorcycle</v>
          </cell>
          <cell r="I11" t="str">
            <v>Honda Psi Scooter</v>
          </cell>
          <cell r="J11">
            <v>0</v>
          </cell>
          <cell r="K11" t="str">
            <v>Daniel Binnington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E12">
            <v>0</v>
          </cell>
          <cell r="F12">
            <v>10646</v>
          </cell>
          <cell r="G12" t="str">
            <v>Lease</v>
          </cell>
          <cell r="H12" t="str">
            <v>1st Line Motorcycle</v>
          </cell>
          <cell r="I12" t="str">
            <v>Honda Psi Scooter</v>
          </cell>
          <cell r="J12">
            <v>0</v>
          </cell>
          <cell r="K12" t="str">
            <v>Daniel Binnington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E13">
            <v>0</v>
          </cell>
          <cell r="F13">
            <v>10646</v>
          </cell>
          <cell r="G13" t="str">
            <v>Lease</v>
          </cell>
          <cell r="H13" t="str">
            <v>1st Line Motorcycle</v>
          </cell>
          <cell r="I13" t="str">
            <v>Honda Psi Scooter</v>
          </cell>
          <cell r="J13">
            <v>0</v>
          </cell>
          <cell r="K13" t="str">
            <v>Daniel Binnington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E14">
            <v>0</v>
          </cell>
          <cell r="F14">
            <v>10646</v>
          </cell>
          <cell r="G14" t="str">
            <v>Lease</v>
          </cell>
          <cell r="H14" t="str">
            <v>1st Line Motorcycle</v>
          </cell>
          <cell r="I14" t="str">
            <v>Honda Psi Scooter</v>
          </cell>
          <cell r="J14">
            <v>0</v>
          </cell>
          <cell r="K14" t="str">
            <v>Daniel Binnington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E15">
            <v>0</v>
          </cell>
          <cell r="F15">
            <v>10646</v>
          </cell>
          <cell r="G15" t="str">
            <v>Barnet Owned</v>
          </cell>
          <cell r="H15" t="str">
            <v>N/A</v>
          </cell>
          <cell r="I15" t="str">
            <v>Motorbikes</v>
          </cell>
          <cell r="J15">
            <v>300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E16">
            <v>0</v>
          </cell>
          <cell r="F16">
            <v>10646</v>
          </cell>
          <cell r="G16" t="str">
            <v>Barnet Owned</v>
          </cell>
          <cell r="H16" t="str">
            <v>N/A</v>
          </cell>
          <cell r="I16" t="str">
            <v>Motorbikes</v>
          </cell>
          <cell r="J16">
            <v>1000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D17">
            <v>0</v>
          </cell>
          <cell r="E17">
            <v>0</v>
          </cell>
          <cell r="F17">
            <v>10653</v>
          </cell>
          <cell r="G17" t="str">
            <v>Barnet Owned</v>
          </cell>
          <cell r="H17" t="str">
            <v>N/A</v>
          </cell>
          <cell r="I17" t="str">
            <v>Vauxhall Astra Car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 t="str">
            <v>Lease</v>
          </cell>
          <cell r="H18" t="str">
            <v>GPL</v>
          </cell>
          <cell r="I18" t="str">
            <v>Jaguar XJ Diesel Saloon 2.7 Tdvi Sovereign</v>
          </cell>
          <cell r="J18">
            <v>13188</v>
          </cell>
          <cell r="K18" t="str">
            <v>Vanessa Gearson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 t="str">
            <v>Lease</v>
          </cell>
          <cell r="H19" t="str">
            <v>GPL</v>
          </cell>
          <cell r="I19" t="str">
            <v>Ford Mondeo CD 345 2.00 TDCi Titanium</v>
          </cell>
          <cell r="J19">
            <v>5328</v>
          </cell>
          <cell r="K19" t="str">
            <v>Vanessa Gearson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E20">
            <v>0</v>
          </cell>
          <cell r="F20">
            <v>10764</v>
          </cell>
          <cell r="G20" t="str">
            <v>Barnet Owned</v>
          </cell>
          <cell r="H20" t="str">
            <v>N/A</v>
          </cell>
          <cell r="I20" t="str">
            <v>Landrover 110</v>
          </cell>
          <cell r="J20">
            <v>1000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E21">
            <v>0</v>
          </cell>
          <cell r="F21">
            <v>10764</v>
          </cell>
          <cell r="G21" t="str">
            <v>Lease</v>
          </cell>
          <cell r="H21" t="str">
            <v>SFS</v>
          </cell>
          <cell r="I21" t="str">
            <v>Ford Ranger single cab pickup</v>
          </cell>
          <cell r="J21">
            <v>7000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 t="str">
            <v>Lease</v>
          </cell>
          <cell r="H22" t="str">
            <v>SFS</v>
          </cell>
          <cell r="I22" t="str">
            <v>Vauxhall Corsa Van</v>
          </cell>
          <cell r="J22">
            <v>5500</v>
          </cell>
          <cell r="K22" t="str">
            <v>Terry Dobson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 t="str">
            <v>Lease</v>
          </cell>
          <cell r="H23" t="str">
            <v>SFS</v>
          </cell>
          <cell r="I23" t="str">
            <v>Vauxhall Corsa Van</v>
          </cell>
          <cell r="J23">
            <v>5500</v>
          </cell>
          <cell r="K23" t="str">
            <v>Paul Barley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 t="str">
            <v>Lease</v>
          </cell>
          <cell r="H24" t="str">
            <v>SFS</v>
          </cell>
          <cell r="I24" t="str">
            <v>Vauxhall Corsa Van</v>
          </cell>
          <cell r="J24">
            <v>5500</v>
          </cell>
          <cell r="K24" t="str">
            <v>Mick Rocket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 t="str">
            <v>Lease</v>
          </cell>
          <cell r="H25" t="str">
            <v>SFS</v>
          </cell>
          <cell r="I25" t="str">
            <v>Vauxhall Corsa Van</v>
          </cell>
          <cell r="J25">
            <v>5500</v>
          </cell>
          <cell r="K25" t="str">
            <v>Jane Theobald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 t="str">
            <v>Lease</v>
          </cell>
          <cell r="H26" t="str">
            <v>SFS</v>
          </cell>
          <cell r="I26" t="str">
            <v>Vauxhall Corsa Van</v>
          </cell>
          <cell r="J26">
            <v>5500</v>
          </cell>
          <cell r="K26" t="str">
            <v>John Robertson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 t="str">
            <v>Lease</v>
          </cell>
          <cell r="H27" t="str">
            <v>SFS</v>
          </cell>
          <cell r="I27" t="str">
            <v>Vauxhall Combo Crew Van</v>
          </cell>
          <cell r="J27">
            <v>5500</v>
          </cell>
          <cell r="K27" t="str">
            <v>Bob Cripps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 t="str">
            <v>Lease</v>
          </cell>
          <cell r="H28" t="str">
            <v>SFS</v>
          </cell>
          <cell r="I28" t="str">
            <v>Vauxhall Combo Crew Van</v>
          </cell>
          <cell r="J28">
            <v>5500</v>
          </cell>
          <cell r="K28" t="str">
            <v>Gary Mulcare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 t="str">
            <v>Lease</v>
          </cell>
          <cell r="H29" t="str">
            <v>SFS</v>
          </cell>
          <cell r="I29" t="str">
            <v>Vauxhall Combo Crew Van</v>
          </cell>
          <cell r="J29">
            <v>5500</v>
          </cell>
          <cell r="K29" t="str">
            <v>Mick Martell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 t="str">
            <v>Lease</v>
          </cell>
          <cell r="H30" t="str">
            <v>SFS</v>
          </cell>
          <cell r="I30" t="str">
            <v>Vauxhall Combo Crew Van</v>
          </cell>
          <cell r="J30">
            <v>5500</v>
          </cell>
          <cell r="K30" t="str">
            <v>Jason Armitage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 t="str">
            <v>Lease</v>
          </cell>
          <cell r="H31" t="str">
            <v>SFS</v>
          </cell>
          <cell r="I31" t="str">
            <v>Vauxhall Combi Van</v>
          </cell>
          <cell r="J31">
            <v>6000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 t="str">
            <v>Lease</v>
          </cell>
          <cell r="H32" t="str">
            <v>GPL</v>
          </cell>
          <cell r="I32" t="str">
            <v>Vauxhall Combo Crew Van</v>
          </cell>
          <cell r="J32">
            <v>0</v>
          </cell>
          <cell r="K32">
            <v>0</v>
          </cell>
          <cell r="L32" t="str">
            <v>Replacing Hired Vehicle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 t="str">
            <v>Lease</v>
          </cell>
          <cell r="H33" t="str">
            <v>GPL</v>
          </cell>
          <cell r="I33" t="str">
            <v>Vauxhall Combo Crew Van</v>
          </cell>
          <cell r="J33">
            <v>0</v>
          </cell>
          <cell r="K33">
            <v>0</v>
          </cell>
          <cell r="L33" t="str">
            <v>Replacing Hired Vehicle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 t="str">
            <v>Lease</v>
          </cell>
          <cell r="H34" t="str">
            <v>GPL</v>
          </cell>
          <cell r="I34" t="str">
            <v>Vauxhall Combo Crew Van</v>
          </cell>
          <cell r="J34">
            <v>0</v>
          </cell>
          <cell r="K34">
            <v>0</v>
          </cell>
          <cell r="L34" t="str">
            <v>Replacing Hired Vehicle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D35">
            <v>0</v>
          </cell>
          <cell r="E35">
            <v>0</v>
          </cell>
          <cell r="F35">
            <v>11038</v>
          </cell>
          <cell r="G35" t="str">
            <v>Regular Hire</v>
          </cell>
          <cell r="H35" t="str">
            <v>Target</v>
          </cell>
          <cell r="I35" t="str">
            <v>Vauxhall Combi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D36">
            <v>0</v>
          </cell>
          <cell r="E36">
            <v>0</v>
          </cell>
          <cell r="F36">
            <v>11050</v>
          </cell>
          <cell r="G36" t="str">
            <v>Regular Hire</v>
          </cell>
          <cell r="H36" t="str">
            <v>Target</v>
          </cell>
          <cell r="I36" t="str">
            <v>Vauxhall Combi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D37">
            <v>0</v>
          </cell>
          <cell r="E37">
            <v>0</v>
          </cell>
          <cell r="F37">
            <v>10646</v>
          </cell>
          <cell r="G37" t="str">
            <v>Ad Hoc Hire</v>
          </cell>
          <cell r="H37" t="str">
            <v>Target</v>
          </cell>
          <cell r="I37" t="str">
            <v>V.W Shuttle</v>
          </cell>
          <cell r="J37">
            <v>0</v>
          </cell>
          <cell r="K37">
            <v>0</v>
          </cell>
          <cell r="L37" t="str">
            <v>standard vehicle priced</v>
          </cell>
        </row>
        <row r="38">
          <cell r="A38" t="str">
            <v>1Z145</v>
          </cell>
          <cell r="B38" t="str">
            <v>NL58UHZ</v>
          </cell>
          <cell r="C38" t="str">
            <v>Libraries Moblie Services</v>
          </cell>
          <cell r="D38">
            <v>0</v>
          </cell>
          <cell r="E38">
            <v>0</v>
          </cell>
          <cell r="F38">
            <v>10362</v>
          </cell>
          <cell r="G38" t="str">
            <v>Regular Hire</v>
          </cell>
          <cell r="H38" t="str">
            <v>Target</v>
          </cell>
          <cell r="I38" t="str">
            <v>Ford Connect</v>
          </cell>
        </row>
        <row r="39">
          <cell r="A39" t="str">
            <v>1Z147</v>
          </cell>
          <cell r="B39" t="str">
            <v>VU57NVO</v>
          </cell>
          <cell r="C39" t="str">
            <v>Couriers</v>
          </cell>
          <cell r="D39">
            <v>0</v>
          </cell>
          <cell r="E39">
            <v>0</v>
          </cell>
          <cell r="F39">
            <v>11038</v>
          </cell>
          <cell r="G39" t="str">
            <v>Regular Hire</v>
          </cell>
          <cell r="H39" t="str">
            <v>Target</v>
          </cell>
          <cell r="I39" t="str">
            <v>Vauxhall Astra van</v>
          </cell>
        </row>
        <row r="40">
          <cell r="A40" t="str">
            <v>1Z149</v>
          </cell>
          <cell r="B40" t="str">
            <v>BG58WZM</v>
          </cell>
          <cell r="C40" t="str">
            <v>Libraries Moblie Services</v>
          </cell>
          <cell r="D40">
            <v>0</v>
          </cell>
          <cell r="E40">
            <v>0</v>
          </cell>
          <cell r="F40">
            <v>10362</v>
          </cell>
          <cell r="G40" t="str">
            <v>Regular Hire</v>
          </cell>
          <cell r="H40" t="str">
            <v>Target</v>
          </cell>
          <cell r="I40" t="str">
            <v>VW Caddy</v>
          </cell>
        </row>
        <row r="41">
          <cell r="A41" t="str">
            <v>1Z167</v>
          </cell>
          <cell r="B41" t="str">
            <v>PN56GEY</v>
          </cell>
          <cell r="C41" t="str">
            <v>Parks &amp; Open Spaces</v>
          </cell>
          <cell r="D41">
            <v>0</v>
          </cell>
          <cell r="E41">
            <v>0</v>
          </cell>
          <cell r="F41">
            <v>10764</v>
          </cell>
          <cell r="G41" t="str">
            <v>Regular Hire</v>
          </cell>
          <cell r="H41" t="str">
            <v>Target</v>
          </cell>
          <cell r="I41" t="str">
            <v>Caddy Van 1.8</v>
          </cell>
        </row>
        <row r="42">
          <cell r="A42" t="str">
            <v>1Z167A</v>
          </cell>
          <cell r="B42" t="str">
            <v>RO59JUH</v>
          </cell>
          <cell r="C42" t="str">
            <v>Parks &amp; Open Spaces</v>
          </cell>
          <cell r="D42">
            <v>40134</v>
          </cell>
          <cell r="E42">
            <v>0</v>
          </cell>
          <cell r="F42">
            <v>10764</v>
          </cell>
          <cell r="G42" t="str">
            <v>Regular Hire</v>
          </cell>
          <cell r="H42" t="str">
            <v>Target</v>
          </cell>
          <cell r="I42" t="str">
            <v>Caddy Van 1.8</v>
          </cell>
        </row>
        <row r="43">
          <cell r="A43" t="str">
            <v>1Z171</v>
          </cell>
          <cell r="B43" t="str">
            <v>RV58YCN</v>
          </cell>
          <cell r="C43" t="str">
            <v>Parking</v>
          </cell>
          <cell r="D43">
            <v>0</v>
          </cell>
          <cell r="E43">
            <v>0</v>
          </cell>
          <cell r="F43">
            <v>10646</v>
          </cell>
          <cell r="G43" t="str">
            <v>Ad Hoc Hire</v>
          </cell>
          <cell r="H43" t="str">
            <v>Target</v>
          </cell>
          <cell r="I43" t="str">
            <v>VW Caddy Maxi</v>
          </cell>
          <cell r="J43">
            <v>0</v>
          </cell>
          <cell r="K43">
            <v>0</v>
          </cell>
          <cell r="L43" t="str">
            <v>standard vehicle priced</v>
          </cell>
        </row>
        <row r="44">
          <cell r="A44" t="str">
            <v>1Z172</v>
          </cell>
          <cell r="B44" t="str">
            <v>PG07GVC</v>
          </cell>
          <cell r="C44" t="str">
            <v>Environmental Health</v>
          </cell>
          <cell r="D44">
            <v>0</v>
          </cell>
          <cell r="E44">
            <v>0</v>
          </cell>
          <cell r="F44">
            <v>10958</v>
          </cell>
          <cell r="G44" t="str">
            <v>Regular Hire</v>
          </cell>
          <cell r="H44" t="str">
            <v>GPL</v>
          </cell>
          <cell r="I44" t="str">
            <v>Volkswagen Caddy</v>
          </cell>
        </row>
        <row r="45">
          <cell r="A45" t="str">
            <v>1Z173</v>
          </cell>
          <cell r="B45" t="str">
            <v>NM07TXJ</v>
          </cell>
          <cell r="C45" t="str">
            <v>Street Scene - Cleansing</v>
          </cell>
          <cell r="D45">
            <v>0</v>
          </cell>
          <cell r="E45">
            <v>0</v>
          </cell>
          <cell r="F45">
            <v>10652</v>
          </cell>
          <cell r="G45" t="str">
            <v>Regular Hire</v>
          </cell>
          <cell r="H45" t="str">
            <v>GPL</v>
          </cell>
          <cell r="I45" t="str">
            <v>Ford Fiesta Van</v>
          </cell>
        </row>
        <row r="46">
          <cell r="A46" t="str">
            <v>1Z178</v>
          </cell>
          <cell r="B46" t="str">
            <v>NJ57GNY</v>
          </cell>
          <cell r="C46" t="str">
            <v>Children  &amp; Families</v>
          </cell>
          <cell r="D46">
            <v>0</v>
          </cell>
          <cell r="E46">
            <v>0</v>
          </cell>
          <cell r="F46">
            <v>10566</v>
          </cell>
          <cell r="G46" t="str">
            <v>Regular Hire</v>
          </cell>
          <cell r="H46" t="str">
            <v>GPL</v>
          </cell>
          <cell r="I46" t="str">
            <v>Ford Fiesta Car</v>
          </cell>
        </row>
        <row r="47">
          <cell r="A47" t="str">
            <v>1Z179</v>
          </cell>
          <cell r="B47" t="str">
            <v>NJ57GPU</v>
          </cell>
          <cell r="C47" t="str">
            <v>Planning</v>
          </cell>
          <cell r="D47">
            <v>0</v>
          </cell>
          <cell r="E47">
            <v>0</v>
          </cell>
          <cell r="F47">
            <v>10038</v>
          </cell>
          <cell r="G47" t="str">
            <v>Regular Hire</v>
          </cell>
          <cell r="H47" t="str">
            <v>GPL</v>
          </cell>
          <cell r="I47" t="str">
            <v>Ford Fiesta Car</v>
          </cell>
        </row>
        <row r="48">
          <cell r="A48" t="str">
            <v>1Z203</v>
          </cell>
          <cell r="B48" t="str">
            <v>DV56FWY</v>
          </cell>
          <cell r="C48" t="str">
            <v>Parks &amp; Open Spaces</v>
          </cell>
          <cell r="D48">
            <v>39912</v>
          </cell>
          <cell r="E48">
            <v>0</v>
          </cell>
          <cell r="F48">
            <v>10764</v>
          </cell>
          <cell r="G48" t="str">
            <v>Ad Hoc Hire</v>
          </cell>
          <cell r="H48" t="str">
            <v>Gpl</v>
          </cell>
          <cell r="I48" t="str">
            <v>L200 Mitshibishi Single Cab</v>
          </cell>
          <cell r="J48">
            <v>0</v>
          </cell>
          <cell r="K48">
            <v>0</v>
          </cell>
          <cell r="L48" t="str">
            <v>3 Months + Hire</v>
          </cell>
        </row>
        <row r="49">
          <cell r="A49" t="str">
            <v>1Z205</v>
          </cell>
          <cell r="B49" t="str">
            <v>WV07SWJ</v>
          </cell>
          <cell r="C49" t="str">
            <v>Barnet Homes - Caretakers</v>
          </cell>
          <cell r="D49">
            <v>39917</v>
          </cell>
          <cell r="E49">
            <v>0</v>
          </cell>
          <cell r="F49" t="str">
            <v>External</v>
          </cell>
          <cell r="G49" t="str">
            <v>Ad Hoc Hire</v>
          </cell>
          <cell r="H49" t="str">
            <v>Gpl</v>
          </cell>
          <cell r="I49" t="str">
            <v>Fiat Doblo</v>
          </cell>
          <cell r="J49">
            <v>0</v>
          </cell>
          <cell r="K49">
            <v>0</v>
          </cell>
          <cell r="L49" t="str">
            <v>6 Months + Hire</v>
          </cell>
        </row>
        <row r="50">
          <cell r="A50" t="str">
            <v>1Z225</v>
          </cell>
          <cell r="B50" t="str">
            <v>BF09OTY</v>
          </cell>
          <cell r="C50" t="str">
            <v>Parking</v>
          </cell>
          <cell r="D50">
            <v>39945</v>
          </cell>
          <cell r="E50">
            <v>0</v>
          </cell>
          <cell r="F50">
            <v>10038</v>
          </cell>
          <cell r="G50" t="str">
            <v>Regular Hire</v>
          </cell>
          <cell r="H50" t="str">
            <v>GPL</v>
          </cell>
          <cell r="I50" t="str">
            <v>Ford Courier Van</v>
          </cell>
        </row>
        <row r="51">
          <cell r="A51" t="str">
            <v>1Z227A</v>
          </cell>
          <cell r="B51" t="str">
            <v>RV08YTL</v>
          </cell>
          <cell r="C51" t="str">
            <v>Parking</v>
          </cell>
          <cell r="D51">
            <v>40026</v>
          </cell>
          <cell r="E51">
            <v>0</v>
          </cell>
          <cell r="F51">
            <v>10038</v>
          </cell>
          <cell r="G51" t="str">
            <v>Regular Hire</v>
          </cell>
          <cell r="H51" t="str">
            <v>GPL</v>
          </cell>
          <cell r="I51" t="str">
            <v>V.W Shuttle</v>
          </cell>
        </row>
        <row r="52">
          <cell r="A52" t="str">
            <v>1Z227B</v>
          </cell>
          <cell r="B52" t="str">
            <v>RF08OXM</v>
          </cell>
          <cell r="C52" t="str">
            <v>Parking</v>
          </cell>
          <cell r="D52">
            <v>0</v>
          </cell>
          <cell r="E52">
            <v>0</v>
          </cell>
          <cell r="F52">
            <v>10038</v>
          </cell>
          <cell r="G52" t="str">
            <v>Regular Hire</v>
          </cell>
          <cell r="H52" t="str">
            <v>GPL</v>
          </cell>
          <cell r="I52" t="str">
            <v>V.W Shuttle</v>
          </cell>
          <cell r="J52">
            <v>0</v>
          </cell>
          <cell r="K52">
            <v>0</v>
          </cell>
          <cell r="L52" t="str">
            <v>Covering 1Z227A</v>
          </cell>
        </row>
        <row r="53">
          <cell r="A53" t="str">
            <v>1Z229</v>
          </cell>
          <cell r="B53" t="str">
            <v>NU09PCX</v>
          </cell>
          <cell r="C53" t="str">
            <v>Parking</v>
          </cell>
          <cell r="D53">
            <v>39961</v>
          </cell>
          <cell r="E53">
            <v>0</v>
          </cell>
          <cell r="F53">
            <v>10038</v>
          </cell>
          <cell r="G53" t="str">
            <v>Regular Hire</v>
          </cell>
          <cell r="H53" t="str">
            <v>GPL</v>
          </cell>
          <cell r="I53" t="str">
            <v>Peugeot 308 MDI</v>
          </cell>
          <cell r="J53">
            <v>0</v>
          </cell>
          <cell r="K53">
            <v>0</v>
          </cell>
          <cell r="L53" t="str">
            <v>Replacing : 1Z226</v>
          </cell>
        </row>
        <row r="54">
          <cell r="A54" t="str">
            <v>1Z231</v>
          </cell>
          <cell r="B54" t="str">
            <v>PJ09XUP</v>
          </cell>
          <cell r="C54" t="str">
            <v>Parking</v>
          </cell>
          <cell r="D54">
            <v>39982</v>
          </cell>
          <cell r="E54">
            <v>0</v>
          </cell>
          <cell r="F54">
            <v>10038</v>
          </cell>
          <cell r="G54" t="str">
            <v>Ad Hoc Hire</v>
          </cell>
          <cell r="H54" t="str">
            <v>GPL</v>
          </cell>
          <cell r="I54" t="str">
            <v>VW Caddy</v>
          </cell>
          <cell r="J54">
            <v>0</v>
          </cell>
          <cell r="K54">
            <v>0</v>
          </cell>
          <cell r="L54" t="str">
            <v>Replacing 1Z228 for Accident Repair</v>
          </cell>
        </row>
        <row r="55">
          <cell r="A55" t="str">
            <v>1Z238</v>
          </cell>
          <cell r="B55" t="str">
            <v>VK06CJZ</v>
          </cell>
          <cell r="C55" t="str">
            <v>Street Scene - Refuse</v>
          </cell>
          <cell r="D55">
            <v>40118</v>
          </cell>
          <cell r="E55">
            <v>0</v>
          </cell>
          <cell r="F55">
            <v>10655</v>
          </cell>
          <cell r="G55" t="str">
            <v>Ad Hoc Hire</v>
          </cell>
          <cell r="H55" t="str">
            <v>GPL</v>
          </cell>
          <cell r="I55" t="str">
            <v>Vauxhall Combi</v>
          </cell>
        </row>
        <row r="56">
          <cell r="A56" t="str">
            <v>1Z233</v>
          </cell>
          <cell r="B56" t="str">
            <v>NH07EBO</v>
          </cell>
          <cell r="C56" t="str">
            <v>Street Scene - Refuse</v>
          </cell>
          <cell r="D56">
            <v>40120</v>
          </cell>
          <cell r="E56">
            <v>0</v>
          </cell>
          <cell r="F56">
            <v>10655</v>
          </cell>
          <cell r="G56" t="str">
            <v>Ad Hoc Hire</v>
          </cell>
          <cell r="H56" t="str">
            <v>GPL</v>
          </cell>
          <cell r="I56" t="str">
            <v>Ford Fiesta Van</v>
          </cell>
          <cell r="J56">
            <v>0</v>
          </cell>
          <cell r="K56">
            <v>0</v>
          </cell>
          <cell r="L56" t="str">
            <v>Replacing  1V093</v>
          </cell>
        </row>
        <row r="57">
          <cell r="A57" t="str">
            <v>1Z234</v>
          </cell>
          <cell r="B57" t="str">
            <v>ND57NGN</v>
          </cell>
          <cell r="C57" t="str">
            <v>Street Scene - Cleansing</v>
          </cell>
          <cell r="D57">
            <v>40120</v>
          </cell>
          <cell r="E57">
            <v>0</v>
          </cell>
          <cell r="F57">
            <v>10652</v>
          </cell>
          <cell r="G57" t="str">
            <v>Ad Hoc Hire</v>
          </cell>
          <cell r="H57" t="str">
            <v>GPL</v>
          </cell>
          <cell r="I57" t="str">
            <v>Peugeot 206 HDI</v>
          </cell>
          <cell r="J57">
            <v>0</v>
          </cell>
          <cell r="K57">
            <v>0</v>
          </cell>
          <cell r="L57" t="str">
            <v>Replacing  1V094</v>
          </cell>
        </row>
        <row r="58">
          <cell r="A58" t="str">
            <v>1Z235</v>
          </cell>
          <cell r="B58" t="str">
            <v>NV56APZ</v>
          </cell>
          <cell r="C58" t="str">
            <v>Street Scene - Cleansing</v>
          </cell>
          <cell r="D58">
            <v>40136</v>
          </cell>
          <cell r="E58">
            <v>0</v>
          </cell>
          <cell r="F58">
            <v>10652</v>
          </cell>
          <cell r="G58" t="str">
            <v>Regular Hire</v>
          </cell>
          <cell r="H58" t="str">
            <v>GPL</v>
          </cell>
          <cell r="I58" t="str">
            <v>Peugeot 206 HDI</v>
          </cell>
          <cell r="J58">
            <v>0</v>
          </cell>
          <cell r="K58">
            <v>0</v>
          </cell>
          <cell r="L58" t="str">
            <v>Replacing 1V095</v>
          </cell>
        </row>
        <row r="59">
          <cell r="A59" t="str">
            <v>1Z236</v>
          </cell>
          <cell r="B59" t="str">
            <v>GY59VUH</v>
          </cell>
          <cell r="C59" t="str">
            <v>Street Scene - Cleansing</v>
          </cell>
          <cell r="D59">
            <v>40137</v>
          </cell>
          <cell r="E59">
            <v>0</v>
          </cell>
          <cell r="F59">
            <v>10652</v>
          </cell>
          <cell r="G59" t="str">
            <v>Regular Hire</v>
          </cell>
          <cell r="H59" t="str">
            <v>GPL</v>
          </cell>
          <cell r="I59" t="str">
            <v>V.W Caddy</v>
          </cell>
          <cell r="J59">
            <v>0</v>
          </cell>
          <cell r="K59">
            <v>0</v>
          </cell>
          <cell r="L59" t="str">
            <v>Replacing 1V</v>
          </cell>
        </row>
        <row r="60">
          <cell r="A60" t="str">
            <v>1Z237</v>
          </cell>
          <cell r="B60" t="str">
            <v>GY59VUJ</v>
          </cell>
          <cell r="C60" t="str">
            <v>Street Scene - Cleansing</v>
          </cell>
          <cell r="D60">
            <v>40137</v>
          </cell>
          <cell r="E60">
            <v>0</v>
          </cell>
          <cell r="F60">
            <v>10652</v>
          </cell>
          <cell r="G60" t="str">
            <v>Regular Hire</v>
          </cell>
          <cell r="H60" t="str">
            <v>GPL</v>
          </cell>
          <cell r="I60" t="str">
            <v>V.W Caddy</v>
          </cell>
          <cell r="J60">
            <v>0</v>
          </cell>
          <cell r="K60">
            <v>0</v>
          </cell>
          <cell r="L60" t="str">
            <v>Replacing 1V</v>
          </cell>
        </row>
        <row r="61">
          <cell r="A61" t="str">
            <v>1Z238</v>
          </cell>
          <cell r="B61" t="str">
            <v>BHZ3788</v>
          </cell>
          <cell r="C61" t="str">
            <v>Passenger Fleet</v>
          </cell>
          <cell r="D61">
            <v>40187</v>
          </cell>
          <cell r="E61">
            <v>0</v>
          </cell>
          <cell r="F61">
            <v>0</v>
          </cell>
          <cell r="G61" t="str">
            <v>Barnet Owned</v>
          </cell>
          <cell r="H61" t="str">
            <v>N/A</v>
          </cell>
          <cell r="I61" t="str">
            <v>Nissan Mistral  4x4</v>
          </cell>
        </row>
        <row r="62">
          <cell r="A62" t="str">
            <v>2G026</v>
          </cell>
          <cell r="B62" t="str">
            <v>NU52PZH</v>
          </cell>
          <cell r="C62" t="str">
            <v>Street Scene - Refuse</v>
          </cell>
          <cell r="D62">
            <v>37518</v>
          </cell>
          <cell r="E62">
            <v>0</v>
          </cell>
          <cell r="F62">
            <v>10655</v>
          </cell>
          <cell r="G62" t="str">
            <v>Lease</v>
          </cell>
          <cell r="H62" t="str">
            <v>SFS</v>
          </cell>
          <cell r="I62" t="str">
            <v>Mercedes Sprinter 413</v>
          </cell>
          <cell r="J62">
            <v>6000</v>
          </cell>
          <cell r="K62">
            <v>0</v>
          </cell>
          <cell r="L62" t="str">
            <v>Changed ownership to LBB 4 Oct~08</v>
          </cell>
        </row>
        <row r="63">
          <cell r="A63" t="str">
            <v>2G038</v>
          </cell>
          <cell r="B63" t="str">
            <v>YN03NKL</v>
          </cell>
          <cell r="C63" t="str">
            <v>Neighbourhood Management</v>
          </cell>
          <cell r="D63">
            <v>37712</v>
          </cell>
          <cell r="E63">
            <v>0</v>
          </cell>
          <cell r="F63">
            <v>0</v>
          </cell>
          <cell r="G63" t="str">
            <v>Barnet Owned</v>
          </cell>
          <cell r="H63" t="str">
            <v>N/A</v>
          </cell>
          <cell r="I63" t="str">
            <v>Mercedes 411 Van</v>
          </cell>
          <cell r="J63">
            <v>15000</v>
          </cell>
          <cell r="K63" t="str">
            <v>Gary Davies CCTV</v>
          </cell>
        </row>
        <row r="64">
          <cell r="A64" t="str">
            <v>2G040</v>
          </cell>
          <cell r="B64" t="str">
            <v>LT04FLH</v>
          </cell>
          <cell r="C64" t="str">
            <v>Parks &amp; Open Spaces</v>
          </cell>
          <cell r="D64">
            <v>38047</v>
          </cell>
          <cell r="E64">
            <v>0</v>
          </cell>
          <cell r="F64">
            <v>10764</v>
          </cell>
          <cell r="G64" t="str">
            <v>Lease</v>
          </cell>
          <cell r="H64" t="str">
            <v>SFS</v>
          </cell>
          <cell r="I64" t="str">
            <v>Ford Transit 350 Van</v>
          </cell>
          <cell r="J64">
            <v>5000</v>
          </cell>
          <cell r="K64">
            <v>0</v>
          </cell>
          <cell r="L64" t="str">
            <v>Extended to 31 Mar 09 - amend lease end date 31.03.09</v>
          </cell>
        </row>
        <row r="65">
          <cell r="A65" t="str">
            <v>2G060</v>
          </cell>
          <cell r="B65" t="str">
            <v>LT54CEK</v>
          </cell>
          <cell r="C65" t="str">
            <v>Barnet Homes - Caretakers</v>
          </cell>
          <cell r="D65">
            <v>38238</v>
          </cell>
          <cell r="E65">
            <v>0</v>
          </cell>
          <cell r="F65" t="str">
            <v>External</v>
          </cell>
          <cell r="G65" t="str">
            <v>Lease</v>
          </cell>
          <cell r="H65" t="str">
            <v>SFS</v>
          </cell>
          <cell r="I65" t="str">
            <v>Ford Transit 350 Van</v>
          </cell>
          <cell r="J65">
            <v>8000</v>
          </cell>
        </row>
        <row r="66">
          <cell r="A66" t="str">
            <v>2G061</v>
          </cell>
          <cell r="B66" t="str">
            <v>LT54CLJ</v>
          </cell>
          <cell r="C66" t="str">
            <v>Housing 21</v>
          </cell>
          <cell r="D66">
            <v>38238</v>
          </cell>
          <cell r="E66">
            <v>0</v>
          </cell>
          <cell r="F66" t="str">
            <v>External</v>
          </cell>
          <cell r="G66" t="str">
            <v>Lease</v>
          </cell>
          <cell r="H66" t="str">
            <v>SFS</v>
          </cell>
          <cell r="I66" t="str">
            <v>Ford Transit 350 Van</v>
          </cell>
          <cell r="J66">
            <v>5000</v>
          </cell>
        </row>
        <row r="67">
          <cell r="A67" t="str">
            <v>2G062</v>
          </cell>
          <cell r="B67" t="str">
            <v>LT54CLN</v>
          </cell>
          <cell r="C67" t="str">
            <v>Housing 21</v>
          </cell>
          <cell r="D67">
            <v>38238</v>
          </cell>
          <cell r="E67">
            <v>0</v>
          </cell>
          <cell r="F67" t="str">
            <v>External</v>
          </cell>
          <cell r="G67" t="str">
            <v>Lease</v>
          </cell>
          <cell r="H67" t="str">
            <v>SFS</v>
          </cell>
          <cell r="I67" t="str">
            <v>Ford Transit 350 Van</v>
          </cell>
          <cell r="J67">
            <v>5000</v>
          </cell>
        </row>
        <row r="68">
          <cell r="A68" t="str">
            <v>2G071</v>
          </cell>
          <cell r="B68" t="str">
            <v>LT55KHD</v>
          </cell>
          <cell r="C68" t="str">
            <v>Libraries</v>
          </cell>
          <cell r="D68">
            <v>38666</v>
          </cell>
          <cell r="E68">
            <v>0</v>
          </cell>
          <cell r="F68">
            <v>10339</v>
          </cell>
          <cell r="G68" t="str">
            <v>Lease</v>
          </cell>
          <cell r="H68" t="str">
            <v>SFS</v>
          </cell>
          <cell r="I68" t="str">
            <v>Ford Transit Library Van</v>
          </cell>
          <cell r="J68">
            <v>10000</v>
          </cell>
          <cell r="K68">
            <v>0</v>
          </cell>
          <cell r="L68" t="str">
            <v>Extended to 31 Mar 09</v>
          </cell>
        </row>
        <row r="69">
          <cell r="A69" t="str">
            <v>2G072</v>
          </cell>
          <cell r="B69" t="str">
            <v>LT06BPV</v>
          </cell>
          <cell r="C69" t="str">
            <v>Parks &amp; Open Spaces</v>
          </cell>
          <cell r="D69">
            <v>38841</v>
          </cell>
          <cell r="E69">
            <v>0</v>
          </cell>
          <cell r="F69">
            <v>10764</v>
          </cell>
          <cell r="G69" t="str">
            <v>Lease</v>
          </cell>
          <cell r="H69" t="str">
            <v>SFS</v>
          </cell>
          <cell r="I69" t="str">
            <v>Ford Transit Connect</v>
          </cell>
          <cell r="J69">
            <v>6000</v>
          </cell>
        </row>
        <row r="70">
          <cell r="A70" t="str">
            <v>2G073</v>
          </cell>
          <cell r="B70" t="str">
            <v>LT06BOV</v>
          </cell>
          <cell r="C70" t="str">
            <v>Parks &amp; Open Spaces</v>
          </cell>
          <cell r="D70">
            <v>38841</v>
          </cell>
          <cell r="E70">
            <v>0</v>
          </cell>
          <cell r="F70">
            <v>10764</v>
          </cell>
          <cell r="G70" t="str">
            <v>Lease</v>
          </cell>
          <cell r="H70" t="str">
            <v>SFS</v>
          </cell>
          <cell r="I70" t="str">
            <v>Ford Transit Connect</v>
          </cell>
          <cell r="J70">
            <v>6000</v>
          </cell>
        </row>
        <row r="71">
          <cell r="A71" t="str">
            <v>2G074</v>
          </cell>
          <cell r="B71" t="str">
            <v>LT06BPO</v>
          </cell>
          <cell r="C71" t="str">
            <v>Parks &amp; Open Spaces</v>
          </cell>
          <cell r="D71">
            <v>38841</v>
          </cell>
          <cell r="E71">
            <v>0</v>
          </cell>
          <cell r="F71">
            <v>10764</v>
          </cell>
          <cell r="G71" t="str">
            <v>Lease</v>
          </cell>
          <cell r="H71" t="str">
            <v>SFS</v>
          </cell>
          <cell r="I71" t="str">
            <v>Ford Transit Connect</v>
          </cell>
          <cell r="J71">
            <v>6000</v>
          </cell>
          <cell r="K71" t="str">
            <v>Tony Brownlie</v>
          </cell>
        </row>
        <row r="72">
          <cell r="A72" t="str">
            <v>2G075</v>
          </cell>
          <cell r="B72" t="str">
            <v>LT06BPF</v>
          </cell>
          <cell r="C72" t="str">
            <v>Environmental Health</v>
          </cell>
          <cell r="D72">
            <v>38841</v>
          </cell>
          <cell r="E72">
            <v>0</v>
          </cell>
          <cell r="F72">
            <v>10958</v>
          </cell>
          <cell r="G72" t="str">
            <v>Lease</v>
          </cell>
          <cell r="H72" t="str">
            <v>SFS</v>
          </cell>
          <cell r="I72" t="str">
            <v>Ford Transit Connect</v>
          </cell>
          <cell r="J72">
            <v>6000</v>
          </cell>
        </row>
        <row r="73">
          <cell r="A73" t="str">
            <v>2G076</v>
          </cell>
          <cell r="B73" t="str">
            <v>LN57WVU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 t="str">
            <v>Lease</v>
          </cell>
          <cell r="H73" t="str">
            <v>SFS</v>
          </cell>
          <cell r="I73" t="str">
            <v>Ford Transit Medium Roof</v>
          </cell>
          <cell r="J73">
            <v>8500</v>
          </cell>
        </row>
        <row r="74">
          <cell r="A74" t="str">
            <v>2G077</v>
          </cell>
          <cell r="B74" t="str">
            <v>LN57WVV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 t="str">
            <v>Lease</v>
          </cell>
          <cell r="H74" t="str">
            <v>SFS</v>
          </cell>
          <cell r="I74" t="str">
            <v>Ford Transit Medium Roof</v>
          </cell>
          <cell r="J74">
            <v>8500</v>
          </cell>
        </row>
        <row r="75">
          <cell r="A75" t="str">
            <v>2G078</v>
          </cell>
          <cell r="B75" t="str">
            <v>LN57WVW</v>
          </cell>
          <cell r="C75" t="str">
            <v>Barnet Homes - Caretakers</v>
          </cell>
          <cell r="D75">
            <v>39328</v>
          </cell>
          <cell r="E75">
            <v>40424</v>
          </cell>
          <cell r="F75" t="str">
            <v>External</v>
          </cell>
          <cell r="G75" t="str">
            <v>Lease</v>
          </cell>
          <cell r="H75" t="str">
            <v>SFS</v>
          </cell>
          <cell r="I75" t="str">
            <v>Ford Transit Medium Roof</v>
          </cell>
          <cell r="J75">
            <v>8500</v>
          </cell>
        </row>
        <row r="76">
          <cell r="A76" t="str">
            <v>2G079</v>
          </cell>
          <cell r="B76" t="str">
            <v>LN57WVX</v>
          </cell>
          <cell r="C76" t="str">
            <v>Barnet Homes - Caretakers</v>
          </cell>
          <cell r="D76">
            <v>39328</v>
          </cell>
          <cell r="E76">
            <v>40424</v>
          </cell>
          <cell r="F76" t="str">
            <v>External</v>
          </cell>
          <cell r="G76" t="str">
            <v>Lease</v>
          </cell>
          <cell r="H76" t="str">
            <v>SFS</v>
          </cell>
          <cell r="I76" t="str">
            <v>Ford Transit Medium Roof</v>
          </cell>
          <cell r="J76">
            <v>8500</v>
          </cell>
        </row>
        <row r="77">
          <cell r="A77" t="str">
            <v>2G080</v>
          </cell>
          <cell r="B77" t="str">
            <v>LN57XBA</v>
          </cell>
          <cell r="C77" t="str">
            <v>Barnet Homes - Caretakers</v>
          </cell>
          <cell r="D77">
            <v>39486</v>
          </cell>
          <cell r="E77">
            <v>41313</v>
          </cell>
          <cell r="F77" t="str">
            <v>External</v>
          </cell>
          <cell r="G77" t="str">
            <v>Lease</v>
          </cell>
          <cell r="H77" t="str">
            <v>SFS</v>
          </cell>
          <cell r="I77" t="str">
            <v>Ford Transit Medium Roof- Grafitti</v>
          </cell>
          <cell r="J77">
            <v>8500</v>
          </cell>
        </row>
        <row r="78">
          <cell r="A78" t="str">
            <v>2S001</v>
          </cell>
          <cell r="B78" t="str">
            <v>NX51KVO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 t="str">
            <v>Barnet Owned</v>
          </cell>
          <cell r="H78" t="str">
            <v>N/A</v>
          </cell>
          <cell r="I78" t="str">
            <v>Mercedes 4.6 tonne Security Van</v>
          </cell>
          <cell r="J78">
            <v>6000</v>
          </cell>
          <cell r="K78">
            <v>0</v>
          </cell>
          <cell r="L78" t="str">
            <v>Changed ownership to LBB 4 Oct~08</v>
          </cell>
        </row>
        <row r="79">
          <cell r="A79" t="str">
            <v>2S002</v>
          </cell>
          <cell r="B79" t="str">
            <v>NX51KVP</v>
          </cell>
          <cell r="C79" t="str">
            <v>Cashiers-Borough Treasurers</v>
          </cell>
          <cell r="D79">
            <v>37144</v>
          </cell>
          <cell r="E79" t="str">
            <v>Barnet Owned</v>
          </cell>
          <cell r="F79">
            <v>11013</v>
          </cell>
          <cell r="G79" t="str">
            <v>Barnet Owned</v>
          </cell>
          <cell r="H79" t="str">
            <v>N/A</v>
          </cell>
          <cell r="I79" t="str">
            <v>Mercedes 4.6 tonne Security Van</v>
          </cell>
          <cell r="J79">
            <v>6000</v>
          </cell>
          <cell r="K79">
            <v>0</v>
          </cell>
          <cell r="L79" t="str">
            <v>Changed ownership to LBB 4 Oct~08</v>
          </cell>
        </row>
        <row r="80">
          <cell r="A80" t="str">
            <v>2S003</v>
          </cell>
          <cell r="B80" t="str">
            <v>NX51KVM</v>
          </cell>
          <cell r="C80" t="str">
            <v>Cashiers-Borough Treasurers</v>
          </cell>
          <cell r="D80">
            <v>37144</v>
          </cell>
          <cell r="E80" t="str">
            <v>Barnet Owned</v>
          </cell>
          <cell r="F80">
            <v>11013</v>
          </cell>
          <cell r="G80" t="str">
            <v>Barnet Owned</v>
          </cell>
          <cell r="H80" t="str">
            <v>N/A</v>
          </cell>
          <cell r="I80" t="str">
            <v>Mercedes 4.6 tonne Security Van</v>
          </cell>
          <cell r="J80">
            <v>6000</v>
          </cell>
          <cell r="K80">
            <v>0</v>
          </cell>
          <cell r="L80" t="str">
            <v>Changed ownership to LBB 4 Oct~08</v>
          </cell>
        </row>
        <row r="81">
          <cell r="A81" t="str">
            <v>2T040</v>
          </cell>
          <cell r="B81" t="str">
            <v>LT55KHP</v>
          </cell>
          <cell r="C81" t="str">
            <v>Parks &amp; Open Spaces</v>
          </cell>
          <cell r="D81">
            <v>38737</v>
          </cell>
          <cell r="E81">
            <v>40144</v>
          </cell>
          <cell r="F81">
            <v>10764</v>
          </cell>
          <cell r="G81" t="str">
            <v>Lease</v>
          </cell>
          <cell r="H81" t="str">
            <v>SFS</v>
          </cell>
          <cell r="I81" t="str">
            <v xml:space="preserve">Ford Transit 350 Crewcab Tipper </v>
          </cell>
          <cell r="J81">
            <v>10500</v>
          </cell>
          <cell r="K81">
            <v>0</v>
          </cell>
          <cell r="L81" t="str">
            <v xml:space="preserve">Extended to 31 Mar 09 - amend lease start date 20.01.06 </v>
          </cell>
        </row>
        <row r="82">
          <cell r="A82" t="str">
            <v>2T041</v>
          </cell>
          <cell r="B82" t="str">
            <v>LT55KHU</v>
          </cell>
          <cell r="C82" t="str">
            <v>Parks &amp; Open Spaces</v>
          </cell>
          <cell r="D82">
            <v>38737</v>
          </cell>
          <cell r="E82">
            <v>40144</v>
          </cell>
          <cell r="F82">
            <v>10764</v>
          </cell>
          <cell r="G82" t="str">
            <v>Lease</v>
          </cell>
          <cell r="H82" t="str">
            <v>SFS</v>
          </cell>
          <cell r="I82" t="str">
            <v xml:space="preserve">Ford Transit 350 Crewcab Tipper </v>
          </cell>
          <cell r="J82">
            <v>10500</v>
          </cell>
          <cell r="K82">
            <v>0</v>
          </cell>
          <cell r="L82" t="str">
            <v xml:space="preserve">Extended to 31 Mar 09 - amend lease start date 20.01.06 </v>
          </cell>
        </row>
        <row r="83">
          <cell r="A83" t="str">
            <v>2T048</v>
          </cell>
          <cell r="B83" t="str">
            <v>KE06LFB</v>
          </cell>
          <cell r="C83" t="str">
            <v>Street Scene - Cleansing</v>
          </cell>
          <cell r="D83">
            <v>38901</v>
          </cell>
          <cell r="E83">
            <v>40721</v>
          </cell>
          <cell r="F83">
            <v>10652</v>
          </cell>
          <cell r="G83" t="str">
            <v>Lease</v>
          </cell>
          <cell r="H83" t="str">
            <v>SFS</v>
          </cell>
          <cell r="I83" t="str">
            <v>Izusu 3.5 tonne Caged Tipper</v>
          </cell>
          <cell r="J83">
            <v>12000</v>
          </cell>
        </row>
        <row r="84">
          <cell r="A84" t="str">
            <v>2T049</v>
          </cell>
          <cell r="B84" t="str">
            <v>KE06LFU</v>
          </cell>
          <cell r="C84" t="str">
            <v>Street Scene - Cleansing</v>
          </cell>
          <cell r="D84">
            <v>38901</v>
          </cell>
          <cell r="E84">
            <v>40721</v>
          </cell>
          <cell r="F84">
            <v>10652</v>
          </cell>
          <cell r="G84" t="str">
            <v>Lease</v>
          </cell>
          <cell r="H84" t="str">
            <v>SFS</v>
          </cell>
          <cell r="I84" t="str">
            <v>Izusu 3.5 tonne Caged Tipper</v>
          </cell>
          <cell r="J84">
            <v>12000</v>
          </cell>
        </row>
        <row r="85">
          <cell r="A85" t="str">
            <v>2T050</v>
          </cell>
          <cell r="B85" t="str">
            <v>LS06DZC</v>
          </cell>
          <cell r="C85" t="str">
            <v>Parks &amp; Open Spaces</v>
          </cell>
          <cell r="D85">
            <v>38929</v>
          </cell>
          <cell r="E85">
            <v>0</v>
          </cell>
          <cell r="F85">
            <v>10764</v>
          </cell>
          <cell r="G85" t="str">
            <v>Lease</v>
          </cell>
          <cell r="H85" t="str">
            <v>SFS</v>
          </cell>
          <cell r="I85" t="str">
            <v xml:space="preserve">Ford Transit 350 Crewcab Tipper </v>
          </cell>
          <cell r="J85">
            <v>12000</v>
          </cell>
        </row>
        <row r="86">
          <cell r="A86" t="str">
            <v>2T051</v>
          </cell>
          <cell r="B86" t="str">
            <v>LT06BUF</v>
          </cell>
          <cell r="C86" t="str">
            <v>Parks &amp; Open Spaces</v>
          </cell>
          <cell r="D86">
            <v>38939</v>
          </cell>
          <cell r="E86">
            <v>0</v>
          </cell>
          <cell r="F86">
            <v>10764</v>
          </cell>
          <cell r="G86" t="str">
            <v>Lease</v>
          </cell>
          <cell r="H86" t="str">
            <v>SFS</v>
          </cell>
          <cell r="I86" t="str">
            <v xml:space="preserve">Ford Transit 350 Crewcab Tipper </v>
          </cell>
          <cell r="J86">
            <v>12000</v>
          </cell>
        </row>
        <row r="87">
          <cell r="A87" t="str">
            <v>2T052</v>
          </cell>
          <cell r="B87" t="str">
            <v>LT06BOJ</v>
          </cell>
          <cell r="C87" t="str">
            <v>Parks &amp; Open Spaces</v>
          </cell>
          <cell r="D87">
            <v>38939</v>
          </cell>
          <cell r="E87">
            <v>0</v>
          </cell>
          <cell r="F87">
            <v>10764</v>
          </cell>
          <cell r="G87" t="str">
            <v>Lease</v>
          </cell>
          <cell r="H87" t="str">
            <v>SFS</v>
          </cell>
          <cell r="I87" t="str">
            <v xml:space="preserve">Ford Transit 350 Crewcab Tipper </v>
          </cell>
          <cell r="J87">
            <v>12000</v>
          </cell>
        </row>
        <row r="88">
          <cell r="A88" t="str">
            <v>2T053</v>
          </cell>
          <cell r="B88" t="str">
            <v>MJ06DVN</v>
          </cell>
          <cell r="C88" t="str">
            <v>Parks &amp; Open Spaces</v>
          </cell>
          <cell r="D88">
            <v>38953</v>
          </cell>
          <cell r="E88">
            <v>0</v>
          </cell>
          <cell r="F88">
            <v>10764</v>
          </cell>
          <cell r="G88" t="str">
            <v>Lease</v>
          </cell>
          <cell r="H88" t="str">
            <v>SFS</v>
          </cell>
          <cell r="I88" t="str">
            <v xml:space="preserve">Ford Transit 350 Crewcab Tipper/Crane </v>
          </cell>
          <cell r="J88">
            <v>12000</v>
          </cell>
        </row>
        <row r="89">
          <cell r="A89" t="str">
            <v>2T054</v>
          </cell>
          <cell r="B89" t="str">
            <v>LN56TZG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 t="str">
            <v>Lease</v>
          </cell>
          <cell r="H89" t="str">
            <v>SFS</v>
          </cell>
          <cell r="I89" t="str">
            <v>Ford Transit 350 Crewcab Tipper tow hitch</v>
          </cell>
          <cell r="J89">
            <v>12000</v>
          </cell>
        </row>
        <row r="90">
          <cell r="A90" t="str">
            <v>2T055</v>
          </cell>
          <cell r="B90" t="str">
            <v>LN56TZK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 t="str">
            <v>Lease</v>
          </cell>
          <cell r="H90" t="str">
            <v>SFS</v>
          </cell>
          <cell r="I90" t="str">
            <v>Ford Transit 350 Crewcab Tipper tow hitch</v>
          </cell>
          <cell r="J90">
            <v>12000</v>
          </cell>
        </row>
        <row r="91">
          <cell r="A91" t="str">
            <v>2T056</v>
          </cell>
          <cell r="B91" t="str">
            <v>LN56UBG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 t="str">
            <v>Lease</v>
          </cell>
          <cell r="H91" t="str">
            <v>SFS</v>
          </cell>
          <cell r="I91" t="str">
            <v>Ford Transit 350 Crewcab Tipper tow hitch</v>
          </cell>
          <cell r="J91">
            <v>12000</v>
          </cell>
        </row>
        <row r="92">
          <cell r="A92" t="str">
            <v>2T057</v>
          </cell>
          <cell r="B92" t="str">
            <v>LN56UBJ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 t="str">
            <v>Lease</v>
          </cell>
          <cell r="H92" t="str">
            <v>SFS</v>
          </cell>
          <cell r="I92" t="str">
            <v>Ford Transit 350 Crewcab Tipper tow hitch</v>
          </cell>
          <cell r="J92">
            <v>12000</v>
          </cell>
        </row>
        <row r="93">
          <cell r="A93" t="str">
            <v>2T058</v>
          </cell>
          <cell r="B93" t="str">
            <v>LN56UBL</v>
          </cell>
          <cell r="C93" t="str">
            <v>Parks &amp; Open Spaces</v>
          </cell>
          <cell r="D93">
            <v>39098</v>
          </cell>
          <cell r="E93">
            <v>40194</v>
          </cell>
          <cell r="F93">
            <v>10764</v>
          </cell>
          <cell r="G93" t="str">
            <v>Lease</v>
          </cell>
          <cell r="H93" t="str">
            <v>SFS</v>
          </cell>
          <cell r="I93" t="str">
            <v>Ford Transit 350 Crewcab Tipper tow hitch</v>
          </cell>
          <cell r="J93">
            <v>12000</v>
          </cell>
        </row>
        <row r="94">
          <cell r="A94" t="str">
            <v>2T059</v>
          </cell>
          <cell r="B94" t="str">
            <v>LN56UBO</v>
          </cell>
          <cell r="C94" t="str">
            <v>Parks &amp; Open Spaces</v>
          </cell>
          <cell r="D94">
            <v>39098</v>
          </cell>
          <cell r="E94">
            <v>40194</v>
          </cell>
          <cell r="F94">
            <v>10764</v>
          </cell>
          <cell r="G94" t="str">
            <v>Lease</v>
          </cell>
          <cell r="H94" t="str">
            <v>SFS</v>
          </cell>
          <cell r="I94" t="str">
            <v>Ford Transit 350 Crewcab Tipper tow hitch</v>
          </cell>
          <cell r="J94">
            <v>12000</v>
          </cell>
        </row>
        <row r="95">
          <cell r="A95" t="str">
            <v>2T060</v>
          </cell>
          <cell r="B95" t="str">
            <v>LS56FKR</v>
          </cell>
          <cell r="C95" t="str">
            <v>Street Scene - Cleansing</v>
          </cell>
          <cell r="D95">
            <v>39111</v>
          </cell>
          <cell r="E95">
            <v>40207</v>
          </cell>
          <cell r="F95">
            <v>10652</v>
          </cell>
          <cell r="G95" t="str">
            <v>Lease</v>
          </cell>
          <cell r="H95" t="str">
            <v>SFS</v>
          </cell>
          <cell r="I95" t="str">
            <v xml:space="preserve">Ford Transit 350 Crewcab caged Tipper </v>
          </cell>
          <cell r="J95">
            <v>13500</v>
          </cell>
        </row>
        <row r="96">
          <cell r="A96" t="str">
            <v>2T061</v>
          </cell>
          <cell r="B96" t="str">
            <v>LT07YSA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 t="str">
            <v>Lease</v>
          </cell>
          <cell r="H96" t="str">
            <v>SFS</v>
          </cell>
          <cell r="I96" t="str">
            <v xml:space="preserve">Ford Transit 350 Crewcab caged Tipper </v>
          </cell>
          <cell r="J96">
            <v>13500</v>
          </cell>
        </row>
        <row r="97">
          <cell r="A97" t="str">
            <v>2T062</v>
          </cell>
          <cell r="B97" t="str">
            <v>LT07YSB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 t="str">
            <v>Lease</v>
          </cell>
          <cell r="H97" t="str">
            <v>SFS</v>
          </cell>
          <cell r="I97" t="str">
            <v xml:space="preserve">Ford Transit 350 Crewcab caged Tipper </v>
          </cell>
          <cell r="J97">
            <v>13500</v>
          </cell>
        </row>
        <row r="98">
          <cell r="A98" t="str">
            <v>2T063</v>
          </cell>
          <cell r="B98" t="str">
            <v>LT07YRZ</v>
          </cell>
          <cell r="C98" t="str">
            <v>Street Scene - Cleansing</v>
          </cell>
          <cell r="D98">
            <v>39163</v>
          </cell>
          <cell r="E98">
            <v>40259</v>
          </cell>
          <cell r="F98">
            <v>10652</v>
          </cell>
          <cell r="G98" t="str">
            <v>Lease</v>
          </cell>
          <cell r="H98" t="str">
            <v>SFS</v>
          </cell>
          <cell r="I98" t="str">
            <v xml:space="preserve">Ford Transit 350 Crewcab caged Tipper </v>
          </cell>
          <cell r="J98">
            <v>13500</v>
          </cell>
        </row>
        <row r="99">
          <cell r="A99" t="str">
            <v>2T064</v>
          </cell>
          <cell r="B99" t="str">
            <v>LT07YRY</v>
          </cell>
          <cell r="C99" t="str">
            <v>Street Scene - Cleansing</v>
          </cell>
          <cell r="D99">
            <v>39162</v>
          </cell>
          <cell r="E99">
            <v>40258</v>
          </cell>
          <cell r="F99">
            <v>10652</v>
          </cell>
          <cell r="G99" t="str">
            <v>Lease</v>
          </cell>
          <cell r="H99" t="str">
            <v>SFS</v>
          </cell>
          <cell r="I99" t="str">
            <v xml:space="preserve">Ford Transit 350 Crewcab caged Tipper </v>
          </cell>
          <cell r="J99">
            <v>13500</v>
          </cell>
        </row>
        <row r="100">
          <cell r="A100" t="str">
            <v>2T065</v>
          </cell>
          <cell r="B100" t="str">
            <v>LN07UKU</v>
          </cell>
          <cell r="C100" t="str">
            <v>Street Scene - Cleansing</v>
          </cell>
          <cell r="D100">
            <v>39160</v>
          </cell>
          <cell r="E100">
            <v>40256</v>
          </cell>
          <cell r="F100">
            <v>10652</v>
          </cell>
          <cell r="G100" t="str">
            <v>Lease</v>
          </cell>
          <cell r="H100" t="str">
            <v>SFS</v>
          </cell>
          <cell r="I100" t="str">
            <v xml:space="preserve">Ford Transit 350 Crewcab caged Tipper </v>
          </cell>
          <cell r="J100">
            <v>13500</v>
          </cell>
        </row>
        <row r="101">
          <cell r="A101" t="str">
            <v>2T066</v>
          </cell>
          <cell r="B101" t="str">
            <v>LN07UKT</v>
          </cell>
          <cell r="C101" t="str">
            <v>Street Scene - Cleansing</v>
          </cell>
          <cell r="D101">
            <v>39160</v>
          </cell>
          <cell r="E101">
            <v>40256</v>
          </cell>
          <cell r="F101">
            <v>10652</v>
          </cell>
          <cell r="G101" t="str">
            <v>Lease</v>
          </cell>
          <cell r="H101" t="str">
            <v>SFS</v>
          </cell>
          <cell r="I101" t="str">
            <v xml:space="preserve">Ford Transit 350 Crewcab caged Tipper </v>
          </cell>
          <cell r="J101">
            <v>13500</v>
          </cell>
        </row>
        <row r="102">
          <cell r="A102" t="str">
            <v>2T067</v>
          </cell>
          <cell r="B102" t="str">
            <v>LN56UAC</v>
          </cell>
          <cell r="C102" t="str">
            <v>Street Scene - Cleansing</v>
          </cell>
          <cell r="D102">
            <v>39147</v>
          </cell>
          <cell r="E102">
            <v>40243</v>
          </cell>
          <cell r="F102">
            <v>10652</v>
          </cell>
          <cell r="G102" t="str">
            <v>Lease</v>
          </cell>
          <cell r="H102" t="str">
            <v>SFS</v>
          </cell>
          <cell r="I102" t="str">
            <v xml:space="preserve">Ford Transit 350 Crewcab caged Tipper </v>
          </cell>
          <cell r="J102">
            <v>1200</v>
          </cell>
        </row>
        <row r="103">
          <cell r="A103" t="str">
            <v>2T068</v>
          </cell>
          <cell r="B103" t="str">
            <v>LN07UKG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 t="str">
            <v>Lease</v>
          </cell>
          <cell r="H103" t="str">
            <v>SFS</v>
          </cell>
          <cell r="I103" t="str">
            <v xml:space="preserve">Ford Transit 350 Crewcab caged Tipper </v>
          </cell>
          <cell r="J103">
            <v>13500</v>
          </cell>
        </row>
        <row r="104">
          <cell r="A104" t="str">
            <v>2T069</v>
          </cell>
          <cell r="B104" t="str">
            <v>LN07UKV</v>
          </cell>
          <cell r="C104" t="str">
            <v>Street Scene - Cleansing</v>
          </cell>
          <cell r="D104">
            <v>39162</v>
          </cell>
          <cell r="E104">
            <v>40258</v>
          </cell>
          <cell r="F104">
            <v>10652</v>
          </cell>
          <cell r="G104" t="str">
            <v>Lease</v>
          </cell>
          <cell r="H104" t="str">
            <v>SFS</v>
          </cell>
          <cell r="I104" t="str">
            <v xml:space="preserve">Ford Transit 350 Crewcab caged Tipper </v>
          </cell>
          <cell r="J104">
            <v>13500</v>
          </cell>
        </row>
        <row r="105">
          <cell r="A105" t="str">
            <v>2T070</v>
          </cell>
          <cell r="B105" t="str">
            <v>LN07UKE</v>
          </cell>
          <cell r="C105" t="str">
            <v>Street Scene - Cleansing</v>
          </cell>
          <cell r="D105">
            <v>39153</v>
          </cell>
          <cell r="E105">
            <v>40249</v>
          </cell>
          <cell r="F105">
            <v>10652</v>
          </cell>
          <cell r="G105" t="str">
            <v>Lease</v>
          </cell>
          <cell r="H105" t="str">
            <v>SFS</v>
          </cell>
          <cell r="I105" t="str">
            <v xml:space="preserve">Ford Transit 350 Crewcab caged Tipper </v>
          </cell>
          <cell r="J105">
            <v>13500</v>
          </cell>
        </row>
        <row r="106">
          <cell r="A106" t="str">
            <v>2T071</v>
          </cell>
          <cell r="B106" t="str">
            <v>LT07YRX</v>
          </cell>
          <cell r="C106" t="str">
            <v>Street Scene - Cleansing</v>
          </cell>
          <cell r="D106">
            <v>39163</v>
          </cell>
          <cell r="E106">
            <v>40259</v>
          </cell>
          <cell r="F106">
            <v>10652</v>
          </cell>
          <cell r="G106" t="str">
            <v>Lease</v>
          </cell>
          <cell r="H106" t="str">
            <v>SFS</v>
          </cell>
          <cell r="I106" t="str">
            <v xml:space="preserve">Ford Transit 350 Crewcab caged Tipper </v>
          </cell>
          <cell r="J106">
            <v>13500</v>
          </cell>
        </row>
        <row r="107">
          <cell r="A107" t="str">
            <v>2T073</v>
          </cell>
          <cell r="B107" t="str">
            <v>KE57FYR</v>
          </cell>
          <cell r="C107" t="str">
            <v>Street Scene - Cleansing</v>
          </cell>
          <cell r="D107">
            <v>39408</v>
          </cell>
          <cell r="E107">
            <v>40504</v>
          </cell>
          <cell r="F107">
            <v>10652</v>
          </cell>
          <cell r="G107" t="str">
            <v>Lease</v>
          </cell>
          <cell r="H107" t="str">
            <v>SFS</v>
          </cell>
          <cell r="I107" t="str">
            <v>Izusu 3.5 tonne Caged Tipper</v>
          </cell>
          <cell r="J107">
            <v>9000</v>
          </cell>
        </row>
        <row r="108">
          <cell r="A108" t="str">
            <v>2Z267</v>
          </cell>
          <cell r="B108" t="str">
            <v>NG53YHH</v>
          </cell>
          <cell r="C108" t="str">
            <v>Street Scene - Cleansing</v>
          </cell>
          <cell r="D108">
            <v>0</v>
          </cell>
          <cell r="E108">
            <v>0</v>
          </cell>
          <cell r="F108">
            <v>10652</v>
          </cell>
          <cell r="G108" t="str">
            <v>Ad Hoc Hire</v>
          </cell>
          <cell r="H108" t="str">
            <v>GPL</v>
          </cell>
          <cell r="I108" t="str">
            <v>Ford Transit High Roof Graffiti</v>
          </cell>
          <cell r="J108">
            <v>0</v>
          </cell>
          <cell r="K108">
            <v>0</v>
          </cell>
          <cell r="L108" t="str">
            <v>Extend to July (Jim to confirm)</v>
          </cell>
        </row>
        <row r="109">
          <cell r="A109" t="str">
            <v>2Z353</v>
          </cell>
          <cell r="B109" t="str">
            <v>NG06ZDX</v>
          </cell>
          <cell r="C109" t="str">
            <v>Street Scene - Cleansing</v>
          </cell>
          <cell r="D109">
            <v>0</v>
          </cell>
          <cell r="E109">
            <v>0</v>
          </cell>
          <cell r="F109">
            <v>10652</v>
          </cell>
          <cell r="G109" t="str">
            <v>Regular Hire</v>
          </cell>
          <cell r="H109" t="str">
            <v>Target</v>
          </cell>
          <cell r="I109" t="str">
            <v>3.5 CAGED Tippers</v>
          </cell>
        </row>
        <row r="110">
          <cell r="A110" t="str">
            <v>2Z355</v>
          </cell>
          <cell r="B110" t="str">
            <v>NA56OTG</v>
          </cell>
          <cell r="C110" t="str">
            <v>Street Scene - Cleansing</v>
          </cell>
          <cell r="D110">
            <v>0</v>
          </cell>
          <cell r="E110">
            <v>0</v>
          </cell>
          <cell r="F110">
            <v>10652</v>
          </cell>
          <cell r="G110" t="str">
            <v>Regular Hire</v>
          </cell>
          <cell r="H110" t="str">
            <v>Target</v>
          </cell>
          <cell r="I110" t="str">
            <v>3.5 CAGED Tippers</v>
          </cell>
        </row>
        <row r="111">
          <cell r="A111" t="str">
            <v>2Z356</v>
          </cell>
          <cell r="B111" t="str">
            <v>ND56RRZ</v>
          </cell>
          <cell r="C111" t="str">
            <v>Street Scene - Cleansing</v>
          </cell>
          <cell r="D111">
            <v>0</v>
          </cell>
          <cell r="E111">
            <v>0</v>
          </cell>
          <cell r="F111">
            <v>10652</v>
          </cell>
          <cell r="G111" t="str">
            <v>Regular Hire</v>
          </cell>
          <cell r="H111" t="str">
            <v>Target</v>
          </cell>
          <cell r="I111" t="str">
            <v>3.5 CAGED Tippers</v>
          </cell>
        </row>
        <row r="112">
          <cell r="A112" t="str">
            <v>2Z360</v>
          </cell>
          <cell r="B112" t="str">
            <v>NJ07KXS</v>
          </cell>
          <cell r="C112" t="str">
            <v>Highway Maintenance (10939)</v>
          </cell>
          <cell r="D112">
            <v>0</v>
          </cell>
          <cell r="E112">
            <v>0</v>
          </cell>
          <cell r="F112">
            <v>10939</v>
          </cell>
          <cell r="G112" t="str">
            <v>Regular Hire</v>
          </cell>
          <cell r="H112" t="str">
            <v>Target</v>
          </cell>
          <cell r="I112" t="str">
            <v>Ford Transit SWB Van</v>
          </cell>
        </row>
        <row r="113">
          <cell r="A113" t="str">
            <v>2Z361</v>
          </cell>
          <cell r="B113" t="str">
            <v>ND07GSO</v>
          </cell>
          <cell r="C113" t="str">
            <v>Highway Maintenance (10664)</v>
          </cell>
          <cell r="D113">
            <v>0</v>
          </cell>
          <cell r="E113">
            <v>0</v>
          </cell>
          <cell r="F113">
            <v>10664</v>
          </cell>
          <cell r="G113" t="str">
            <v>Regular Hire</v>
          </cell>
          <cell r="H113" t="str">
            <v>Target</v>
          </cell>
          <cell r="I113" t="str">
            <v>Ford Connect SWB</v>
          </cell>
        </row>
        <row r="114">
          <cell r="A114" t="str">
            <v>2Z362</v>
          </cell>
          <cell r="B114" t="str">
            <v>NH07YNS</v>
          </cell>
          <cell r="C114" t="str">
            <v>Highway Maintenance (10941)</v>
          </cell>
          <cell r="D114">
            <v>0</v>
          </cell>
          <cell r="E114">
            <v>0</v>
          </cell>
          <cell r="F114">
            <v>10941</v>
          </cell>
          <cell r="G114" t="str">
            <v>Regular Hire</v>
          </cell>
          <cell r="H114" t="str">
            <v>Target</v>
          </cell>
          <cell r="I114" t="str">
            <v>3.5 C/Cab Transit Tipper</v>
          </cell>
        </row>
        <row r="115">
          <cell r="A115" t="str">
            <v>2Z365</v>
          </cell>
          <cell r="B115" t="str">
            <v>NG06EZR</v>
          </cell>
          <cell r="C115" t="str">
            <v>Street Scene - Cleansing</v>
          </cell>
          <cell r="D115" t="str">
            <v>N/A</v>
          </cell>
          <cell r="E115">
            <v>0</v>
          </cell>
          <cell r="F115">
            <v>10652</v>
          </cell>
          <cell r="G115" t="str">
            <v>Ad Hoc Hire</v>
          </cell>
          <cell r="H115" t="str">
            <v>Target</v>
          </cell>
          <cell r="I115" t="str">
            <v>3.5 CAGED Tippers</v>
          </cell>
          <cell r="J115">
            <v>0</v>
          </cell>
          <cell r="K115">
            <v>0</v>
          </cell>
          <cell r="L115" t="str">
            <v>high cage</v>
          </cell>
        </row>
        <row r="116">
          <cell r="A116" t="str">
            <v>2Z367</v>
          </cell>
          <cell r="B116" t="str">
            <v>BL56WWO</v>
          </cell>
          <cell r="C116" t="str">
            <v>Libraries</v>
          </cell>
          <cell r="D116">
            <v>0</v>
          </cell>
          <cell r="E116">
            <v>0</v>
          </cell>
          <cell r="F116">
            <v>10339</v>
          </cell>
          <cell r="G116" t="str">
            <v>Regular Hire</v>
          </cell>
          <cell r="H116" t="str">
            <v>GPL</v>
          </cell>
          <cell r="I116" t="str">
            <v>Ford Transit 260 Van</v>
          </cell>
        </row>
        <row r="117">
          <cell r="A117" t="str">
            <v>2Z368</v>
          </cell>
          <cell r="B117" t="str">
            <v>NJ58VSX</v>
          </cell>
          <cell r="C117" t="str">
            <v>Street Scene - Cleansing</v>
          </cell>
          <cell r="D117">
            <v>0</v>
          </cell>
          <cell r="E117">
            <v>0</v>
          </cell>
          <cell r="F117">
            <v>10652</v>
          </cell>
          <cell r="G117" t="str">
            <v>Regular Hire</v>
          </cell>
          <cell r="H117" t="str">
            <v>GPL</v>
          </cell>
          <cell r="I117" t="str">
            <v>Ford Transit 280 Van (towbar &amp; tacho)</v>
          </cell>
        </row>
        <row r="118">
          <cell r="A118" t="str">
            <v>2Z369</v>
          </cell>
          <cell r="B118" t="str">
            <v>NJ58VZL</v>
          </cell>
          <cell r="C118" t="str">
            <v>Street Scene - Refuse</v>
          </cell>
          <cell r="D118">
            <v>0</v>
          </cell>
          <cell r="E118">
            <v>0</v>
          </cell>
          <cell r="F118">
            <v>10655</v>
          </cell>
          <cell r="G118" t="str">
            <v>Regular Hire</v>
          </cell>
          <cell r="H118" t="str">
            <v>GPL</v>
          </cell>
          <cell r="I118" t="str">
            <v>Mercedes Sprinter 413 (mwb HR &amp; towbar)</v>
          </cell>
        </row>
        <row r="119">
          <cell r="A119" t="str">
            <v>2Z371</v>
          </cell>
          <cell r="B119" t="str">
            <v>BJ08YJA</v>
          </cell>
          <cell r="C119" t="str">
            <v>Parks &amp; Open Spaces</v>
          </cell>
          <cell r="D119">
            <v>0</v>
          </cell>
          <cell r="E119">
            <v>0</v>
          </cell>
          <cell r="F119">
            <v>10764</v>
          </cell>
          <cell r="G119" t="str">
            <v>Regular Hire</v>
          </cell>
          <cell r="H119" t="str">
            <v>GPL</v>
          </cell>
          <cell r="I119" t="str">
            <v>Ford Transit 350 Crew Cab  Tipper</v>
          </cell>
        </row>
        <row r="120">
          <cell r="A120" t="str">
            <v>2Z380</v>
          </cell>
          <cell r="B120" t="str">
            <v>NL56OZN</v>
          </cell>
          <cell r="C120" t="str">
            <v>Street Scene - Cleansing</v>
          </cell>
          <cell r="D120">
            <v>39912</v>
          </cell>
          <cell r="E120">
            <v>0</v>
          </cell>
          <cell r="F120">
            <v>10652</v>
          </cell>
          <cell r="G120" t="str">
            <v>Ad Hoc Hire</v>
          </cell>
          <cell r="H120" t="str">
            <v>Target</v>
          </cell>
          <cell r="I120" t="str">
            <v>Transit 3.5 Caged Tipper</v>
          </cell>
          <cell r="J120">
            <v>0</v>
          </cell>
          <cell r="K120">
            <v>0</v>
          </cell>
          <cell r="L120" t="str">
            <v>Change of Department on 09/04/09</v>
          </cell>
        </row>
        <row r="121">
          <cell r="A121" t="str">
            <v>2Z400</v>
          </cell>
          <cell r="B121" t="str">
            <v>NC57LSF</v>
          </cell>
          <cell r="C121" t="str">
            <v>Barnet Homes - Caretakers</v>
          </cell>
          <cell r="D121">
            <v>39891</v>
          </cell>
          <cell r="E121">
            <v>0</v>
          </cell>
          <cell r="F121" t="str">
            <v>External</v>
          </cell>
          <cell r="G121" t="str">
            <v>Regular Hire</v>
          </cell>
          <cell r="H121" t="str">
            <v>Target</v>
          </cell>
          <cell r="I121" t="str">
            <v>Transit 260 Panel van</v>
          </cell>
          <cell r="J121">
            <v>0</v>
          </cell>
          <cell r="K121">
            <v>0</v>
          </cell>
          <cell r="L121" t="str">
            <v>standard vehicle priced</v>
          </cell>
        </row>
        <row r="122">
          <cell r="A122" t="str">
            <v>2Z401</v>
          </cell>
          <cell r="B122" t="str">
            <v>NH07VCZ</v>
          </cell>
          <cell r="C122" t="str">
            <v>Street Scene - Cleansing</v>
          </cell>
          <cell r="D122">
            <v>39934</v>
          </cell>
          <cell r="E122">
            <v>0</v>
          </cell>
          <cell r="F122">
            <v>10652</v>
          </cell>
          <cell r="G122" t="str">
            <v>Regular Hire</v>
          </cell>
          <cell r="H122" t="str">
            <v>GPL</v>
          </cell>
          <cell r="I122" t="str">
            <v>3.5 CAGED Tippers</v>
          </cell>
        </row>
        <row r="123">
          <cell r="A123" t="str">
            <v>2Z402</v>
          </cell>
          <cell r="B123" t="str">
            <v>KM09LZF</v>
          </cell>
          <cell r="C123" t="str">
            <v>Parks &amp; Open Spaces</v>
          </cell>
          <cell r="D123">
            <v>39987</v>
          </cell>
          <cell r="E123">
            <v>0</v>
          </cell>
          <cell r="F123">
            <v>10764</v>
          </cell>
          <cell r="G123" t="str">
            <v>Regular Hire</v>
          </cell>
          <cell r="H123" t="str">
            <v>GPL</v>
          </cell>
          <cell r="I123" t="str">
            <v>Mercedes Sprinter Crew Cab Tippers with Toe bar</v>
          </cell>
          <cell r="J123">
            <v>0</v>
          </cell>
          <cell r="K123">
            <v>0</v>
          </cell>
          <cell r="L123" t="str">
            <v>Replacing 2T045 End of Lease</v>
          </cell>
        </row>
        <row r="124">
          <cell r="A124" t="str">
            <v>2Z403</v>
          </cell>
          <cell r="B124" t="str">
            <v>KM09LYP</v>
          </cell>
          <cell r="C124" t="str">
            <v>Parks &amp; Open Spaces</v>
          </cell>
          <cell r="D124">
            <v>39987</v>
          </cell>
          <cell r="E124">
            <v>0</v>
          </cell>
          <cell r="F124">
            <v>10764</v>
          </cell>
          <cell r="G124" t="str">
            <v>Regular Hire</v>
          </cell>
          <cell r="H124" t="str">
            <v>GPL</v>
          </cell>
          <cell r="I124" t="str">
            <v>Mercedes Sprinter Crew Cab Tippers with Toe bar</v>
          </cell>
          <cell r="J124">
            <v>0</v>
          </cell>
          <cell r="K124">
            <v>0</v>
          </cell>
          <cell r="L124" t="str">
            <v>Replacing 2T043 End of Lease</v>
          </cell>
        </row>
        <row r="125">
          <cell r="A125" t="str">
            <v>2Z404</v>
          </cell>
          <cell r="B125" t="str">
            <v>KM09MKU</v>
          </cell>
          <cell r="C125" t="str">
            <v>Parks &amp; Open Spaces</v>
          </cell>
          <cell r="D125">
            <v>39987</v>
          </cell>
          <cell r="E125">
            <v>0</v>
          </cell>
          <cell r="F125">
            <v>10764</v>
          </cell>
          <cell r="G125" t="str">
            <v>Regular Hire</v>
          </cell>
          <cell r="H125" t="str">
            <v>GPL</v>
          </cell>
          <cell r="I125" t="str">
            <v>Mercedes Sprinter Crew Cab Tippers with Toe bar</v>
          </cell>
          <cell r="J125">
            <v>0</v>
          </cell>
          <cell r="K125">
            <v>0</v>
          </cell>
          <cell r="L125" t="str">
            <v>Replacing 2T046 End of Lease</v>
          </cell>
        </row>
        <row r="126">
          <cell r="A126" t="str">
            <v>2Z405</v>
          </cell>
          <cell r="B126" t="str">
            <v>KM09MFZ</v>
          </cell>
          <cell r="C126" t="str">
            <v>Parks &amp; Open Spaces</v>
          </cell>
          <cell r="D126">
            <v>39987</v>
          </cell>
          <cell r="E126">
            <v>0</v>
          </cell>
          <cell r="F126">
            <v>10764</v>
          </cell>
          <cell r="G126" t="str">
            <v>Regular Hire</v>
          </cell>
          <cell r="H126" t="str">
            <v>GPL</v>
          </cell>
          <cell r="I126" t="str">
            <v>Mercedes Sprinter Crew Cab Tippers with Toe bar</v>
          </cell>
          <cell r="J126">
            <v>0</v>
          </cell>
          <cell r="K126">
            <v>0</v>
          </cell>
          <cell r="L126" t="str">
            <v>Replacing 2T044 End of Lease</v>
          </cell>
        </row>
        <row r="127">
          <cell r="A127" t="str">
            <v>2Z406</v>
          </cell>
          <cell r="B127" t="str">
            <v>KM09MGX</v>
          </cell>
          <cell r="C127" t="str">
            <v>Parks &amp; Open Spaces</v>
          </cell>
          <cell r="D127">
            <v>39987</v>
          </cell>
          <cell r="E127">
            <v>0</v>
          </cell>
          <cell r="F127">
            <v>10764</v>
          </cell>
          <cell r="G127" t="str">
            <v>Regular Hire</v>
          </cell>
          <cell r="H127" t="str">
            <v>GPL</v>
          </cell>
          <cell r="I127" t="str">
            <v>Mercedes Sprinter Crew Cab Tippers with Toe bar</v>
          </cell>
          <cell r="J127">
            <v>0</v>
          </cell>
          <cell r="K127">
            <v>0</v>
          </cell>
          <cell r="L127" t="str">
            <v>Replacing 2T042  End of Lease</v>
          </cell>
        </row>
        <row r="128">
          <cell r="A128" t="str">
            <v>2Z407</v>
          </cell>
          <cell r="B128" t="str">
            <v>NG06MFN</v>
          </cell>
          <cell r="C128" t="str">
            <v>Street Scene - Cleansing</v>
          </cell>
          <cell r="D128">
            <v>40034</v>
          </cell>
          <cell r="E128">
            <v>0</v>
          </cell>
          <cell r="F128">
            <v>10652</v>
          </cell>
          <cell r="G128" t="str">
            <v>Regular Hire</v>
          </cell>
          <cell r="H128" t="str">
            <v>GPL</v>
          </cell>
          <cell r="I128" t="str">
            <v>Transit Go Gum</v>
          </cell>
          <cell r="J128">
            <v>0</v>
          </cell>
          <cell r="K128">
            <v>0</v>
          </cell>
          <cell r="L128" t="str">
            <v>Replacing 2Z351 GU53PGZ</v>
          </cell>
        </row>
        <row r="129">
          <cell r="A129" t="str">
            <v>2Z408</v>
          </cell>
          <cell r="B129" t="str">
            <v>NG56NVM</v>
          </cell>
          <cell r="C129" t="str">
            <v>Barnet Homes - Caretakers</v>
          </cell>
          <cell r="D129">
            <v>40042</v>
          </cell>
          <cell r="E129">
            <v>0</v>
          </cell>
          <cell r="F129" t="str">
            <v>External</v>
          </cell>
          <cell r="G129" t="str">
            <v>Regular Hire</v>
          </cell>
          <cell r="H129" t="str">
            <v>Target</v>
          </cell>
          <cell r="I129" t="str">
            <v>Ford transit Single cab tipper</v>
          </cell>
        </row>
        <row r="130">
          <cell r="A130" t="str">
            <v>2Z409</v>
          </cell>
          <cell r="B130" t="str">
            <v>PK07NOU</v>
          </cell>
          <cell r="C130" t="str">
            <v>Catering</v>
          </cell>
          <cell r="D130">
            <v>40066</v>
          </cell>
          <cell r="E130">
            <v>0</v>
          </cell>
          <cell r="F130">
            <v>10675</v>
          </cell>
          <cell r="G130" t="str">
            <v>Regular Hire</v>
          </cell>
          <cell r="H130" t="str">
            <v>Target</v>
          </cell>
          <cell r="I130" t="str">
            <v>VW Transporter</v>
          </cell>
          <cell r="J130">
            <v>0</v>
          </cell>
          <cell r="K130">
            <v>0</v>
          </cell>
          <cell r="L130" t="str">
            <v>Replacing 1Z204 (Breakdown)</v>
          </cell>
        </row>
        <row r="131">
          <cell r="A131" t="str">
            <v>2Z410</v>
          </cell>
          <cell r="B131" t="str">
            <v>YX05WJJ</v>
          </cell>
          <cell r="C131" t="str">
            <v>Street Scene - Cleansing</v>
          </cell>
          <cell r="D131">
            <v>40088</v>
          </cell>
          <cell r="E131">
            <v>0</v>
          </cell>
          <cell r="F131">
            <v>10652</v>
          </cell>
          <cell r="G131" t="str">
            <v>Ad Hoc Hire</v>
          </cell>
          <cell r="H131" t="str">
            <v>GPL</v>
          </cell>
          <cell r="I131" t="str">
            <v>3.5 C/C Tipper</v>
          </cell>
          <cell r="J131">
            <v>0</v>
          </cell>
          <cell r="K131">
            <v>0</v>
          </cell>
          <cell r="L131" t="str">
            <v>Covering 2T065 for Damage Repairs</v>
          </cell>
        </row>
        <row r="132">
          <cell r="A132" t="str">
            <v>2Z412</v>
          </cell>
          <cell r="B132" t="str">
            <v>NH07VFW</v>
          </cell>
          <cell r="C132" t="str">
            <v>Parks &amp; Open Spaces</v>
          </cell>
          <cell r="D132">
            <v>40091</v>
          </cell>
          <cell r="E132">
            <v>0</v>
          </cell>
          <cell r="F132">
            <v>10764</v>
          </cell>
          <cell r="G132" t="str">
            <v>Ad Hoc Hire</v>
          </cell>
          <cell r="H132" t="str">
            <v>GPL</v>
          </cell>
          <cell r="I132" t="str">
            <v>Ford Transit 350 Crew Cab  Tipper</v>
          </cell>
          <cell r="J132">
            <v>0</v>
          </cell>
          <cell r="K132">
            <v>0</v>
          </cell>
          <cell r="L132" t="str">
            <v>Covering 2Z406 Accident Damage</v>
          </cell>
        </row>
        <row r="133">
          <cell r="A133" t="str">
            <v>2Z413</v>
          </cell>
          <cell r="B133" t="str">
            <v>AY53WHU</v>
          </cell>
          <cell r="C133" t="str">
            <v>Street Scene - Cleansing</v>
          </cell>
          <cell r="D133">
            <v>40102</v>
          </cell>
          <cell r="E133">
            <v>0</v>
          </cell>
          <cell r="F133">
            <v>10652</v>
          </cell>
          <cell r="G133" t="str">
            <v>Ad Hoc Hire</v>
          </cell>
          <cell r="H133" t="str">
            <v>GPL</v>
          </cell>
          <cell r="I133" t="str">
            <v>Ford transit Single cab cage tipper</v>
          </cell>
          <cell r="J133">
            <v>0</v>
          </cell>
          <cell r="K133">
            <v>0</v>
          </cell>
          <cell r="L133" t="str">
            <v>Leafing Oct 09 to Dec 09</v>
          </cell>
        </row>
        <row r="134">
          <cell r="A134" t="str">
            <v>2Z414</v>
          </cell>
          <cell r="B134" t="str">
            <v>PN55DXS</v>
          </cell>
          <cell r="C134" t="str">
            <v>Street Scene - Cleansing</v>
          </cell>
          <cell r="D134">
            <v>40102</v>
          </cell>
          <cell r="E134">
            <v>0</v>
          </cell>
          <cell r="F134">
            <v>10652</v>
          </cell>
          <cell r="G134" t="str">
            <v>Ad Hoc Hire</v>
          </cell>
          <cell r="H134" t="str">
            <v>GPL</v>
          </cell>
          <cell r="I134" t="str">
            <v>Ford transit Single cab cage tipper</v>
          </cell>
          <cell r="J134">
            <v>0</v>
          </cell>
          <cell r="K134">
            <v>0</v>
          </cell>
          <cell r="L134" t="str">
            <v>Leafing Oct 09 to Dec 09</v>
          </cell>
        </row>
        <row r="135">
          <cell r="A135" t="str">
            <v>2Z415</v>
          </cell>
          <cell r="B135" t="str">
            <v>YY03PYA</v>
          </cell>
          <cell r="C135" t="str">
            <v>Street Scene - Cleansing</v>
          </cell>
          <cell r="D135">
            <v>0</v>
          </cell>
          <cell r="E135">
            <v>0</v>
          </cell>
          <cell r="F135">
            <v>10652</v>
          </cell>
          <cell r="G135" t="str">
            <v>Ad Hoc Hire</v>
          </cell>
          <cell r="H135" t="str">
            <v>GPL</v>
          </cell>
          <cell r="I135" t="str">
            <v>Ford transit Single cab cage tipper</v>
          </cell>
          <cell r="J135">
            <v>0</v>
          </cell>
          <cell r="K135">
            <v>0</v>
          </cell>
          <cell r="L135" t="str">
            <v>Leafing Oct 09 to Dec 09</v>
          </cell>
        </row>
        <row r="136">
          <cell r="A136" t="str">
            <v>2Z416</v>
          </cell>
          <cell r="B136" t="str">
            <v>NA07AWJ</v>
          </cell>
          <cell r="C136" t="str">
            <v>Barnet Homes - Caretakers</v>
          </cell>
          <cell r="D136">
            <v>40129</v>
          </cell>
          <cell r="E136">
            <v>40157</v>
          </cell>
          <cell r="F136" t="str">
            <v>External</v>
          </cell>
          <cell r="G136" t="str">
            <v>Ad Hoc Hire</v>
          </cell>
          <cell r="H136" t="str">
            <v>GPL</v>
          </cell>
          <cell r="I136" t="str">
            <v>Ford transit Single cab cage tipper</v>
          </cell>
        </row>
        <row r="137">
          <cell r="A137" t="str">
            <v>2Z417</v>
          </cell>
          <cell r="B137" t="str">
            <v>EK56LZN</v>
          </cell>
          <cell r="C137" t="str">
            <v>Street Scene - Cleansing</v>
          </cell>
          <cell r="D137">
            <v>40133</v>
          </cell>
          <cell r="E137">
            <v>40142</v>
          </cell>
          <cell r="F137">
            <v>10652</v>
          </cell>
          <cell r="G137" t="str">
            <v>Ad Hoc Hire</v>
          </cell>
          <cell r="H137" t="str">
            <v>GPL</v>
          </cell>
          <cell r="I137" t="str">
            <v>Ford transit Single cab cage tipper</v>
          </cell>
          <cell r="J137">
            <v>0</v>
          </cell>
          <cell r="K137">
            <v>0</v>
          </cell>
          <cell r="L137" t="str">
            <v>Covering 2Z415 for Accident Damage</v>
          </cell>
        </row>
        <row r="138">
          <cell r="A138" t="str">
            <v>2Z418</v>
          </cell>
          <cell r="B138" t="str">
            <v>LR09UKJ</v>
          </cell>
          <cell r="C138" t="str">
            <v>Libraries</v>
          </cell>
          <cell r="D138">
            <v>40135</v>
          </cell>
          <cell r="E138">
            <v>40143</v>
          </cell>
          <cell r="F138">
            <v>10347</v>
          </cell>
          <cell r="G138" t="str">
            <v>Ad Hoc Hire</v>
          </cell>
          <cell r="H138" t="str">
            <v>GPL</v>
          </cell>
        </row>
        <row r="139">
          <cell r="A139" t="str">
            <v>2Z419</v>
          </cell>
          <cell r="B139" t="str">
            <v>EK56LZN</v>
          </cell>
          <cell r="C139" t="str">
            <v>Parks &amp; Open Spaces</v>
          </cell>
          <cell r="D139">
            <v>40143</v>
          </cell>
          <cell r="E139">
            <v>0</v>
          </cell>
          <cell r="F139">
            <v>10764</v>
          </cell>
          <cell r="G139" t="str">
            <v>Ad Hoc Hire</v>
          </cell>
          <cell r="H139" t="str">
            <v>GPL</v>
          </cell>
          <cell r="I139" t="str">
            <v>Ford transit Single cab cage tipper</v>
          </cell>
        </row>
        <row r="140">
          <cell r="A140" t="str">
            <v>2Z420</v>
          </cell>
          <cell r="B140" t="str">
            <v>ND56RYH</v>
          </cell>
          <cell r="C140" t="str">
            <v>Parks &amp; Open Spaces</v>
          </cell>
          <cell r="D140">
            <v>40144</v>
          </cell>
          <cell r="E140">
            <v>0</v>
          </cell>
          <cell r="F140">
            <v>10764</v>
          </cell>
          <cell r="G140" t="str">
            <v>Regular Hire</v>
          </cell>
          <cell r="H140" t="str">
            <v>GPL</v>
          </cell>
          <cell r="I140" t="str">
            <v>Ford transit Single cab cage tipper</v>
          </cell>
          <cell r="J140">
            <v>0</v>
          </cell>
          <cell r="K140">
            <v>0</v>
          </cell>
          <cell r="L140" t="str">
            <v>Replacing 2T040</v>
          </cell>
        </row>
        <row r="141">
          <cell r="A141" t="str">
            <v>2Z421</v>
          </cell>
          <cell r="B141" t="str">
            <v>ND56RZO</v>
          </cell>
          <cell r="C141" t="str">
            <v>Parks &amp; Open Spaces</v>
          </cell>
          <cell r="D141">
            <v>40144</v>
          </cell>
          <cell r="E141">
            <v>0</v>
          </cell>
          <cell r="F141">
            <v>10764</v>
          </cell>
          <cell r="G141" t="str">
            <v>Regular Hire</v>
          </cell>
          <cell r="H141" t="str">
            <v>GPL</v>
          </cell>
          <cell r="I141" t="str">
            <v>Ford transit Single cab cage tipper</v>
          </cell>
          <cell r="J141">
            <v>0</v>
          </cell>
          <cell r="K141">
            <v>0</v>
          </cell>
          <cell r="L141" t="str">
            <v>Replacing 2T041</v>
          </cell>
        </row>
        <row r="142">
          <cell r="A142" t="str">
            <v>2Z422</v>
          </cell>
          <cell r="B142" t="str">
            <v>NA07AWJ</v>
          </cell>
          <cell r="C142" t="str">
            <v>Street Scene - Cleansing</v>
          </cell>
          <cell r="D142">
            <v>40158</v>
          </cell>
          <cell r="E142">
            <v>0</v>
          </cell>
          <cell r="F142">
            <v>10652</v>
          </cell>
          <cell r="G142" t="str">
            <v>Ad Hoc Hire</v>
          </cell>
          <cell r="H142" t="str">
            <v>GPL</v>
          </cell>
          <cell r="I142" t="str">
            <v>Ford transit Single cab cage tipper</v>
          </cell>
          <cell r="J142">
            <v>0</v>
          </cell>
          <cell r="K142">
            <v>0</v>
          </cell>
          <cell r="L142" t="str">
            <v>Replacing 2T062</v>
          </cell>
        </row>
        <row r="143">
          <cell r="A143" t="str">
            <v>2Z423</v>
          </cell>
          <cell r="B143" t="str">
            <v>RX06NRE</v>
          </cell>
          <cell r="C143" t="str">
            <v>SNOW</v>
          </cell>
          <cell r="D143">
            <v>40186</v>
          </cell>
          <cell r="E143">
            <v>0</v>
          </cell>
          <cell r="F143">
            <v>0</v>
          </cell>
          <cell r="G143" t="str">
            <v>Ad Hoc Hire</v>
          </cell>
          <cell r="H143" t="str">
            <v>GPL</v>
          </cell>
          <cell r="I143" t="str">
            <v>Crewcab Tipper</v>
          </cell>
        </row>
        <row r="144">
          <cell r="A144" t="str">
            <v>2Z424</v>
          </cell>
          <cell r="B144" t="str">
            <v>RX05VYF</v>
          </cell>
          <cell r="C144" t="str">
            <v>SNOW</v>
          </cell>
          <cell r="D144">
            <v>40186</v>
          </cell>
          <cell r="E144">
            <v>0</v>
          </cell>
          <cell r="F144">
            <v>0</v>
          </cell>
          <cell r="G144" t="str">
            <v>Ad Hoc Hire</v>
          </cell>
          <cell r="H144" t="str">
            <v>GPL</v>
          </cell>
          <cell r="I144" t="str">
            <v>Crewcab Tipper</v>
          </cell>
        </row>
        <row r="145">
          <cell r="A145" t="str">
            <v>2Z425</v>
          </cell>
          <cell r="B145" t="str">
            <v>RX58ESO</v>
          </cell>
          <cell r="C145" t="str">
            <v>SNOW</v>
          </cell>
          <cell r="D145">
            <v>40186</v>
          </cell>
          <cell r="E145">
            <v>0</v>
          </cell>
          <cell r="F145">
            <v>0</v>
          </cell>
          <cell r="G145" t="str">
            <v>Ad Hoc Hire</v>
          </cell>
          <cell r="H145" t="str">
            <v>GPL</v>
          </cell>
          <cell r="I145" t="str">
            <v>Crewcab Tipper</v>
          </cell>
        </row>
        <row r="146">
          <cell r="A146" t="str">
            <v>2Z426</v>
          </cell>
          <cell r="B146" t="str">
            <v>RX06NRF</v>
          </cell>
          <cell r="C146" t="str">
            <v>SNOW</v>
          </cell>
          <cell r="D146">
            <v>40186</v>
          </cell>
          <cell r="E146">
            <v>0</v>
          </cell>
          <cell r="F146">
            <v>0</v>
          </cell>
          <cell r="G146" t="str">
            <v>Ad Hoc Hire</v>
          </cell>
          <cell r="H146" t="str">
            <v>GPL</v>
          </cell>
          <cell r="I146" t="str">
            <v>Crewcab Tipper</v>
          </cell>
        </row>
        <row r="147">
          <cell r="A147" t="str">
            <v>2Z427</v>
          </cell>
          <cell r="B147" t="str">
            <v>RX05VYA</v>
          </cell>
          <cell r="C147" t="str">
            <v>SNOW</v>
          </cell>
          <cell r="D147">
            <v>40186</v>
          </cell>
          <cell r="E147">
            <v>0</v>
          </cell>
          <cell r="F147">
            <v>0</v>
          </cell>
          <cell r="G147" t="str">
            <v>Ad Hoc Hire</v>
          </cell>
          <cell r="H147" t="str">
            <v>GPL</v>
          </cell>
          <cell r="I147" t="str">
            <v>Crewcab Tipper</v>
          </cell>
        </row>
        <row r="148">
          <cell r="A148" t="str">
            <v>2Z428</v>
          </cell>
          <cell r="B148" t="str">
            <v>LR59CYT</v>
          </cell>
          <cell r="C148" t="str">
            <v>SNOW</v>
          </cell>
          <cell r="D148">
            <v>40186</v>
          </cell>
          <cell r="E148">
            <v>0</v>
          </cell>
          <cell r="F148">
            <v>0</v>
          </cell>
          <cell r="G148" t="str">
            <v>Ad Hoc Hire</v>
          </cell>
          <cell r="H148" t="str">
            <v>Thrifty</v>
          </cell>
          <cell r="I148" t="str">
            <v>Crewcab Tipper</v>
          </cell>
        </row>
        <row r="149">
          <cell r="A149" t="str">
            <v>2Z429</v>
          </cell>
          <cell r="B149" t="str">
            <v>NK52VMY</v>
          </cell>
          <cell r="C149" t="str">
            <v>SNOW</v>
          </cell>
          <cell r="D149">
            <v>40186</v>
          </cell>
          <cell r="E149">
            <v>0</v>
          </cell>
          <cell r="F149">
            <v>0</v>
          </cell>
          <cell r="G149" t="str">
            <v>Ad Hoc Hire</v>
          </cell>
          <cell r="H149" t="str">
            <v>Wheels</v>
          </cell>
          <cell r="I149" t="str">
            <v>Crewcab Tipper</v>
          </cell>
        </row>
        <row r="150">
          <cell r="A150" t="str">
            <v>2Z430</v>
          </cell>
          <cell r="B150" t="str">
            <v>HG54VUK</v>
          </cell>
          <cell r="C150" t="str">
            <v>SNOW</v>
          </cell>
          <cell r="D150">
            <v>40186</v>
          </cell>
          <cell r="E150">
            <v>0</v>
          </cell>
          <cell r="F150">
            <v>0</v>
          </cell>
          <cell r="G150" t="str">
            <v>Ad Hoc Hire</v>
          </cell>
          <cell r="H150" t="str">
            <v>Wheels</v>
          </cell>
          <cell r="I150" t="str">
            <v>Crewcab Tipper</v>
          </cell>
        </row>
        <row r="151">
          <cell r="A151" t="str">
            <v>3A005</v>
          </cell>
          <cell r="B151" t="str">
            <v>Y297VKX</v>
          </cell>
          <cell r="C151" t="str">
            <v>Passenger Fleet</v>
          </cell>
          <cell r="D151">
            <v>37502</v>
          </cell>
          <cell r="E151" t="str">
            <v>Barnet Owned</v>
          </cell>
          <cell r="F151">
            <v>10776</v>
          </cell>
          <cell r="G151" t="str">
            <v>Barnet Owned</v>
          </cell>
          <cell r="H151" t="str">
            <v>N/A</v>
          </cell>
          <cell r="I151" t="str">
            <v xml:space="preserve">Ford Transit W/C Accessable bus 16 seats </v>
          </cell>
          <cell r="J151">
            <v>7000</v>
          </cell>
        </row>
        <row r="152">
          <cell r="A152" t="str">
            <v>3A007</v>
          </cell>
          <cell r="B152" t="str">
            <v>KE51OYC</v>
          </cell>
          <cell r="C152" t="str">
            <v>Passenger Fleet</v>
          </cell>
          <cell r="D152">
            <v>37165</v>
          </cell>
          <cell r="E152" t="str">
            <v>Barnet Owned</v>
          </cell>
          <cell r="F152">
            <v>10776</v>
          </cell>
          <cell r="G152" t="str">
            <v>Barnet Owned</v>
          </cell>
          <cell r="H152" t="str">
            <v>N/A</v>
          </cell>
          <cell r="I152" t="str">
            <v xml:space="preserve">Ford Transit W/C Accessable bus 16 seats </v>
          </cell>
          <cell r="J152">
            <v>8000</v>
          </cell>
        </row>
        <row r="153">
          <cell r="A153" t="str">
            <v>3A008</v>
          </cell>
          <cell r="B153" t="str">
            <v>KE51OYF</v>
          </cell>
          <cell r="C153" t="str">
            <v>Passenger Fleet</v>
          </cell>
          <cell r="D153">
            <v>37165</v>
          </cell>
          <cell r="E153" t="str">
            <v>Barnet Owned</v>
          </cell>
          <cell r="F153">
            <v>10776</v>
          </cell>
          <cell r="G153" t="str">
            <v>Barnet Owned</v>
          </cell>
          <cell r="H153" t="str">
            <v>N/A</v>
          </cell>
          <cell r="I153" t="str">
            <v xml:space="preserve">Ford Transit W/C Accessable bus 16 seats </v>
          </cell>
          <cell r="J153">
            <v>8000</v>
          </cell>
        </row>
        <row r="154">
          <cell r="A154" t="str">
            <v>3A011</v>
          </cell>
          <cell r="B154" t="str">
            <v>KJ51DVH</v>
          </cell>
          <cell r="C154" t="str">
            <v>Passenger Fleet</v>
          </cell>
          <cell r="D154">
            <v>37209</v>
          </cell>
          <cell r="E154">
            <v>0</v>
          </cell>
          <cell r="F154">
            <v>10776</v>
          </cell>
          <cell r="G154" t="str">
            <v>Lease</v>
          </cell>
          <cell r="H154" t="str">
            <v>SFS</v>
          </cell>
          <cell r="I154" t="str">
            <v xml:space="preserve">Ford Transit W/C Accessable bus 16 seats </v>
          </cell>
          <cell r="J154">
            <v>8000</v>
          </cell>
          <cell r="K154">
            <v>0</v>
          </cell>
          <cell r="L154" t="str">
            <v>Extended to 31 Mar 09 - Extended to 31 Aug 09</v>
          </cell>
        </row>
        <row r="155">
          <cell r="A155" t="str">
            <v>3A012</v>
          </cell>
          <cell r="B155" t="str">
            <v>KJ51DVK</v>
          </cell>
          <cell r="C155" t="str">
            <v>Passenger Fleet</v>
          </cell>
          <cell r="D155">
            <v>37209</v>
          </cell>
          <cell r="E155">
            <v>0</v>
          </cell>
          <cell r="F155">
            <v>10776</v>
          </cell>
          <cell r="G155" t="str">
            <v>Lease</v>
          </cell>
          <cell r="H155" t="str">
            <v>SFS</v>
          </cell>
          <cell r="I155" t="str">
            <v xml:space="preserve">Ford Transit W/C Accessable bus 16 seats </v>
          </cell>
          <cell r="J155">
            <v>8000</v>
          </cell>
          <cell r="K155">
            <v>0</v>
          </cell>
          <cell r="L155" t="str">
            <v>Extended to 31 Mar 09 - Extended to 31 Aug 09</v>
          </cell>
        </row>
        <row r="156">
          <cell r="A156" t="str">
            <v>3A013</v>
          </cell>
          <cell r="B156" t="str">
            <v>KC51LRN</v>
          </cell>
          <cell r="C156" t="str">
            <v>Passenger Fleet</v>
          </cell>
          <cell r="D156">
            <v>37288</v>
          </cell>
          <cell r="E156">
            <v>0</v>
          </cell>
          <cell r="F156">
            <v>10776</v>
          </cell>
          <cell r="G156" t="str">
            <v>Lease</v>
          </cell>
          <cell r="H156" t="str">
            <v>SFS</v>
          </cell>
          <cell r="I156" t="str">
            <v xml:space="preserve">Ford Transit W/C Accessable bus 16 seats </v>
          </cell>
          <cell r="J156">
            <v>8000</v>
          </cell>
          <cell r="K156">
            <v>0</v>
          </cell>
          <cell r="L156" t="str">
            <v>Extended to 31 Mar 09 - Extended to 31 Aug 09</v>
          </cell>
        </row>
        <row r="157">
          <cell r="A157" t="str">
            <v>3A014</v>
          </cell>
          <cell r="B157" t="str">
            <v>KC51LRO</v>
          </cell>
          <cell r="C157" t="str">
            <v>Passenger Fleet</v>
          </cell>
          <cell r="D157">
            <v>37288</v>
          </cell>
          <cell r="E157">
            <v>0</v>
          </cell>
          <cell r="F157">
            <v>10776</v>
          </cell>
          <cell r="G157" t="str">
            <v>Lease</v>
          </cell>
          <cell r="H157" t="str">
            <v>SFS</v>
          </cell>
          <cell r="I157" t="str">
            <v xml:space="preserve">Ford Transit W/C Accessable bus 16 seats </v>
          </cell>
          <cell r="J157">
            <v>8000</v>
          </cell>
          <cell r="K157">
            <v>0</v>
          </cell>
          <cell r="L157" t="str">
            <v>Extended to 31 Mar 09 - Extended to 31 Aug 09</v>
          </cell>
        </row>
        <row r="158">
          <cell r="A158" t="str">
            <v>3A015</v>
          </cell>
          <cell r="B158" t="str">
            <v>KC51LCE</v>
          </cell>
          <cell r="C158" t="str">
            <v>Passenger Fleet</v>
          </cell>
          <cell r="D158">
            <v>37288</v>
          </cell>
          <cell r="E158">
            <v>0</v>
          </cell>
          <cell r="F158">
            <v>10776</v>
          </cell>
          <cell r="G158" t="str">
            <v>Lease</v>
          </cell>
          <cell r="H158" t="str">
            <v>SFS</v>
          </cell>
          <cell r="I158" t="str">
            <v xml:space="preserve">Ford Transit W/C Accessable bus 16 seats </v>
          </cell>
          <cell r="J158">
            <v>8000</v>
          </cell>
          <cell r="K158">
            <v>0</v>
          </cell>
          <cell r="L158" t="str">
            <v>Extended to 31 Mar 09 - Extended to 31 Aug 09</v>
          </cell>
        </row>
        <row r="159">
          <cell r="A159" t="str">
            <v>3A016</v>
          </cell>
          <cell r="B159" t="str">
            <v>KC51LCF</v>
          </cell>
          <cell r="C159" t="str">
            <v>Passenger Fleet</v>
          </cell>
          <cell r="D159">
            <v>37288</v>
          </cell>
          <cell r="E159">
            <v>0</v>
          </cell>
          <cell r="F159">
            <v>10776</v>
          </cell>
          <cell r="G159" t="str">
            <v>Lease</v>
          </cell>
          <cell r="H159" t="str">
            <v>SFS</v>
          </cell>
          <cell r="I159" t="str">
            <v xml:space="preserve">Ford Transit W/C Accessable bus 16 seats </v>
          </cell>
          <cell r="J159">
            <v>8000</v>
          </cell>
          <cell r="K159">
            <v>0</v>
          </cell>
          <cell r="L159" t="str">
            <v>Extended to 31 Mar 09 - Extended to 31 Aug 09</v>
          </cell>
        </row>
        <row r="160">
          <cell r="A160" t="str">
            <v>3A017</v>
          </cell>
          <cell r="B160" t="str">
            <v>KC51NAA</v>
          </cell>
          <cell r="C160" t="str">
            <v>Passenger Fleet</v>
          </cell>
          <cell r="D160">
            <v>37294</v>
          </cell>
          <cell r="E160">
            <v>0</v>
          </cell>
          <cell r="F160">
            <v>10776</v>
          </cell>
          <cell r="G160" t="str">
            <v>Lease</v>
          </cell>
          <cell r="H160" t="str">
            <v>SFS</v>
          </cell>
          <cell r="I160" t="str">
            <v xml:space="preserve">Ford Transit W/C Accessable bus 16 seats </v>
          </cell>
          <cell r="J160">
            <v>8000</v>
          </cell>
          <cell r="K160">
            <v>0</v>
          </cell>
          <cell r="L160" t="str">
            <v>Extended to 31 Mar 09 - Extended to 31 Aug 09</v>
          </cell>
        </row>
        <row r="161">
          <cell r="A161" t="str">
            <v>3A018</v>
          </cell>
          <cell r="B161" t="str">
            <v>KC51NAE</v>
          </cell>
          <cell r="C161" t="str">
            <v>Passenger Fleet</v>
          </cell>
          <cell r="D161">
            <v>37298</v>
          </cell>
          <cell r="E161">
            <v>0</v>
          </cell>
          <cell r="F161">
            <v>10776</v>
          </cell>
          <cell r="G161" t="str">
            <v>Lease</v>
          </cell>
          <cell r="H161" t="str">
            <v>SFS</v>
          </cell>
          <cell r="I161" t="str">
            <v xml:space="preserve">Ford Transit W/C Accessable bus 16 seats </v>
          </cell>
          <cell r="J161">
            <v>8000</v>
          </cell>
          <cell r="K161">
            <v>0</v>
          </cell>
          <cell r="L161" t="str">
            <v>Extended to 31 Mar 09 - Extended to 31 Aug 09</v>
          </cell>
        </row>
        <row r="162">
          <cell r="A162" t="str">
            <v>3A019</v>
          </cell>
          <cell r="B162" t="str">
            <v>KC51NUM</v>
          </cell>
          <cell r="C162" t="str">
            <v>Passenger Fleet</v>
          </cell>
          <cell r="D162">
            <v>37306</v>
          </cell>
          <cell r="E162">
            <v>0</v>
          </cell>
          <cell r="F162">
            <v>10776</v>
          </cell>
          <cell r="G162" t="str">
            <v>Lease</v>
          </cell>
          <cell r="H162" t="str">
            <v>SFS</v>
          </cell>
          <cell r="I162" t="str">
            <v xml:space="preserve">Ford Transit W/C Accessable bus 16 seats </v>
          </cell>
          <cell r="J162">
            <v>8000</v>
          </cell>
          <cell r="K162">
            <v>0</v>
          </cell>
          <cell r="L162" t="str">
            <v>Extended to 31 Mar 09 - Extended to 31 Aug 09</v>
          </cell>
        </row>
        <row r="163">
          <cell r="A163" t="str">
            <v>3A020</v>
          </cell>
          <cell r="B163" t="str">
            <v>KL02CZW</v>
          </cell>
          <cell r="C163" t="str">
            <v>Passenger Fleet</v>
          </cell>
          <cell r="D163">
            <v>37341</v>
          </cell>
          <cell r="E163">
            <v>0</v>
          </cell>
          <cell r="F163">
            <v>10776</v>
          </cell>
          <cell r="G163" t="str">
            <v>Lease</v>
          </cell>
          <cell r="H163" t="str">
            <v>SFS</v>
          </cell>
          <cell r="I163" t="str">
            <v xml:space="preserve">Ford Transit W/C Accessable bus 16 seats </v>
          </cell>
          <cell r="J163">
            <v>8000</v>
          </cell>
          <cell r="K163">
            <v>0</v>
          </cell>
          <cell r="L163" t="str">
            <v>Extended to 31 Aug 09</v>
          </cell>
        </row>
        <row r="164">
          <cell r="A164" t="str">
            <v>3A021</v>
          </cell>
          <cell r="B164" t="str">
            <v>KL02CYS</v>
          </cell>
          <cell r="C164" t="str">
            <v>Passenger Fleet</v>
          </cell>
          <cell r="D164">
            <v>37348</v>
          </cell>
          <cell r="E164">
            <v>0</v>
          </cell>
          <cell r="F164">
            <v>10776</v>
          </cell>
          <cell r="G164" t="str">
            <v>Lease</v>
          </cell>
          <cell r="H164" t="str">
            <v>SFS</v>
          </cell>
          <cell r="I164" t="str">
            <v xml:space="preserve">Ford Transit W/C Accessable bus 16 seats </v>
          </cell>
          <cell r="J164">
            <v>8000</v>
          </cell>
          <cell r="K164">
            <v>0</v>
          </cell>
          <cell r="L164" t="str">
            <v>Extended to 31 Aug 09</v>
          </cell>
        </row>
        <row r="165">
          <cell r="A165" t="str">
            <v>3A022</v>
          </cell>
          <cell r="B165" t="str">
            <v>KF02UXB</v>
          </cell>
          <cell r="C165" t="str">
            <v>Passenger Fleet</v>
          </cell>
          <cell r="D165">
            <v>37368</v>
          </cell>
          <cell r="E165">
            <v>0</v>
          </cell>
          <cell r="F165">
            <v>10776</v>
          </cell>
          <cell r="G165" t="str">
            <v>Lease</v>
          </cell>
          <cell r="H165" t="str">
            <v>SFS</v>
          </cell>
          <cell r="I165" t="str">
            <v xml:space="preserve">Ford Transit W/C Accessable bus 16 seats </v>
          </cell>
          <cell r="J165">
            <v>8000</v>
          </cell>
          <cell r="K165">
            <v>0</v>
          </cell>
          <cell r="L165" t="str">
            <v>Extended to 31 Aug 09</v>
          </cell>
        </row>
        <row r="166">
          <cell r="A166" t="str">
            <v>3A023</v>
          </cell>
          <cell r="B166" t="str">
            <v>KF02UXS</v>
          </cell>
          <cell r="C166" t="str">
            <v>Passenger Fleet</v>
          </cell>
          <cell r="D166">
            <v>37377</v>
          </cell>
          <cell r="E166">
            <v>0</v>
          </cell>
          <cell r="F166">
            <v>10776</v>
          </cell>
          <cell r="G166" t="str">
            <v>Lease</v>
          </cell>
          <cell r="H166" t="str">
            <v>SFS</v>
          </cell>
          <cell r="I166" t="str">
            <v xml:space="preserve">Ford Transit W/C Accessable bus 16 seats </v>
          </cell>
          <cell r="J166">
            <v>8000</v>
          </cell>
          <cell r="K166">
            <v>0</v>
          </cell>
          <cell r="L166" t="str">
            <v>Extended to 31 Aug 09</v>
          </cell>
        </row>
        <row r="167">
          <cell r="A167" t="str">
            <v>3A024</v>
          </cell>
          <cell r="B167" t="str">
            <v>KL02JVF</v>
          </cell>
          <cell r="C167" t="str">
            <v>Passenger Fleet</v>
          </cell>
          <cell r="D167">
            <v>37386</v>
          </cell>
          <cell r="E167">
            <v>0</v>
          </cell>
          <cell r="F167">
            <v>10776</v>
          </cell>
          <cell r="G167" t="str">
            <v>Lease</v>
          </cell>
          <cell r="H167" t="str">
            <v>SFS</v>
          </cell>
          <cell r="I167" t="str">
            <v xml:space="preserve">Ford Transit W/C Accessable bus 16 seats </v>
          </cell>
          <cell r="J167">
            <v>8000</v>
          </cell>
          <cell r="K167">
            <v>0</v>
          </cell>
          <cell r="L167" t="str">
            <v>Extended to 31 Aug 09</v>
          </cell>
        </row>
        <row r="168">
          <cell r="A168" t="str">
            <v>3A025</v>
          </cell>
          <cell r="B168" t="str">
            <v>KG02YTT</v>
          </cell>
          <cell r="C168" t="str">
            <v>Passenger Fleet</v>
          </cell>
          <cell r="D168">
            <v>37396</v>
          </cell>
          <cell r="E168">
            <v>0</v>
          </cell>
          <cell r="F168">
            <v>10776</v>
          </cell>
          <cell r="G168" t="str">
            <v>Lease</v>
          </cell>
          <cell r="H168" t="str">
            <v>SFS</v>
          </cell>
          <cell r="I168" t="str">
            <v xml:space="preserve">Ford Transit W/C Accessable bus 16 seats </v>
          </cell>
          <cell r="J168">
            <v>8000</v>
          </cell>
          <cell r="K168">
            <v>0</v>
          </cell>
          <cell r="L168" t="str">
            <v>Extended to 31 Aug 09</v>
          </cell>
        </row>
        <row r="169">
          <cell r="A169" t="str">
            <v>3A026</v>
          </cell>
          <cell r="B169" t="str">
            <v>KG02YVT</v>
          </cell>
          <cell r="C169" t="str">
            <v>Passenger Fleet</v>
          </cell>
          <cell r="D169">
            <v>37403</v>
          </cell>
          <cell r="E169">
            <v>0</v>
          </cell>
          <cell r="F169">
            <v>10776</v>
          </cell>
          <cell r="G169" t="str">
            <v>Lease</v>
          </cell>
          <cell r="H169" t="str">
            <v>SFS</v>
          </cell>
          <cell r="I169" t="str">
            <v xml:space="preserve">Ford Transit W/C Accessable bus 16 seats </v>
          </cell>
          <cell r="J169">
            <v>8000</v>
          </cell>
          <cell r="K169">
            <v>0</v>
          </cell>
          <cell r="L169" t="str">
            <v>Extended to 31 Aug 09</v>
          </cell>
        </row>
        <row r="170">
          <cell r="A170" t="str">
            <v>3A027</v>
          </cell>
          <cell r="B170" t="str">
            <v>KL02NWD</v>
          </cell>
          <cell r="C170" t="str">
            <v>Passenger Fleet</v>
          </cell>
          <cell r="D170">
            <v>37412</v>
          </cell>
          <cell r="E170">
            <v>0</v>
          </cell>
          <cell r="F170">
            <v>10776</v>
          </cell>
          <cell r="G170" t="str">
            <v>Lease</v>
          </cell>
          <cell r="H170" t="str">
            <v>SFS</v>
          </cell>
          <cell r="I170" t="str">
            <v xml:space="preserve">Ford Transit W/C Accessable bus 16 seats </v>
          </cell>
          <cell r="J170">
            <v>8000</v>
          </cell>
          <cell r="K170">
            <v>0</v>
          </cell>
          <cell r="L170" t="str">
            <v>Extended to 31 Aug 09</v>
          </cell>
        </row>
        <row r="171">
          <cell r="A171" t="str">
            <v>3A028</v>
          </cell>
          <cell r="B171" t="str">
            <v>KG02YXN</v>
          </cell>
          <cell r="C171" t="str">
            <v>Passenger Fleet</v>
          </cell>
          <cell r="D171">
            <v>37412</v>
          </cell>
          <cell r="E171">
            <v>0</v>
          </cell>
          <cell r="F171">
            <v>10776</v>
          </cell>
          <cell r="G171" t="str">
            <v>Lease</v>
          </cell>
          <cell r="H171" t="str">
            <v>SFS</v>
          </cell>
          <cell r="I171" t="str">
            <v xml:space="preserve">Ford Transit W/C Accessable bus 16 seats </v>
          </cell>
          <cell r="J171">
            <v>8000</v>
          </cell>
          <cell r="K171">
            <v>0</v>
          </cell>
          <cell r="L171" t="str">
            <v>Extended to 31 Aug 09</v>
          </cell>
        </row>
        <row r="172">
          <cell r="A172" t="str">
            <v>3A029</v>
          </cell>
          <cell r="B172" t="str">
            <v>KG02YUV</v>
          </cell>
          <cell r="C172" t="str">
            <v>Passenger Fleet</v>
          </cell>
          <cell r="D172">
            <v>37420</v>
          </cell>
          <cell r="E172">
            <v>0</v>
          </cell>
          <cell r="F172">
            <v>10776</v>
          </cell>
          <cell r="G172" t="str">
            <v>Lease</v>
          </cell>
          <cell r="H172" t="str">
            <v>SFS</v>
          </cell>
          <cell r="I172" t="str">
            <v xml:space="preserve">Ford Transit W/C Accessable bus 16 seats </v>
          </cell>
          <cell r="J172">
            <v>8000</v>
          </cell>
          <cell r="K172">
            <v>0</v>
          </cell>
          <cell r="L172" t="str">
            <v>Extended to 31 Aug 09</v>
          </cell>
        </row>
        <row r="173">
          <cell r="A173" t="str">
            <v>3A030</v>
          </cell>
          <cell r="B173" t="str">
            <v>KG02YWL</v>
          </cell>
          <cell r="C173" t="str">
            <v>Passenger Fleet</v>
          </cell>
          <cell r="D173">
            <v>37452</v>
          </cell>
          <cell r="E173">
            <v>0</v>
          </cell>
          <cell r="F173">
            <v>10776</v>
          </cell>
          <cell r="G173" t="str">
            <v>Lease</v>
          </cell>
          <cell r="H173" t="str">
            <v>SFS</v>
          </cell>
          <cell r="I173" t="str">
            <v xml:space="preserve">Ford Transit W/C Accessable bus 16 seats </v>
          </cell>
          <cell r="J173">
            <v>8000</v>
          </cell>
          <cell r="K173">
            <v>0</v>
          </cell>
          <cell r="L173" t="str">
            <v>Extended to 31 Aug 09</v>
          </cell>
        </row>
        <row r="174">
          <cell r="A174" t="str">
            <v>3A031</v>
          </cell>
          <cell r="B174" t="str">
            <v>KC02AKX</v>
          </cell>
          <cell r="C174" t="str">
            <v>Passenger Fleet</v>
          </cell>
          <cell r="D174">
            <v>37445</v>
          </cell>
          <cell r="E174">
            <v>0</v>
          </cell>
          <cell r="F174">
            <v>10776</v>
          </cell>
          <cell r="G174" t="str">
            <v>Lease</v>
          </cell>
          <cell r="H174" t="str">
            <v>SFS</v>
          </cell>
          <cell r="I174" t="str">
            <v xml:space="preserve">Ford Transit W/C Accessable bus 16 seats </v>
          </cell>
          <cell r="J174">
            <v>8000</v>
          </cell>
          <cell r="K174">
            <v>0</v>
          </cell>
          <cell r="L174" t="str">
            <v>Extended to 31 Aug 09</v>
          </cell>
        </row>
        <row r="175">
          <cell r="A175" t="str">
            <v>3A032</v>
          </cell>
          <cell r="B175" t="str">
            <v>KH02OKA</v>
          </cell>
          <cell r="C175" t="str">
            <v>Passenger Fleet</v>
          </cell>
          <cell r="D175">
            <v>37463</v>
          </cell>
          <cell r="E175">
            <v>0</v>
          </cell>
          <cell r="F175">
            <v>10776</v>
          </cell>
          <cell r="G175" t="str">
            <v>Lease</v>
          </cell>
          <cell r="H175" t="str">
            <v>SFS</v>
          </cell>
          <cell r="I175" t="str">
            <v xml:space="preserve">Ford Transit W/C Accessable bus 16 seats </v>
          </cell>
          <cell r="J175">
            <v>8000</v>
          </cell>
          <cell r="K175">
            <v>0</v>
          </cell>
          <cell r="L175" t="str">
            <v>Extended to 31 Aug 09</v>
          </cell>
        </row>
        <row r="176">
          <cell r="A176" t="str">
            <v>3A033</v>
          </cell>
          <cell r="B176" t="str">
            <v>KH02UDO</v>
          </cell>
          <cell r="C176" t="str">
            <v>Passenger Fleet</v>
          </cell>
          <cell r="D176">
            <v>37481</v>
          </cell>
          <cell r="E176">
            <v>0</v>
          </cell>
          <cell r="F176">
            <v>10776</v>
          </cell>
          <cell r="G176" t="str">
            <v>Lease</v>
          </cell>
          <cell r="H176" t="str">
            <v>SFS</v>
          </cell>
          <cell r="I176" t="str">
            <v xml:space="preserve">Ford Transit W/C Accessable bus 16 seats </v>
          </cell>
          <cell r="J176">
            <v>8000</v>
          </cell>
          <cell r="K176">
            <v>0</v>
          </cell>
          <cell r="L176" t="str">
            <v>Extended to 31 Aug 09</v>
          </cell>
        </row>
        <row r="177">
          <cell r="A177" t="str">
            <v>3P001</v>
          </cell>
          <cell r="B177" t="str">
            <v>AE02TUJ</v>
          </cell>
          <cell r="C177" t="str">
            <v>Colindale Police</v>
          </cell>
          <cell r="D177">
            <v>37336</v>
          </cell>
          <cell r="E177" t="str">
            <v>Barnet Owned</v>
          </cell>
          <cell r="F177">
            <v>10996</v>
          </cell>
          <cell r="G177" t="str">
            <v>Barnet Owned</v>
          </cell>
          <cell r="H177" t="str">
            <v>N/A</v>
          </cell>
          <cell r="I177" t="str">
            <v xml:space="preserve"> FORD TRANSIT 350 MINI BUS</v>
          </cell>
          <cell r="J177">
            <v>5000</v>
          </cell>
        </row>
        <row r="178">
          <cell r="A178" t="str">
            <v>3P002</v>
          </cell>
          <cell r="B178" t="str">
            <v>AE02TUZ</v>
          </cell>
          <cell r="C178" t="str">
            <v>Colindale Police</v>
          </cell>
          <cell r="D178">
            <v>37336</v>
          </cell>
          <cell r="E178" t="str">
            <v>Barnet Owned</v>
          </cell>
          <cell r="F178">
            <v>10996</v>
          </cell>
          <cell r="G178" t="str">
            <v>Barnet Owned</v>
          </cell>
          <cell r="H178" t="str">
            <v>N/A</v>
          </cell>
          <cell r="I178" t="str">
            <v>Trailer</v>
          </cell>
          <cell r="J178">
            <v>4500</v>
          </cell>
        </row>
        <row r="179">
          <cell r="A179" t="str">
            <v>3Z104</v>
          </cell>
          <cell r="B179" t="str">
            <v>MX09KLA</v>
          </cell>
          <cell r="C179" t="str">
            <v>Passenger Fleet</v>
          </cell>
          <cell r="D179">
            <v>40137</v>
          </cell>
          <cell r="E179" t="str">
            <v>two week</v>
          </cell>
          <cell r="F179">
            <v>10776</v>
          </cell>
          <cell r="G179" t="str">
            <v>Ad Hoc Hire</v>
          </cell>
          <cell r="H179" t="str">
            <v>DRM</v>
          </cell>
          <cell r="I179" t="str">
            <v>Iveco 16 seater</v>
          </cell>
          <cell r="J179">
            <v>0</v>
          </cell>
          <cell r="K179">
            <v>0</v>
          </cell>
          <cell r="L179" t="str">
            <v>back up / spare - replacing 3A022</v>
          </cell>
        </row>
        <row r="180">
          <cell r="A180" t="str">
            <v>4T027</v>
          </cell>
          <cell r="B180" t="str">
            <v>LK07EPA</v>
          </cell>
          <cell r="C180" t="str">
            <v>Barnet Homes - Caretakers</v>
          </cell>
          <cell r="D180">
            <v>39301</v>
          </cell>
          <cell r="E180">
            <v>40397</v>
          </cell>
          <cell r="F180" t="str">
            <v>External</v>
          </cell>
          <cell r="G180" t="str">
            <v>Lease</v>
          </cell>
          <cell r="H180" t="str">
            <v>SFS</v>
          </cell>
          <cell r="I180" t="str">
            <v>Iveco 75E16 Tipper/Tail Lift</v>
          </cell>
          <cell r="J180">
            <v>23000</v>
          </cell>
        </row>
        <row r="181">
          <cell r="A181" t="str">
            <v>4T028</v>
          </cell>
          <cell r="B181" t="str">
            <v>LK07EPC</v>
          </cell>
          <cell r="C181" t="str">
            <v>Barnet Homes - Caretakers</v>
          </cell>
          <cell r="D181">
            <v>39301</v>
          </cell>
          <cell r="E181">
            <v>40397</v>
          </cell>
          <cell r="F181" t="str">
            <v>External</v>
          </cell>
          <cell r="G181" t="str">
            <v>Lease</v>
          </cell>
          <cell r="H181" t="str">
            <v>SFS</v>
          </cell>
          <cell r="I181" t="str">
            <v>Iveco 75E16Tipper/Tail Lift</v>
          </cell>
          <cell r="J181">
            <v>23000</v>
          </cell>
        </row>
        <row r="182">
          <cell r="A182" t="str">
            <v>4T029</v>
          </cell>
          <cell r="B182" t="str">
            <v>LK57CYH</v>
          </cell>
          <cell r="C182" t="str">
            <v>Barnet Homes - Caretakers</v>
          </cell>
          <cell r="D182">
            <v>39356</v>
          </cell>
          <cell r="E182">
            <v>40452</v>
          </cell>
          <cell r="F182" t="str">
            <v>External</v>
          </cell>
          <cell r="G182" t="str">
            <v>Lease</v>
          </cell>
          <cell r="H182" t="str">
            <v>SFS</v>
          </cell>
          <cell r="I182" t="str">
            <v>Iveco 4.5 tipper/Caged /Tail-lift</v>
          </cell>
          <cell r="J182">
            <v>15000</v>
          </cell>
        </row>
        <row r="183">
          <cell r="A183" t="str">
            <v>4Z257</v>
          </cell>
          <cell r="B183" t="str">
            <v>NX08CFG</v>
          </cell>
          <cell r="C183" t="str">
            <v>Highway Maintenance (10664)</v>
          </cell>
          <cell r="D183">
            <v>0</v>
          </cell>
          <cell r="E183">
            <v>0</v>
          </cell>
          <cell r="F183">
            <v>10664</v>
          </cell>
          <cell r="G183" t="str">
            <v>Regular Hire</v>
          </cell>
          <cell r="H183" t="str">
            <v>DRM</v>
          </cell>
          <cell r="I183" t="str">
            <v>Iveco 75 E16 7.5 t  insulated Tipper</v>
          </cell>
        </row>
        <row r="184">
          <cell r="A184" t="str">
            <v>4Z258</v>
          </cell>
          <cell r="B184" t="str">
            <v>NX08CFE</v>
          </cell>
          <cell r="C184" t="str">
            <v>Highway Maintenance (10664)</v>
          </cell>
          <cell r="D184">
            <v>0</v>
          </cell>
          <cell r="E184">
            <v>0</v>
          </cell>
          <cell r="F184">
            <v>10664</v>
          </cell>
          <cell r="G184" t="str">
            <v>Regular Hire</v>
          </cell>
          <cell r="H184" t="str">
            <v>DRM</v>
          </cell>
          <cell r="I184" t="str">
            <v>Iveco 75 E16 7.5 t  insulated Tipper</v>
          </cell>
        </row>
        <row r="185">
          <cell r="A185" t="str">
            <v>4Z259</v>
          </cell>
          <cell r="B185" t="str">
            <v>NX08CFF</v>
          </cell>
          <cell r="C185" t="str">
            <v>Highway Maintenance (10664)</v>
          </cell>
          <cell r="D185">
            <v>0</v>
          </cell>
          <cell r="E185">
            <v>0</v>
          </cell>
          <cell r="F185">
            <v>10664</v>
          </cell>
          <cell r="G185" t="str">
            <v>Regular Hire</v>
          </cell>
          <cell r="H185" t="str">
            <v>DRM</v>
          </cell>
          <cell r="I185" t="str">
            <v>Iveco 75 E16 7.5 t  insulated Tipper</v>
          </cell>
        </row>
        <row r="186">
          <cell r="A186" t="str">
            <v>4Z260</v>
          </cell>
          <cell r="B186" t="str">
            <v>NX08CFJ</v>
          </cell>
          <cell r="C186" t="str">
            <v>Highway Maintenance (10664)</v>
          </cell>
          <cell r="D186">
            <v>0</v>
          </cell>
          <cell r="E186">
            <v>0</v>
          </cell>
          <cell r="F186">
            <v>10664</v>
          </cell>
          <cell r="G186" t="str">
            <v>Regular Hire</v>
          </cell>
          <cell r="H186" t="str">
            <v>DRM</v>
          </cell>
          <cell r="I186" t="str">
            <v>Iveco 75 E16 7.5 t  insulated Tipper</v>
          </cell>
        </row>
        <row r="187">
          <cell r="A187" t="str">
            <v>4Z261</v>
          </cell>
          <cell r="B187" t="str">
            <v>MX08HHT</v>
          </cell>
          <cell r="C187" t="str">
            <v>Highway Maintenance (10664)</v>
          </cell>
          <cell r="D187">
            <v>0</v>
          </cell>
          <cell r="E187">
            <v>0</v>
          </cell>
          <cell r="F187">
            <v>10664</v>
          </cell>
          <cell r="G187" t="str">
            <v>Regular Hire</v>
          </cell>
          <cell r="H187" t="str">
            <v>DRM</v>
          </cell>
          <cell r="I187" t="str">
            <v>Iveco 75 E16 7.5 t  insulated Tipper</v>
          </cell>
        </row>
        <row r="188">
          <cell r="A188" t="str">
            <v>4Z262</v>
          </cell>
          <cell r="B188" t="str">
            <v>NX07GOH</v>
          </cell>
          <cell r="C188" t="str">
            <v>Street Scene - Refuse</v>
          </cell>
          <cell r="D188">
            <v>0</v>
          </cell>
          <cell r="E188">
            <v>0</v>
          </cell>
          <cell r="F188">
            <v>10655</v>
          </cell>
          <cell r="G188" t="str">
            <v>Regular Hire</v>
          </cell>
          <cell r="H188" t="str">
            <v>DRM</v>
          </cell>
          <cell r="I188" t="str">
            <v>7.5 Box--T/L</v>
          </cell>
        </row>
        <row r="189">
          <cell r="A189" t="str">
            <v>4Z267</v>
          </cell>
          <cell r="B189" t="str">
            <v>DX53LPY</v>
          </cell>
          <cell r="C189" t="str">
            <v>Barnet Homes - Caretakers</v>
          </cell>
          <cell r="D189">
            <v>39881</v>
          </cell>
          <cell r="E189">
            <v>0</v>
          </cell>
          <cell r="F189">
            <v>10652</v>
          </cell>
          <cell r="G189" t="str">
            <v>Regular Hire</v>
          </cell>
          <cell r="H189" t="str">
            <v>GPL</v>
          </cell>
          <cell r="I189" t="str">
            <v>7.5 Box--T/L</v>
          </cell>
        </row>
        <row r="190">
          <cell r="A190" t="str">
            <v>4Z270</v>
          </cell>
          <cell r="B190" t="str">
            <v>MX56CUJ</v>
          </cell>
          <cell r="C190" t="str">
            <v>Street Scene - Cleansing</v>
          </cell>
          <cell r="D190">
            <v>39938</v>
          </cell>
          <cell r="E190">
            <v>0</v>
          </cell>
          <cell r="F190">
            <v>10652</v>
          </cell>
          <cell r="G190" t="str">
            <v>Regular Hire</v>
          </cell>
          <cell r="H190" t="str">
            <v>GPL</v>
          </cell>
          <cell r="I190" t="str">
            <v>7.5 Cage Tipper--T/L</v>
          </cell>
          <cell r="J190">
            <v>0</v>
          </cell>
          <cell r="K190">
            <v>0</v>
          </cell>
          <cell r="L190" t="str">
            <v>Replacing 4Z265, WU53DMO</v>
          </cell>
        </row>
        <row r="191">
          <cell r="A191" t="str">
            <v>4Z270A</v>
          </cell>
          <cell r="B191" t="str">
            <v>LK04CNJ</v>
          </cell>
          <cell r="C191" t="str">
            <v>Street Scene - Cleansing</v>
          </cell>
          <cell r="D191">
            <v>40148</v>
          </cell>
          <cell r="E191">
            <v>0</v>
          </cell>
          <cell r="F191">
            <v>10652</v>
          </cell>
          <cell r="G191" t="str">
            <v>Regular Hire</v>
          </cell>
          <cell r="H191" t="str">
            <v>GPL</v>
          </cell>
          <cell r="I191" t="str">
            <v>7.5 Cage Tipper--T/L</v>
          </cell>
        </row>
        <row r="192">
          <cell r="A192" t="str">
            <v>4Z272</v>
          </cell>
          <cell r="B192" t="str">
            <v>WU53ERJ</v>
          </cell>
          <cell r="C192" t="str">
            <v>Barnet Homes - Caretakers</v>
          </cell>
          <cell r="D192">
            <v>40082</v>
          </cell>
          <cell r="E192">
            <v>0</v>
          </cell>
          <cell r="F192" t="str">
            <v>External</v>
          </cell>
          <cell r="G192" t="str">
            <v>Ad Hoc Hire</v>
          </cell>
          <cell r="H192" t="str">
            <v>GPL</v>
          </cell>
          <cell r="I192" t="str">
            <v>7.5 Cage Tipper--T/L</v>
          </cell>
          <cell r="J192">
            <v>0</v>
          </cell>
          <cell r="K192">
            <v>0</v>
          </cell>
          <cell r="L192" t="str">
            <v>1 WEEK HIRE</v>
          </cell>
        </row>
        <row r="193">
          <cell r="A193" t="str">
            <v>4Z273</v>
          </cell>
          <cell r="B193" t="str">
            <v>WU53ERJ</v>
          </cell>
          <cell r="C193" t="str">
            <v>Street Scene - Cleansing</v>
          </cell>
          <cell r="D193">
            <v>40066</v>
          </cell>
          <cell r="E193">
            <v>40081</v>
          </cell>
          <cell r="F193">
            <v>10652</v>
          </cell>
          <cell r="G193" t="str">
            <v>Ad Hoc Hire</v>
          </cell>
          <cell r="H193" t="str">
            <v>GPL</v>
          </cell>
          <cell r="I193" t="str">
            <v>7.5 Cage Tipper--T/L</v>
          </cell>
        </row>
        <row r="194">
          <cell r="A194" t="str">
            <v>4Z274</v>
          </cell>
          <cell r="B194" t="str">
            <v>WU53DMO</v>
          </cell>
          <cell r="C194" t="str">
            <v>Street Scene - Cleansing</v>
          </cell>
          <cell r="D194">
            <v>40082</v>
          </cell>
          <cell r="E194">
            <v>0</v>
          </cell>
          <cell r="F194">
            <v>10652</v>
          </cell>
          <cell r="G194" t="str">
            <v>Regular Hire</v>
          </cell>
          <cell r="H194" t="str">
            <v>GPL</v>
          </cell>
          <cell r="I194" t="str">
            <v>7.5 Cage Tipper--T/L</v>
          </cell>
        </row>
        <row r="195">
          <cell r="A195" t="str">
            <v>5S003</v>
          </cell>
          <cell r="B195" t="str">
            <v>KX04KMY</v>
          </cell>
          <cell r="C195" t="str">
            <v>Street Scene - Cleansing</v>
          </cell>
          <cell r="D195">
            <v>38146</v>
          </cell>
          <cell r="E195">
            <v>40702</v>
          </cell>
          <cell r="F195">
            <v>10652</v>
          </cell>
          <cell r="G195" t="str">
            <v>Lease</v>
          </cell>
          <cell r="H195" t="str">
            <v>SFS</v>
          </cell>
          <cell r="I195" t="str">
            <v>Iveco 18 tonne Skip Lorry</v>
          </cell>
          <cell r="J195">
            <v>23000</v>
          </cell>
        </row>
        <row r="196">
          <cell r="A196" t="str">
            <v>5S551</v>
          </cell>
          <cell r="B196" t="str">
            <v>R717HGC</v>
          </cell>
          <cell r="C196" t="str">
            <v>Street Scene - Cleansing</v>
          </cell>
          <cell r="D196">
            <v>35839</v>
          </cell>
          <cell r="E196" t="str">
            <v>Barnet Owned</v>
          </cell>
          <cell r="F196">
            <v>10652</v>
          </cell>
          <cell r="G196" t="str">
            <v>Barnet Owned</v>
          </cell>
          <cell r="H196" t="str">
            <v>N/A</v>
          </cell>
          <cell r="I196" t="str">
            <v xml:space="preserve"> Seddon Atkinson 18 tonne Skip Lorry </v>
          </cell>
          <cell r="J196">
            <v>2500</v>
          </cell>
        </row>
        <row r="197">
          <cell r="A197" t="str">
            <v>5T001</v>
          </cell>
          <cell r="B197" t="str">
            <v>KX51XXZ</v>
          </cell>
          <cell r="C197" t="str">
            <v>Street Scene - Refuse</v>
          </cell>
          <cell r="D197">
            <v>37179</v>
          </cell>
          <cell r="E197">
            <v>0</v>
          </cell>
          <cell r="F197">
            <v>10655</v>
          </cell>
          <cell r="G197" t="str">
            <v>Lease</v>
          </cell>
          <cell r="H197" t="str">
            <v>SFS</v>
          </cell>
          <cell r="I197" t="str">
            <v>Iveco 26 tonne Grab Lorry</v>
          </cell>
          <cell r="J197">
            <v>17000</v>
          </cell>
          <cell r="K197" t="str">
            <v>Fly tip</v>
          </cell>
          <cell r="L197" t="str">
            <v>Extended to 31 Mar 09 - Extended to 31 Aug 09</v>
          </cell>
        </row>
        <row r="198">
          <cell r="A198" t="str">
            <v>5T002</v>
          </cell>
          <cell r="B198" t="str">
            <v>KX54HRN</v>
          </cell>
          <cell r="C198" t="str">
            <v>Highway Maintenance (10664)</v>
          </cell>
          <cell r="D198">
            <v>38320</v>
          </cell>
          <cell r="E198">
            <v>0</v>
          </cell>
          <cell r="F198">
            <v>10664</v>
          </cell>
          <cell r="G198" t="str">
            <v>Lease</v>
          </cell>
          <cell r="H198" t="str">
            <v>SFS</v>
          </cell>
          <cell r="I198" t="str">
            <v>Iveco 12 tonne Grab Lorry</v>
          </cell>
          <cell r="J198">
            <v>17500</v>
          </cell>
          <cell r="K198">
            <v>0</v>
          </cell>
          <cell r="L198" t="str">
            <v>Extended to 31 Mar 09 - Extended to 31 Aug 09</v>
          </cell>
        </row>
        <row r="199">
          <cell r="A199" t="str">
            <v>5Z005</v>
          </cell>
          <cell r="B199" t="str">
            <v>PN07HHW</v>
          </cell>
          <cell r="C199" t="str">
            <v>Street Scene - Refuse</v>
          </cell>
          <cell r="D199">
            <v>39979</v>
          </cell>
          <cell r="E199">
            <v>0</v>
          </cell>
          <cell r="F199">
            <v>10655</v>
          </cell>
          <cell r="G199" t="str">
            <v>Ad Hoc Hire</v>
          </cell>
          <cell r="H199" t="str">
            <v>GPL</v>
          </cell>
          <cell r="I199" t="str">
            <v>18T Skip loader with ext arms</v>
          </cell>
          <cell r="J199">
            <v>0</v>
          </cell>
          <cell r="K199">
            <v>0</v>
          </cell>
          <cell r="L199" t="str">
            <v>Replacing 5Z003 &amp; 5Z002</v>
          </cell>
        </row>
        <row r="200">
          <cell r="A200" t="str">
            <v>5Z007</v>
          </cell>
          <cell r="B200" t="str">
            <v>YJ56ZBZ</v>
          </cell>
          <cell r="C200" t="str">
            <v>Street Scene - Refuse</v>
          </cell>
          <cell r="D200">
            <v>40095</v>
          </cell>
          <cell r="E200">
            <v>0</v>
          </cell>
          <cell r="F200">
            <v>10655</v>
          </cell>
          <cell r="G200" t="str">
            <v>Ad Hoc Hire</v>
          </cell>
          <cell r="H200" t="str">
            <v>GPL</v>
          </cell>
          <cell r="I200" t="str">
            <v>26T Grab Lorry</v>
          </cell>
          <cell r="J200">
            <v>0</v>
          </cell>
          <cell r="K200">
            <v>0</v>
          </cell>
          <cell r="L200" t="str">
            <v>Replacing 5T001 for repair ( week Hire)</v>
          </cell>
        </row>
        <row r="201">
          <cell r="A201" t="str">
            <v>5Z008</v>
          </cell>
          <cell r="B201" t="str">
            <v>PO56KHV</v>
          </cell>
          <cell r="C201" t="str">
            <v>Street Scene - Cleansing</v>
          </cell>
          <cell r="D201">
            <v>40106</v>
          </cell>
          <cell r="E201">
            <v>40112</v>
          </cell>
          <cell r="F201">
            <v>10652</v>
          </cell>
          <cell r="G201" t="str">
            <v>Ad Hoc Hire</v>
          </cell>
          <cell r="H201" t="str">
            <v>GPL</v>
          </cell>
          <cell r="I201" t="str">
            <v>Iveco 18 tonne Skip Lorry</v>
          </cell>
          <cell r="J201">
            <v>0</v>
          </cell>
          <cell r="K201">
            <v>0</v>
          </cell>
          <cell r="L201" t="str">
            <v>Replacing 5S551 (Repair)</v>
          </cell>
        </row>
        <row r="202">
          <cell r="A202" t="str">
            <v>5Z009</v>
          </cell>
          <cell r="B202" t="str">
            <v>PN07HHX</v>
          </cell>
          <cell r="C202" t="str">
            <v>Street Scene - Cleansing</v>
          </cell>
          <cell r="D202">
            <v>40135</v>
          </cell>
          <cell r="E202">
            <v>0</v>
          </cell>
          <cell r="F202">
            <v>10652</v>
          </cell>
          <cell r="G202" t="str">
            <v>Ad Hoc Hire</v>
          </cell>
          <cell r="H202" t="str">
            <v>GPL</v>
          </cell>
          <cell r="I202" t="str">
            <v>18 tonne Skip Lorry</v>
          </cell>
        </row>
        <row r="203">
          <cell r="A203" t="str">
            <v>5Z009A</v>
          </cell>
          <cell r="B203" t="str">
            <v>PN57FRK</v>
          </cell>
          <cell r="C203" t="str">
            <v>Street Scene - Cleansing</v>
          </cell>
          <cell r="D203">
            <v>40162</v>
          </cell>
          <cell r="E203">
            <v>0</v>
          </cell>
          <cell r="F203">
            <v>10652</v>
          </cell>
          <cell r="G203" t="str">
            <v>Ad Hoc Hire</v>
          </cell>
          <cell r="H203" t="str">
            <v>GPL</v>
          </cell>
          <cell r="I203" t="str">
            <v>19 tonne Skip Lorry</v>
          </cell>
          <cell r="J203">
            <v>0</v>
          </cell>
          <cell r="K203">
            <v>0</v>
          </cell>
          <cell r="L203" t="str">
            <v>Covering 5Z009 MOT</v>
          </cell>
        </row>
        <row r="204">
          <cell r="A204" t="str">
            <v>6B201</v>
          </cell>
          <cell r="B204" t="str">
            <v>Y342HDU</v>
          </cell>
          <cell r="C204" t="str">
            <v>Street Scene - Refuse</v>
          </cell>
          <cell r="D204" t="str">
            <v>Barnet Owned</v>
          </cell>
          <cell r="E204" t="str">
            <v>n/a</v>
          </cell>
          <cell r="F204">
            <v>10655</v>
          </cell>
          <cell r="G204" t="str">
            <v>Barnet Owned</v>
          </cell>
          <cell r="H204" t="str">
            <v>N/A</v>
          </cell>
          <cell r="I204" t="str">
            <v>Dennis 22.3 tonne Narrow c/w Dennis Trade Lift</v>
          </cell>
          <cell r="J204">
            <v>6000</v>
          </cell>
          <cell r="K204">
            <v>0</v>
          </cell>
          <cell r="L204" t="str">
            <v>Changed ownership to LBB 4 Oct~08</v>
          </cell>
        </row>
        <row r="205">
          <cell r="A205" t="str">
            <v>6B202</v>
          </cell>
          <cell r="B205" t="str">
            <v>Y441HDU</v>
          </cell>
          <cell r="C205" t="str">
            <v>Street Scene - Refuse</v>
          </cell>
          <cell r="D205" t="str">
            <v>Barnet Owned</v>
          </cell>
          <cell r="E205">
            <v>0</v>
          </cell>
          <cell r="F205">
            <v>10655</v>
          </cell>
          <cell r="G205" t="str">
            <v>Barnet Owned</v>
          </cell>
          <cell r="H205" t="str">
            <v>N/A</v>
          </cell>
          <cell r="I205" t="str">
            <v>Dennis 22.3 tonne Narrow c/w Dennis Trade Lift</v>
          </cell>
          <cell r="J205">
            <v>6000</v>
          </cell>
          <cell r="K205">
            <v>0</v>
          </cell>
          <cell r="L205" t="str">
            <v>Changed ownership to LBB 4 Oct~08</v>
          </cell>
        </row>
        <row r="206">
          <cell r="A206" t="str">
            <v>6B207</v>
          </cell>
          <cell r="B206" t="str">
            <v>VU52TKN</v>
          </cell>
          <cell r="C206" t="str">
            <v>Street Scene - Refuse</v>
          </cell>
          <cell r="D206">
            <v>37690</v>
          </cell>
          <cell r="E206">
            <v>40247</v>
          </cell>
          <cell r="F206">
            <v>10655</v>
          </cell>
          <cell r="G206" t="str">
            <v>Lease</v>
          </cell>
          <cell r="H206" t="str">
            <v>SFS</v>
          </cell>
          <cell r="I206" t="str">
            <v>Dennis 22.3 tonne Narrow c/w Terberg Trade Lift</v>
          </cell>
          <cell r="J206">
            <v>15000</v>
          </cell>
        </row>
        <row r="207">
          <cell r="A207" t="str">
            <v>6B208</v>
          </cell>
          <cell r="B207" t="str">
            <v>VU52TKK</v>
          </cell>
          <cell r="C207" t="str">
            <v>Street Scene - Refuse</v>
          </cell>
          <cell r="D207">
            <v>37690</v>
          </cell>
          <cell r="E207">
            <v>40247</v>
          </cell>
          <cell r="F207">
            <v>10655</v>
          </cell>
          <cell r="G207" t="str">
            <v>Lease</v>
          </cell>
          <cell r="H207" t="str">
            <v>SFS</v>
          </cell>
          <cell r="I207" t="str">
            <v>Dennis 22.3 tonne Narrow c/w Terberg Trade Lift</v>
          </cell>
          <cell r="J207">
            <v>15000</v>
          </cell>
        </row>
        <row r="208">
          <cell r="A208" t="str">
            <v>6B209</v>
          </cell>
          <cell r="B208" t="str">
            <v>VX54BVB</v>
          </cell>
          <cell r="C208" t="str">
            <v>Street Scene - Refuse</v>
          </cell>
          <cell r="D208">
            <v>38292</v>
          </cell>
          <cell r="E208">
            <v>40848</v>
          </cell>
          <cell r="F208">
            <v>10655</v>
          </cell>
          <cell r="G208" t="str">
            <v>Lease</v>
          </cell>
          <cell r="H208" t="str">
            <v>SFS</v>
          </cell>
          <cell r="I208" t="str">
            <v>Dennis 22.3 tonne Narrow c/w Terberg Trade Lift</v>
          </cell>
          <cell r="J208">
            <v>15000</v>
          </cell>
        </row>
        <row r="209">
          <cell r="A209" t="str">
            <v>6C001</v>
          </cell>
          <cell r="B209" t="str">
            <v>VK58JLU</v>
          </cell>
          <cell r="C209" t="str">
            <v>Street Scene - Refuse</v>
          </cell>
          <cell r="D209">
            <v>39756</v>
          </cell>
          <cell r="E209">
            <v>41582</v>
          </cell>
          <cell r="F209">
            <v>10655</v>
          </cell>
          <cell r="G209" t="str">
            <v>Lease</v>
          </cell>
          <cell r="H209" t="str">
            <v>GPL</v>
          </cell>
          <cell r="I209" t="str">
            <v>Dennis Narrow 24tonne  OMNI BL</v>
          </cell>
        </row>
        <row r="210">
          <cell r="A210" t="str">
            <v>6C002</v>
          </cell>
          <cell r="B210" t="str">
            <v>VK58JLV</v>
          </cell>
          <cell r="C210" t="str">
            <v>Street Scene - Refuse</v>
          </cell>
          <cell r="D210">
            <v>39756</v>
          </cell>
          <cell r="E210">
            <v>41582</v>
          </cell>
          <cell r="F210">
            <v>10655</v>
          </cell>
          <cell r="G210" t="str">
            <v>Lease</v>
          </cell>
          <cell r="H210" t="str">
            <v>GPL</v>
          </cell>
          <cell r="I210" t="str">
            <v>Dennis Narrow 24tonne  OMNI BL</v>
          </cell>
        </row>
        <row r="211">
          <cell r="A211" t="str">
            <v>6C003</v>
          </cell>
          <cell r="B211" t="str">
            <v>VK58JLX</v>
          </cell>
          <cell r="C211" t="str">
            <v>Street Scene - Refuse</v>
          </cell>
          <cell r="D211">
            <v>39756</v>
          </cell>
          <cell r="E211">
            <v>41582</v>
          </cell>
          <cell r="F211">
            <v>10655</v>
          </cell>
          <cell r="G211" t="str">
            <v>Lease</v>
          </cell>
          <cell r="H211" t="str">
            <v>GPL</v>
          </cell>
          <cell r="I211" t="str">
            <v>Dennis Narrow 24tonne  OMNI BL</v>
          </cell>
        </row>
        <row r="212">
          <cell r="A212" t="str">
            <v>6C004</v>
          </cell>
          <cell r="B212" t="str">
            <v>VN58GGO</v>
          </cell>
          <cell r="C212" t="str">
            <v>Street Scene - Refuse</v>
          </cell>
          <cell r="D212">
            <v>39815</v>
          </cell>
          <cell r="E212">
            <v>41641</v>
          </cell>
          <cell r="F212">
            <v>10655</v>
          </cell>
          <cell r="G212" t="str">
            <v>Lease</v>
          </cell>
          <cell r="H212" t="str">
            <v>GPL</v>
          </cell>
          <cell r="I212" t="str">
            <v>Dennis Narrow 24tonne  OMNI BL</v>
          </cell>
        </row>
        <row r="213">
          <cell r="A213" t="str">
            <v>6C005</v>
          </cell>
          <cell r="B213" t="str">
            <v>VN58GGP</v>
          </cell>
          <cell r="C213" t="str">
            <v>Street Scene - Refuse</v>
          </cell>
          <cell r="D213">
            <v>39819</v>
          </cell>
          <cell r="E213">
            <v>41645</v>
          </cell>
          <cell r="F213">
            <v>10655</v>
          </cell>
          <cell r="G213" t="str">
            <v>Lease</v>
          </cell>
          <cell r="H213" t="str">
            <v>GPL</v>
          </cell>
          <cell r="I213" t="str">
            <v>Dennis Narrow 24tonne  OMNI BL</v>
          </cell>
        </row>
        <row r="214">
          <cell r="A214" t="str">
            <v>6C006</v>
          </cell>
          <cell r="B214" t="str">
            <v>VN58GGU</v>
          </cell>
          <cell r="C214" t="str">
            <v>Street Scene - Refuse</v>
          </cell>
          <cell r="D214">
            <v>39839</v>
          </cell>
          <cell r="E214">
            <v>41665</v>
          </cell>
          <cell r="F214">
            <v>10655</v>
          </cell>
          <cell r="G214" t="str">
            <v>Lease</v>
          </cell>
          <cell r="H214" t="str">
            <v>GPL</v>
          </cell>
          <cell r="I214" t="str">
            <v>Dennis Narrow 24tonne  OMNI BL</v>
          </cell>
        </row>
        <row r="215">
          <cell r="A215" t="str">
            <v>6C007</v>
          </cell>
          <cell r="B215" t="str">
            <v>VN58GGV</v>
          </cell>
          <cell r="C215" t="str">
            <v>Street Scene - Refuse</v>
          </cell>
          <cell r="D215">
            <v>39860</v>
          </cell>
          <cell r="E215">
            <v>41686</v>
          </cell>
          <cell r="F215">
            <v>10655</v>
          </cell>
          <cell r="G215" t="str">
            <v>Lease</v>
          </cell>
          <cell r="H215" t="str">
            <v>GPL</v>
          </cell>
          <cell r="I215" t="str">
            <v>Dennis Narrow 24tonne  OMNI BL</v>
          </cell>
        </row>
        <row r="216">
          <cell r="A216" t="str">
            <v>6C008</v>
          </cell>
          <cell r="B216" t="str">
            <v>VX09WJK</v>
          </cell>
          <cell r="C216" t="str">
            <v>Street Scene - Refuse</v>
          </cell>
          <cell r="D216">
            <v>39959</v>
          </cell>
          <cell r="E216" t="str">
            <v>SPARE</v>
          </cell>
          <cell r="F216">
            <v>10655</v>
          </cell>
          <cell r="G216" t="str">
            <v>Lease</v>
          </cell>
          <cell r="H216" t="str">
            <v>GPL</v>
          </cell>
          <cell r="I216" t="str">
            <v>Dennis Narrow 24tonne  OMNI BL</v>
          </cell>
          <cell r="J216">
            <v>0</v>
          </cell>
          <cell r="K216">
            <v>0</v>
          </cell>
          <cell r="L216" t="str">
            <v>Spare Vehicle form GPL</v>
          </cell>
        </row>
        <row r="217">
          <cell r="A217" t="str">
            <v>6D004</v>
          </cell>
          <cell r="B217" t="str">
            <v>VX51GOA</v>
          </cell>
          <cell r="C217" t="str">
            <v>Street Scene - Refuse</v>
          </cell>
          <cell r="D217" t="str">
            <v>Barnet Owned</v>
          </cell>
          <cell r="E217" t="str">
            <v>Barnet Owned</v>
          </cell>
          <cell r="F217">
            <v>10655</v>
          </cell>
          <cell r="G217" t="str">
            <v>Barnet Owned</v>
          </cell>
          <cell r="H217" t="str">
            <v>N/A</v>
          </cell>
          <cell r="I217" t="str">
            <v>Dennis 26tonne c/w Terberg Split lift</v>
          </cell>
          <cell r="J217">
            <v>0</v>
          </cell>
          <cell r="K217">
            <v>0</v>
          </cell>
          <cell r="L217" t="str">
            <v>Changed ownership to LBB 7 Dec~08</v>
          </cell>
        </row>
        <row r="218">
          <cell r="A218" t="str">
            <v>6G300</v>
          </cell>
          <cell r="B218" t="str">
            <v>DK04DXM</v>
          </cell>
          <cell r="C218" t="str">
            <v>Street Scene - Refuse</v>
          </cell>
          <cell r="D218">
            <v>38056</v>
          </cell>
          <cell r="E218" t="str">
            <v>Barnet Owned</v>
          </cell>
          <cell r="F218">
            <v>10655</v>
          </cell>
          <cell r="G218" t="str">
            <v>Barnet Owned</v>
          </cell>
          <cell r="H218" t="str">
            <v>N/A</v>
          </cell>
          <cell r="I218" t="str">
            <v>Mercedes  Econic RotaPress c/w Terberg Split lift</v>
          </cell>
          <cell r="J218">
            <v>60000</v>
          </cell>
        </row>
        <row r="219">
          <cell r="A219" t="str">
            <v>6G301</v>
          </cell>
          <cell r="B219" t="str">
            <v>DK54GVJ</v>
          </cell>
          <cell r="C219" t="str">
            <v>Street Scene - Refuse</v>
          </cell>
          <cell r="D219">
            <v>38253</v>
          </cell>
          <cell r="E219" t="str">
            <v>Barnet Owned</v>
          </cell>
          <cell r="F219">
            <v>10655</v>
          </cell>
          <cell r="G219" t="str">
            <v>Barnet Owned</v>
          </cell>
          <cell r="H219" t="str">
            <v>N/A</v>
          </cell>
          <cell r="I219" t="str">
            <v>Mercedes  Econic RotaPress c/w Terberg Split lift</v>
          </cell>
          <cell r="J219">
            <v>60000</v>
          </cell>
        </row>
        <row r="220">
          <cell r="A220" t="str">
            <v>6G302</v>
          </cell>
          <cell r="B220" t="str">
            <v>DK54NNW</v>
          </cell>
          <cell r="C220" t="str">
            <v>Street Scene - Refuse</v>
          </cell>
          <cell r="D220">
            <v>38372</v>
          </cell>
          <cell r="E220" t="str">
            <v>Barnet Owned</v>
          </cell>
          <cell r="F220">
            <v>10655</v>
          </cell>
          <cell r="G220" t="str">
            <v>Barnet Owned</v>
          </cell>
          <cell r="H220" t="str">
            <v>N/A</v>
          </cell>
          <cell r="I220" t="str">
            <v>Mercedes  Econic RotaPress c/w Terberg Split lift</v>
          </cell>
          <cell r="J220">
            <v>60000</v>
          </cell>
        </row>
        <row r="221">
          <cell r="A221" t="str">
            <v>6G303</v>
          </cell>
          <cell r="B221" t="str">
            <v>DK54NNX</v>
          </cell>
          <cell r="C221" t="str">
            <v>Street Scene - Refuse</v>
          </cell>
          <cell r="D221">
            <v>38372</v>
          </cell>
          <cell r="E221" t="str">
            <v>Barnet Owned</v>
          </cell>
          <cell r="F221">
            <v>10655</v>
          </cell>
          <cell r="G221" t="str">
            <v>Barnet Owned</v>
          </cell>
          <cell r="H221" t="str">
            <v>N/A</v>
          </cell>
          <cell r="I221" t="str">
            <v>Mercedes  Econic RotaPress c/w Terberg Split lift</v>
          </cell>
          <cell r="J221">
            <v>60000</v>
          </cell>
        </row>
        <row r="222">
          <cell r="A222" t="str">
            <v>6G304</v>
          </cell>
          <cell r="B222" t="str">
            <v>DK54NNV</v>
          </cell>
          <cell r="C222" t="str">
            <v>Street Scene - Refuse</v>
          </cell>
          <cell r="D222">
            <v>38373</v>
          </cell>
          <cell r="E222" t="str">
            <v>Barnet Owned</v>
          </cell>
          <cell r="F222">
            <v>10655</v>
          </cell>
          <cell r="G222" t="str">
            <v>Barnet Owned</v>
          </cell>
          <cell r="H222" t="str">
            <v>N/A</v>
          </cell>
          <cell r="I222" t="str">
            <v>Mercedes  Econic RotaPress c/w Terberg Split lift</v>
          </cell>
          <cell r="J222">
            <v>60000</v>
          </cell>
        </row>
        <row r="223">
          <cell r="A223" t="str">
            <v>6G305</v>
          </cell>
          <cell r="B223" t="str">
            <v>WX55AUH</v>
          </cell>
          <cell r="C223" t="str">
            <v>Street Scene - Refuse</v>
          </cell>
          <cell r="D223">
            <v>38608</v>
          </cell>
          <cell r="E223">
            <v>40434</v>
          </cell>
          <cell r="F223">
            <v>10655</v>
          </cell>
          <cell r="G223" t="str">
            <v>Lease</v>
          </cell>
          <cell r="H223" t="str">
            <v>SFS</v>
          </cell>
          <cell r="I223" t="str">
            <v>Mercedes  Econic RotaPress c/w Terberg Split lift</v>
          </cell>
          <cell r="J223">
            <v>70000</v>
          </cell>
        </row>
        <row r="224">
          <cell r="A224" t="str">
            <v>6G306</v>
          </cell>
          <cell r="B224" t="str">
            <v>WX55AUJ</v>
          </cell>
          <cell r="C224" t="str">
            <v>Street Scene - Refuse</v>
          </cell>
          <cell r="D224">
            <v>38600</v>
          </cell>
          <cell r="E224">
            <v>40426</v>
          </cell>
          <cell r="F224">
            <v>10655</v>
          </cell>
          <cell r="G224" t="str">
            <v>Lease</v>
          </cell>
          <cell r="H224" t="str">
            <v>SFS</v>
          </cell>
          <cell r="I224" t="str">
            <v>Mercedes  Econic RotaPress c/w Terberg Split lift</v>
          </cell>
          <cell r="J224">
            <v>70000</v>
          </cell>
        </row>
        <row r="225">
          <cell r="A225" t="str">
            <v>6R001</v>
          </cell>
          <cell r="B225" t="str">
            <v>VN58GHV</v>
          </cell>
          <cell r="C225" t="str">
            <v>Street Scene - Refuse</v>
          </cell>
          <cell r="D225">
            <v>0</v>
          </cell>
          <cell r="E225">
            <v>40926</v>
          </cell>
          <cell r="F225">
            <v>10655</v>
          </cell>
          <cell r="G225" t="str">
            <v>Lease</v>
          </cell>
          <cell r="H225" t="str">
            <v>GPL</v>
          </cell>
          <cell r="I225" t="str">
            <v>Dennis 26tonne c/w Terberg Split lift</v>
          </cell>
        </row>
        <row r="226">
          <cell r="A226" t="str">
            <v>6R002</v>
          </cell>
          <cell r="B226" t="str">
            <v>VN58GHX</v>
          </cell>
          <cell r="C226" t="str">
            <v>Street Scene - Refuse</v>
          </cell>
          <cell r="D226">
            <v>0</v>
          </cell>
          <cell r="E226">
            <v>40926</v>
          </cell>
          <cell r="F226">
            <v>10655</v>
          </cell>
          <cell r="G226" t="str">
            <v>Lease</v>
          </cell>
          <cell r="H226" t="str">
            <v>GPL</v>
          </cell>
          <cell r="I226" t="str">
            <v>Dennis 26tonne c/w Terberg Split lift</v>
          </cell>
        </row>
        <row r="227">
          <cell r="A227" t="str">
            <v>6R003</v>
          </cell>
          <cell r="B227" t="str">
            <v>VN58GHY</v>
          </cell>
          <cell r="C227" t="str">
            <v>Street Scene - Refuse</v>
          </cell>
          <cell r="D227">
            <v>0</v>
          </cell>
          <cell r="E227">
            <v>40926</v>
          </cell>
          <cell r="F227">
            <v>10655</v>
          </cell>
          <cell r="G227" t="str">
            <v>Lease</v>
          </cell>
          <cell r="H227" t="str">
            <v>GPL</v>
          </cell>
          <cell r="I227" t="str">
            <v>Dennis 26tonne c/w Terberg Split lift</v>
          </cell>
        </row>
        <row r="228">
          <cell r="A228" t="str">
            <v>6R004</v>
          </cell>
          <cell r="B228" t="str">
            <v>VN58GHZ</v>
          </cell>
          <cell r="C228" t="str">
            <v>Street Scene - Refuse</v>
          </cell>
          <cell r="D228">
            <v>0</v>
          </cell>
          <cell r="E228">
            <v>40926</v>
          </cell>
          <cell r="F228">
            <v>10655</v>
          </cell>
          <cell r="G228" t="str">
            <v>Lease</v>
          </cell>
          <cell r="H228" t="str">
            <v>GPL</v>
          </cell>
          <cell r="I228" t="str">
            <v>Dennis 26tonne c/w Terberg Split lift</v>
          </cell>
        </row>
        <row r="229">
          <cell r="A229" t="str">
            <v>6R005</v>
          </cell>
          <cell r="B229" t="str">
            <v>VN58GJE</v>
          </cell>
          <cell r="C229" t="str">
            <v>Street Scene - Refuse</v>
          </cell>
          <cell r="D229">
            <v>0</v>
          </cell>
          <cell r="E229">
            <v>40926</v>
          </cell>
          <cell r="F229">
            <v>10655</v>
          </cell>
          <cell r="G229" t="str">
            <v>Lease</v>
          </cell>
          <cell r="H229" t="str">
            <v>GPL</v>
          </cell>
          <cell r="I229" t="str">
            <v>Dennis 26tonne c/w Terberg Split lift</v>
          </cell>
        </row>
        <row r="230">
          <cell r="A230" t="str">
            <v>6R006</v>
          </cell>
          <cell r="B230" t="str">
            <v>VK58JLO</v>
          </cell>
          <cell r="C230" t="str">
            <v>Street Scene - Refuse</v>
          </cell>
          <cell r="D230">
            <v>39741</v>
          </cell>
          <cell r="E230">
            <v>40845</v>
          </cell>
          <cell r="F230">
            <v>10655</v>
          </cell>
          <cell r="G230" t="str">
            <v>Lease</v>
          </cell>
          <cell r="H230" t="str">
            <v>GPL</v>
          </cell>
          <cell r="I230" t="str">
            <v>Dennis 26tonne c/w Terberg Omni Del</v>
          </cell>
        </row>
        <row r="231">
          <cell r="A231" t="str">
            <v>6R007</v>
          </cell>
          <cell r="B231" t="str">
            <v>VN58GJF</v>
          </cell>
          <cell r="C231" t="str">
            <v>Street Scene - Refuse</v>
          </cell>
          <cell r="D231">
            <v>39832</v>
          </cell>
          <cell r="E231">
            <v>40926</v>
          </cell>
          <cell r="F231">
            <v>10655</v>
          </cell>
          <cell r="G231" t="str">
            <v>Lease</v>
          </cell>
          <cell r="H231" t="str">
            <v>GPL</v>
          </cell>
          <cell r="I231" t="str">
            <v>Dennis 26tonne c/w Terberg Omni Del</v>
          </cell>
        </row>
        <row r="232">
          <cell r="A232" t="str">
            <v>6R008</v>
          </cell>
          <cell r="B232" t="str">
            <v>VN58GJG</v>
          </cell>
          <cell r="C232" t="str">
            <v>Street Scene - Refuse</v>
          </cell>
          <cell r="D232">
            <v>39832</v>
          </cell>
          <cell r="E232">
            <v>40926</v>
          </cell>
          <cell r="F232">
            <v>10655</v>
          </cell>
          <cell r="G232" t="str">
            <v>Lease</v>
          </cell>
          <cell r="H232" t="str">
            <v>GPL</v>
          </cell>
          <cell r="I232" t="str">
            <v>Dennis 26tonne c/w Terberg Omni Del</v>
          </cell>
        </row>
        <row r="233">
          <cell r="A233" t="str">
            <v>6R009</v>
          </cell>
          <cell r="B233" t="str">
            <v>VN58GJK</v>
          </cell>
          <cell r="C233" t="str">
            <v>Street Scene - Refuse</v>
          </cell>
          <cell r="D233">
            <v>39839</v>
          </cell>
          <cell r="E233">
            <v>40933</v>
          </cell>
          <cell r="F233">
            <v>10655</v>
          </cell>
          <cell r="G233" t="str">
            <v>Lease</v>
          </cell>
          <cell r="H233" t="str">
            <v>GPL</v>
          </cell>
          <cell r="I233" t="str">
            <v>Dennis 26tonne c/w Terberg Omni Del</v>
          </cell>
        </row>
        <row r="234">
          <cell r="A234" t="str">
            <v>6R010</v>
          </cell>
          <cell r="B234" t="str">
            <v>VN58GJJ</v>
          </cell>
          <cell r="C234" t="str">
            <v>Street Scene - Refuse</v>
          </cell>
          <cell r="D234">
            <v>39839</v>
          </cell>
          <cell r="E234">
            <v>40933</v>
          </cell>
          <cell r="F234">
            <v>10655</v>
          </cell>
          <cell r="G234" t="str">
            <v>Lease</v>
          </cell>
          <cell r="H234" t="str">
            <v>GPL</v>
          </cell>
          <cell r="I234" t="str">
            <v>Dennis 26tonne c/w Terberg Omni Del</v>
          </cell>
        </row>
        <row r="235">
          <cell r="A235" t="str">
            <v>6R011</v>
          </cell>
          <cell r="B235" t="str">
            <v>VN58GJO</v>
          </cell>
          <cell r="C235" t="str">
            <v>Street Scene - Refuse</v>
          </cell>
          <cell r="D235">
            <v>39846</v>
          </cell>
          <cell r="E235">
            <v>40940</v>
          </cell>
          <cell r="F235">
            <v>10655</v>
          </cell>
          <cell r="G235" t="str">
            <v>Lease</v>
          </cell>
          <cell r="H235" t="str">
            <v>GPL</v>
          </cell>
          <cell r="I235" t="str">
            <v>Dennis 26tonne c/w Terberg Omni Del</v>
          </cell>
        </row>
        <row r="236">
          <cell r="A236" t="str">
            <v>6R012</v>
          </cell>
          <cell r="B236" t="str">
            <v>VN58GJU</v>
          </cell>
          <cell r="C236" t="str">
            <v>Street Scene - Refuse</v>
          </cell>
          <cell r="D236">
            <v>39846</v>
          </cell>
          <cell r="E236">
            <v>40940</v>
          </cell>
          <cell r="F236">
            <v>10655</v>
          </cell>
          <cell r="G236" t="str">
            <v>Lease</v>
          </cell>
          <cell r="H236" t="str">
            <v>GPL</v>
          </cell>
          <cell r="I236" t="str">
            <v>Dennis 26tonne c/w Terberg Omni Del</v>
          </cell>
        </row>
        <row r="237">
          <cell r="A237" t="str">
            <v>6R013</v>
          </cell>
          <cell r="B237" t="str">
            <v>VN58GJV</v>
          </cell>
          <cell r="C237" t="str">
            <v>Street Scene - Refuse</v>
          </cell>
          <cell r="D237">
            <v>39846</v>
          </cell>
          <cell r="E237">
            <v>40940</v>
          </cell>
          <cell r="F237">
            <v>10655</v>
          </cell>
          <cell r="G237" t="str">
            <v>Lease</v>
          </cell>
          <cell r="H237" t="str">
            <v>GPL</v>
          </cell>
          <cell r="I237" t="str">
            <v>Dennis 26tonne c/w Terberg Omni Del</v>
          </cell>
        </row>
        <row r="238">
          <cell r="A238" t="str">
            <v>6R014</v>
          </cell>
          <cell r="B238" t="str">
            <v>VN58GJX</v>
          </cell>
          <cell r="C238" t="str">
            <v>Street Scene - Refuse</v>
          </cell>
          <cell r="D238">
            <v>39846</v>
          </cell>
          <cell r="E238">
            <v>40940</v>
          </cell>
          <cell r="F238">
            <v>10655</v>
          </cell>
          <cell r="G238" t="str">
            <v>Lease</v>
          </cell>
          <cell r="H238" t="str">
            <v>GPL</v>
          </cell>
          <cell r="I238" t="str">
            <v>Dennis 26tonne c/w Terberg Omni Del</v>
          </cell>
        </row>
        <row r="239">
          <cell r="A239" t="str">
            <v>6R015</v>
          </cell>
          <cell r="B239" t="str">
            <v>VN58GJY</v>
          </cell>
          <cell r="C239" t="str">
            <v>Street Scene - Refuse</v>
          </cell>
          <cell r="D239">
            <v>39853</v>
          </cell>
          <cell r="E239">
            <v>40954</v>
          </cell>
          <cell r="F239">
            <v>10655</v>
          </cell>
          <cell r="G239" t="str">
            <v>Lease</v>
          </cell>
          <cell r="H239" t="str">
            <v>GPL</v>
          </cell>
          <cell r="I239" t="str">
            <v>Dennis 26tonne c/w Terberg Omni Del</v>
          </cell>
        </row>
        <row r="240">
          <cell r="A240" t="str">
            <v>6R016</v>
          </cell>
          <cell r="B240" t="str">
            <v>VN58GJZ</v>
          </cell>
          <cell r="C240" t="str">
            <v>Street Scene - Refuse</v>
          </cell>
          <cell r="D240">
            <v>39846</v>
          </cell>
          <cell r="E240">
            <v>40940</v>
          </cell>
          <cell r="F240">
            <v>10655</v>
          </cell>
          <cell r="G240" t="str">
            <v>Lease</v>
          </cell>
          <cell r="H240" t="str">
            <v>GPL</v>
          </cell>
          <cell r="I240" t="str">
            <v>Dennis 26tonne c/w Terberg Omni Del</v>
          </cell>
        </row>
        <row r="241">
          <cell r="A241" t="str">
            <v>6R017</v>
          </cell>
          <cell r="B241" t="str">
            <v>VE58CVJ</v>
          </cell>
          <cell r="C241" t="str">
            <v>Street Scene - Refuse</v>
          </cell>
          <cell r="D241">
            <v>39849</v>
          </cell>
          <cell r="E241">
            <v>40947</v>
          </cell>
          <cell r="F241">
            <v>10655</v>
          </cell>
          <cell r="G241" t="str">
            <v>Lease</v>
          </cell>
          <cell r="H241" t="str">
            <v>GPL</v>
          </cell>
          <cell r="I241" t="str">
            <v>Dennis 26tonne c/w Terberg Omni Del</v>
          </cell>
        </row>
        <row r="242">
          <cell r="A242" t="str">
            <v>6R018</v>
          </cell>
          <cell r="B242" t="str">
            <v>VE58CVK</v>
          </cell>
          <cell r="C242" t="str">
            <v>Street Scene - Refuse</v>
          </cell>
          <cell r="D242">
            <v>39851</v>
          </cell>
          <cell r="E242">
            <v>40954</v>
          </cell>
          <cell r="F242">
            <v>10655</v>
          </cell>
          <cell r="G242" t="str">
            <v>Lease</v>
          </cell>
          <cell r="H242" t="str">
            <v>GPL</v>
          </cell>
          <cell r="I242" t="str">
            <v>Dennis 26tonne c/w Terberg Omni Del</v>
          </cell>
        </row>
        <row r="243">
          <cell r="A243" t="str">
            <v>6R019</v>
          </cell>
          <cell r="B243" t="str">
            <v>VE58CVL</v>
          </cell>
          <cell r="C243" t="str">
            <v>Street Scene - Refuse</v>
          </cell>
          <cell r="D243">
            <v>39853</v>
          </cell>
          <cell r="E243">
            <v>40954</v>
          </cell>
          <cell r="F243">
            <v>10655</v>
          </cell>
          <cell r="G243" t="str">
            <v>Lease</v>
          </cell>
          <cell r="H243" t="str">
            <v>GPL</v>
          </cell>
          <cell r="I243" t="str">
            <v>Dennis 26tonne c/w Terberg Omni Del</v>
          </cell>
        </row>
        <row r="244">
          <cell r="A244" t="str">
            <v>7G001</v>
          </cell>
          <cell r="B244" t="str">
            <v>KX51XXA</v>
          </cell>
          <cell r="C244" t="str">
            <v>Highway Maintenance (10938)</v>
          </cell>
          <cell r="D244">
            <v>37165</v>
          </cell>
          <cell r="E244">
            <v>40817</v>
          </cell>
          <cell r="F244">
            <v>10620</v>
          </cell>
          <cell r="G244" t="str">
            <v>Lease</v>
          </cell>
          <cell r="H244" t="str">
            <v>SFS</v>
          </cell>
          <cell r="I244" t="str">
            <v>Iveco 180E27 c/w Whale Gritter Body</v>
          </cell>
          <cell r="J244">
            <v>17500</v>
          </cell>
        </row>
        <row r="245">
          <cell r="A245" t="str">
            <v>7G002</v>
          </cell>
          <cell r="B245" t="str">
            <v>KX51XXB</v>
          </cell>
          <cell r="C245" t="str">
            <v>Highway Maintenance (10938)</v>
          </cell>
          <cell r="D245">
            <v>37165</v>
          </cell>
          <cell r="E245">
            <v>40817</v>
          </cell>
          <cell r="F245">
            <v>10620</v>
          </cell>
          <cell r="G245" t="str">
            <v>Lease</v>
          </cell>
          <cell r="H245" t="str">
            <v>SFS</v>
          </cell>
          <cell r="I245" t="str">
            <v>Iveco 180E27 c/w Whale Gritter Body</v>
          </cell>
          <cell r="J245">
            <v>17500</v>
          </cell>
        </row>
        <row r="246">
          <cell r="A246" t="str">
            <v>7G003</v>
          </cell>
          <cell r="B246" t="str">
            <v>KX51XXC</v>
          </cell>
          <cell r="C246" t="str">
            <v>Highway Maintenance (10938)</v>
          </cell>
          <cell r="D246">
            <v>37165</v>
          </cell>
          <cell r="E246">
            <v>40817</v>
          </cell>
          <cell r="F246">
            <v>10620</v>
          </cell>
          <cell r="G246" t="str">
            <v>Lease</v>
          </cell>
          <cell r="H246" t="str">
            <v>SFS</v>
          </cell>
          <cell r="I246" t="str">
            <v>Iveco 180E27 c/w Whale Gritter Body</v>
          </cell>
          <cell r="J246">
            <v>17500</v>
          </cell>
        </row>
        <row r="247">
          <cell r="A247" t="str">
            <v>7G004</v>
          </cell>
          <cell r="B247" t="str">
            <v>KX51XXD</v>
          </cell>
          <cell r="C247" t="str">
            <v>Highway Maintenance (10938)</v>
          </cell>
          <cell r="D247">
            <v>37165</v>
          </cell>
          <cell r="E247">
            <v>40817</v>
          </cell>
          <cell r="F247">
            <v>10620</v>
          </cell>
          <cell r="G247" t="str">
            <v>Lease</v>
          </cell>
          <cell r="H247" t="str">
            <v>SFS</v>
          </cell>
          <cell r="I247" t="str">
            <v>Iveco 180E27 c/w Whale Gritter Body</v>
          </cell>
          <cell r="J247">
            <v>17500</v>
          </cell>
        </row>
        <row r="248">
          <cell r="A248" t="str">
            <v>7G005</v>
          </cell>
          <cell r="B248" t="str">
            <v>KX51XXE</v>
          </cell>
          <cell r="C248" t="str">
            <v>Highway Maintenance (10938)</v>
          </cell>
          <cell r="D248">
            <v>37165</v>
          </cell>
          <cell r="E248">
            <v>40817</v>
          </cell>
          <cell r="F248">
            <v>10620</v>
          </cell>
          <cell r="G248" t="str">
            <v>Lease</v>
          </cell>
          <cell r="H248" t="str">
            <v>SFS</v>
          </cell>
          <cell r="I248" t="str">
            <v>Iveco 180E27 c/w Whale Gritter Body</v>
          </cell>
          <cell r="J248">
            <v>17500</v>
          </cell>
        </row>
        <row r="249">
          <cell r="A249" t="str">
            <v>7G006</v>
          </cell>
          <cell r="B249" t="str">
            <v>KX51XXF</v>
          </cell>
          <cell r="C249" t="str">
            <v>Highway Maintenance (10938)</v>
          </cell>
          <cell r="D249">
            <v>37165</v>
          </cell>
          <cell r="E249">
            <v>40817</v>
          </cell>
          <cell r="F249">
            <v>10620</v>
          </cell>
          <cell r="G249" t="str">
            <v>Lease</v>
          </cell>
          <cell r="H249" t="str">
            <v>SFS</v>
          </cell>
          <cell r="I249" t="str">
            <v>Iveco 180E27 c/w Whale Gritter Body</v>
          </cell>
          <cell r="J249">
            <v>17500</v>
          </cell>
        </row>
        <row r="250">
          <cell r="A250" t="str">
            <v>7G007</v>
          </cell>
          <cell r="B250" t="str">
            <v>KX51XXG</v>
          </cell>
          <cell r="C250" t="str">
            <v>Highway Maintenance (10938)</v>
          </cell>
          <cell r="D250">
            <v>37165</v>
          </cell>
          <cell r="E250">
            <v>40817</v>
          </cell>
          <cell r="F250">
            <v>10620</v>
          </cell>
          <cell r="G250" t="str">
            <v>Lease</v>
          </cell>
          <cell r="H250" t="str">
            <v>SFS</v>
          </cell>
          <cell r="I250" t="str">
            <v>Iveco 180E27 c/w Whale Gritter Body</v>
          </cell>
          <cell r="J250">
            <v>17500</v>
          </cell>
        </row>
        <row r="251">
          <cell r="A251" t="str">
            <v>7G008</v>
          </cell>
          <cell r="B251" t="str">
            <v>KX51XXH</v>
          </cell>
          <cell r="C251" t="str">
            <v>Highway Maintenance (10938)</v>
          </cell>
          <cell r="D251">
            <v>37165</v>
          </cell>
          <cell r="E251">
            <v>40817</v>
          </cell>
          <cell r="F251">
            <v>10620</v>
          </cell>
          <cell r="G251" t="str">
            <v>Lease</v>
          </cell>
          <cell r="H251" t="str">
            <v>SFS</v>
          </cell>
          <cell r="I251" t="str">
            <v>Iveco 180E27 c/w Whale Gritter Body</v>
          </cell>
          <cell r="J251">
            <v>17500</v>
          </cell>
        </row>
        <row r="252">
          <cell r="A252" t="str">
            <v>7G009</v>
          </cell>
          <cell r="B252" t="str">
            <v>KX51XXJ</v>
          </cell>
          <cell r="C252" t="str">
            <v>Highway Maintenance (10938)</v>
          </cell>
          <cell r="D252">
            <v>37165</v>
          </cell>
          <cell r="E252">
            <v>40817</v>
          </cell>
          <cell r="F252">
            <v>10620</v>
          </cell>
          <cell r="G252" t="str">
            <v>Lease</v>
          </cell>
          <cell r="H252" t="str">
            <v>SFS</v>
          </cell>
          <cell r="I252" t="str">
            <v>Iveco 180E27 c/w Whale Gritter Body</v>
          </cell>
          <cell r="J252">
            <v>17500</v>
          </cell>
        </row>
        <row r="253">
          <cell r="A253" t="str">
            <v>7L001</v>
          </cell>
          <cell r="B253" t="str">
            <v>KU52LCN</v>
          </cell>
          <cell r="C253" t="str">
            <v>Libraries Moblie Services</v>
          </cell>
          <cell r="D253">
            <v>37518</v>
          </cell>
          <cell r="E253">
            <v>41171</v>
          </cell>
          <cell r="F253">
            <v>10362</v>
          </cell>
          <cell r="G253" t="str">
            <v>Lease</v>
          </cell>
          <cell r="H253" t="str">
            <v>SFS</v>
          </cell>
          <cell r="I253" t="str">
            <v xml:space="preserve">Iveco 75E17 Library </v>
          </cell>
          <cell r="J253">
            <v>25000</v>
          </cell>
        </row>
        <row r="254">
          <cell r="A254" t="str">
            <v>7S010</v>
          </cell>
          <cell r="B254" t="str">
            <v>GN06LUW</v>
          </cell>
          <cell r="C254" t="str">
            <v>Street Scene - Cleansing</v>
          </cell>
          <cell r="D254">
            <v>38895</v>
          </cell>
          <cell r="E254">
            <v>40720</v>
          </cell>
          <cell r="F254">
            <v>10652</v>
          </cell>
          <cell r="G254" t="str">
            <v>Lease</v>
          </cell>
          <cell r="H254" t="str">
            <v>SFS</v>
          </cell>
          <cell r="I254" t="str">
            <v>Scarab Minor Road Sweeper</v>
          </cell>
          <cell r="J254">
            <v>35000</v>
          </cell>
        </row>
        <row r="255">
          <cell r="A255" t="str">
            <v>7S011</v>
          </cell>
          <cell r="B255" t="str">
            <v>GN06LUY</v>
          </cell>
          <cell r="C255" t="str">
            <v>Street Scene - Cleansing</v>
          </cell>
          <cell r="D255">
            <v>38895</v>
          </cell>
          <cell r="E255">
            <v>40720</v>
          </cell>
          <cell r="F255">
            <v>10652</v>
          </cell>
          <cell r="G255" t="str">
            <v>Lease</v>
          </cell>
          <cell r="H255" t="str">
            <v>SFS</v>
          </cell>
          <cell r="I255" t="str">
            <v>Scarab Minor Road Sweeper</v>
          </cell>
          <cell r="J255">
            <v>35000</v>
          </cell>
        </row>
        <row r="256">
          <cell r="A256" t="str">
            <v>7S012</v>
          </cell>
          <cell r="B256" t="str">
            <v>GN06LUZ</v>
          </cell>
          <cell r="C256" t="str">
            <v>Street Scene - Cleansing</v>
          </cell>
          <cell r="D256">
            <v>38895</v>
          </cell>
          <cell r="E256">
            <v>40720</v>
          </cell>
          <cell r="F256">
            <v>10652</v>
          </cell>
          <cell r="G256" t="str">
            <v>Lease</v>
          </cell>
          <cell r="H256" t="str">
            <v>SFS</v>
          </cell>
          <cell r="I256" t="str">
            <v>Scarab Minor Road Sweeper</v>
          </cell>
          <cell r="J256">
            <v>35000</v>
          </cell>
        </row>
        <row r="257">
          <cell r="A257" t="str">
            <v>7S013</v>
          </cell>
          <cell r="B257" t="str">
            <v>RX57FLB</v>
          </cell>
          <cell r="C257" t="str">
            <v>Street Scene - Cleansing</v>
          </cell>
          <cell r="D257">
            <v>39339</v>
          </cell>
          <cell r="E257" t="str">
            <v>Barnet Owned</v>
          </cell>
          <cell r="F257">
            <v>10652</v>
          </cell>
          <cell r="G257" t="str">
            <v>Barnet Owned</v>
          </cell>
          <cell r="H257" t="str">
            <v>N/A</v>
          </cell>
          <cell r="I257" t="str">
            <v>Scarab Magnum 15 tonne</v>
          </cell>
          <cell r="J257">
            <v>80000</v>
          </cell>
        </row>
        <row r="258">
          <cell r="A258" t="str">
            <v>7S014</v>
          </cell>
          <cell r="B258" t="str">
            <v>RX58EVP</v>
          </cell>
          <cell r="C258" t="str">
            <v>Street Scene - Cleansing</v>
          </cell>
          <cell r="D258">
            <v>39765</v>
          </cell>
          <cell r="E258" t="str">
            <v>Barnet Owned</v>
          </cell>
          <cell r="F258">
            <v>10652</v>
          </cell>
          <cell r="G258" t="str">
            <v>Barnet Owned</v>
          </cell>
          <cell r="H258" t="str">
            <v>N/A</v>
          </cell>
          <cell r="I258" t="str">
            <v>Iveco Eurocargo Scarab MerlinXP Sweeper</v>
          </cell>
          <cell r="J258">
            <v>2000</v>
          </cell>
        </row>
        <row r="259">
          <cell r="A259" t="str">
            <v>7S015</v>
          </cell>
          <cell r="B259" t="str">
            <v>RX58EUY</v>
          </cell>
          <cell r="C259" t="str">
            <v>Street Scene - Cleansing</v>
          </cell>
          <cell r="D259">
            <v>39797</v>
          </cell>
          <cell r="E259">
            <v>41623</v>
          </cell>
          <cell r="F259">
            <v>10652</v>
          </cell>
          <cell r="G259" t="str">
            <v>Lease</v>
          </cell>
          <cell r="H259" t="str">
            <v>GPL</v>
          </cell>
          <cell r="I259" t="str">
            <v>Iveco Eurocargo Scarab MerlinXP Sweeper</v>
          </cell>
          <cell r="J259">
            <v>300</v>
          </cell>
        </row>
        <row r="260">
          <cell r="A260" t="str">
            <v>7S833</v>
          </cell>
          <cell r="B260" t="str">
            <v>P715JVK</v>
          </cell>
          <cell r="C260" t="str">
            <v>Street Scene - Cleansing</v>
          </cell>
          <cell r="D260">
            <v>35285</v>
          </cell>
          <cell r="E260" t="str">
            <v>Barnet Owned</v>
          </cell>
          <cell r="F260">
            <v>10652</v>
          </cell>
          <cell r="G260" t="str">
            <v>Barnet Owned</v>
          </cell>
          <cell r="H260" t="str">
            <v>N/A</v>
          </cell>
          <cell r="I260" t="str">
            <v>Johnson 600 sweeper</v>
          </cell>
          <cell r="J260">
            <v>2000</v>
          </cell>
        </row>
        <row r="261">
          <cell r="A261" t="str">
            <v>7S851</v>
          </cell>
          <cell r="B261" t="str">
            <v>N/A</v>
          </cell>
          <cell r="C261" t="str">
            <v>Street Scene - Cleansing</v>
          </cell>
          <cell r="D261">
            <v>38393</v>
          </cell>
          <cell r="E261" t="str">
            <v>Barnet Owned</v>
          </cell>
          <cell r="F261">
            <v>10652</v>
          </cell>
          <cell r="G261" t="str">
            <v>Barnet Owned</v>
          </cell>
          <cell r="H261" t="str">
            <v>N/A</v>
          </cell>
          <cell r="I261" t="str">
            <v>Applied Sweeper</v>
          </cell>
          <cell r="J261">
            <v>2000</v>
          </cell>
        </row>
        <row r="262">
          <cell r="A262" t="str">
            <v>7S852</v>
          </cell>
          <cell r="B262" t="str">
            <v>N/A</v>
          </cell>
          <cell r="C262" t="str">
            <v>Street Scene - Cleansing</v>
          </cell>
          <cell r="D262">
            <v>38393</v>
          </cell>
          <cell r="E262" t="str">
            <v>Barnet Owned</v>
          </cell>
          <cell r="F262">
            <v>10652</v>
          </cell>
          <cell r="G262" t="str">
            <v>Barnet Owned</v>
          </cell>
          <cell r="H262" t="str">
            <v>N/A</v>
          </cell>
          <cell r="I262" t="str">
            <v>Applied Sweeper</v>
          </cell>
          <cell r="J262">
            <v>2000</v>
          </cell>
        </row>
        <row r="263">
          <cell r="A263" t="str">
            <v>7S853</v>
          </cell>
          <cell r="B263" t="str">
            <v>N/A</v>
          </cell>
          <cell r="C263" t="str">
            <v>Street Scene - Cleansing</v>
          </cell>
          <cell r="D263">
            <v>38393</v>
          </cell>
          <cell r="E263" t="str">
            <v>Barnet Owned</v>
          </cell>
          <cell r="F263">
            <v>10652</v>
          </cell>
          <cell r="G263" t="str">
            <v>Barnet Owned</v>
          </cell>
          <cell r="H263" t="str">
            <v>N/A</v>
          </cell>
          <cell r="I263" t="str">
            <v>Applied Sweeper</v>
          </cell>
          <cell r="J263">
            <v>2000</v>
          </cell>
        </row>
        <row r="264">
          <cell r="A264" t="str">
            <v>7S854</v>
          </cell>
          <cell r="B264" t="str">
            <v>N/A</v>
          </cell>
          <cell r="C264" t="str">
            <v>Street Scene - Cleansing</v>
          </cell>
          <cell r="D264">
            <v>38393</v>
          </cell>
          <cell r="E264" t="str">
            <v>Barnet Owned</v>
          </cell>
          <cell r="F264">
            <v>10652</v>
          </cell>
          <cell r="G264" t="str">
            <v>Barnet Owned</v>
          </cell>
          <cell r="H264" t="str">
            <v>N/A</v>
          </cell>
          <cell r="I264" t="str">
            <v>Applied Sweeper</v>
          </cell>
          <cell r="J264">
            <v>2000</v>
          </cell>
        </row>
        <row r="265">
          <cell r="A265" t="str">
            <v>7S855</v>
          </cell>
          <cell r="B265" t="str">
            <v>N/A</v>
          </cell>
          <cell r="C265" t="str">
            <v>Street Scene - Cleansing</v>
          </cell>
          <cell r="D265">
            <v>38393</v>
          </cell>
          <cell r="E265" t="str">
            <v>Barnet Owned</v>
          </cell>
          <cell r="F265">
            <v>10652</v>
          </cell>
          <cell r="G265" t="str">
            <v>Barnet Owned</v>
          </cell>
          <cell r="H265" t="str">
            <v>N/A</v>
          </cell>
          <cell r="I265" t="str">
            <v>Applied Sweeper</v>
          </cell>
          <cell r="J265">
            <v>2000</v>
          </cell>
        </row>
        <row r="266">
          <cell r="A266" t="str">
            <v>7S856</v>
          </cell>
          <cell r="B266" t="str">
            <v>N/A</v>
          </cell>
          <cell r="C266" t="str">
            <v>Street Scene - Cleansing</v>
          </cell>
          <cell r="D266">
            <v>38393</v>
          </cell>
          <cell r="E266" t="str">
            <v>Barnet Owned</v>
          </cell>
          <cell r="F266">
            <v>10652</v>
          </cell>
          <cell r="G266" t="str">
            <v>Barnet Owned</v>
          </cell>
          <cell r="H266" t="str">
            <v>N/A</v>
          </cell>
          <cell r="I266" t="str">
            <v>Applied Sweeper</v>
          </cell>
          <cell r="J266">
            <v>2000</v>
          </cell>
        </row>
        <row r="267">
          <cell r="A267" t="str">
            <v>7S857</v>
          </cell>
          <cell r="B267" t="str">
            <v>N/A</v>
          </cell>
          <cell r="C267" t="str">
            <v>Street Scene - Cleansing</v>
          </cell>
          <cell r="D267">
            <v>38653</v>
          </cell>
          <cell r="E267" t="str">
            <v>Barnet Owned</v>
          </cell>
          <cell r="F267">
            <v>10652</v>
          </cell>
          <cell r="G267" t="str">
            <v>Barnet Owned</v>
          </cell>
          <cell r="H267" t="str">
            <v>N/A</v>
          </cell>
          <cell r="I267" t="str">
            <v>Applied Sweeper</v>
          </cell>
          <cell r="J267">
            <v>2000</v>
          </cell>
        </row>
        <row r="268">
          <cell r="A268" t="str">
            <v>7S858</v>
          </cell>
          <cell r="B268" t="str">
            <v>N/A</v>
          </cell>
          <cell r="C268" t="str">
            <v>Street Scene - Cleansing</v>
          </cell>
          <cell r="D268">
            <v>38653</v>
          </cell>
          <cell r="E268" t="str">
            <v>Barnet Owned</v>
          </cell>
          <cell r="F268">
            <v>10652</v>
          </cell>
          <cell r="G268" t="str">
            <v>Barnet Owned</v>
          </cell>
          <cell r="H268" t="str">
            <v>N/A</v>
          </cell>
          <cell r="I268" t="str">
            <v>Applied Sweeper</v>
          </cell>
          <cell r="J268">
            <v>2000</v>
          </cell>
        </row>
        <row r="269">
          <cell r="A269" t="str">
            <v>7S859</v>
          </cell>
          <cell r="B269" t="str">
            <v>N/A</v>
          </cell>
          <cell r="C269" t="str">
            <v>Street Scene - Cleansing</v>
          </cell>
          <cell r="D269">
            <v>38653</v>
          </cell>
          <cell r="E269" t="str">
            <v>Barnet Owned</v>
          </cell>
          <cell r="F269">
            <v>10652</v>
          </cell>
          <cell r="G269" t="str">
            <v>Barnet Owned</v>
          </cell>
          <cell r="H269" t="str">
            <v>N/A</v>
          </cell>
          <cell r="I269" t="str">
            <v>Applied Sweeper</v>
          </cell>
          <cell r="J269">
            <v>2000</v>
          </cell>
        </row>
        <row r="270">
          <cell r="A270" t="str">
            <v>7S860</v>
          </cell>
          <cell r="B270" t="str">
            <v>N/A</v>
          </cell>
          <cell r="C270" t="str">
            <v>Street Scene - Cleansing</v>
          </cell>
          <cell r="D270">
            <v>38653</v>
          </cell>
          <cell r="E270" t="str">
            <v>Barnet Owned</v>
          </cell>
          <cell r="F270">
            <v>10652</v>
          </cell>
          <cell r="G270" t="str">
            <v>Barnet Owned</v>
          </cell>
          <cell r="H270" t="str">
            <v>N/A</v>
          </cell>
          <cell r="I270" t="str">
            <v>Applied Sweeper</v>
          </cell>
          <cell r="J270">
            <v>2000</v>
          </cell>
        </row>
        <row r="271">
          <cell r="A271" t="str">
            <v>7S861</v>
          </cell>
          <cell r="B271" t="str">
            <v>N/A</v>
          </cell>
          <cell r="C271" t="str">
            <v>Street Scene - Cleansing</v>
          </cell>
          <cell r="D271">
            <v>38653</v>
          </cell>
          <cell r="E271" t="str">
            <v>Barnet Owned</v>
          </cell>
          <cell r="F271">
            <v>10652</v>
          </cell>
          <cell r="G271" t="str">
            <v>Barnet Owned</v>
          </cell>
          <cell r="H271" t="str">
            <v>N/A</v>
          </cell>
          <cell r="I271" t="str">
            <v>Applied Sweeper</v>
          </cell>
          <cell r="J271">
            <v>2000</v>
          </cell>
        </row>
        <row r="272">
          <cell r="A272" t="str">
            <v>7S862</v>
          </cell>
          <cell r="B272" t="str">
            <v>N/A</v>
          </cell>
          <cell r="C272" t="str">
            <v>Street Scene - Cleansing</v>
          </cell>
          <cell r="D272">
            <v>38653</v>
          </cell>
          <cell r="E272" t="str">
            <v>Barnet Owned</v>
          </cell>
          <cell r="F272">
            <v>10652</v>
          </cell>
          <cell r="G272" t="str">
            <v>Barnet Owned</v>
          </cell>
          <cell r="H272" t="str">
            <v>N/A</v>
          </cell>
          <cell r="I272" t="str">
            <v>Applied Sweeper</v>
          </cell>
          <cell r="J272">
            <v>2000</v>
          </cell>
        </row>
        <row r="273">
          <cell r="A273" t="str">
            <v>7S863</v>
          </cell>
          <cell r="B273" t="str">
            <v>N/A</v>
          </cell>
          <cell r="C273" t="str">
            <v>Street Scene - Cleansing</v>
          </cell>
          <cell r="D273">
            <v>38653</v>
          </cell>
          <cell r="E273" t="str">
            <v>Barnet Owned</v>
          </cell>
          <cell r="F273">
            <v>10652</v>
          </cell>
          <cell r="G273" t="str">
            <v>Barnet Owned</v>
          </cell>
          <cell r="H273" t="str">
            <v>N/A</v>
          </cell>
          <cell r="I273" t="str">
            <v>Applied Sweeper</v>
          </cell>
          <cell r="J273">
            <v>2000</v>
          </cell>
        </row>
        <row r="274">
          <cell r="A274" t="str">
            <v>7S864</v>
          </cell>
          <cell r="B274" t="str">
            <v>N/A</v>
          </cell>
          <cell r="C274" t="str">
            <v>Street Scene - Cleansing</v>
          </cell>
          <cell r="D274">
            <v>38653</v>
          </cell>
          <cell r="E274" t="str">
            <v>Barnet Owned</v>
          </cell>
          <cell r="F274">
            <v>10652</v>
          </cell>
          <cell r="G274" t="str">
            <v>Barnet Owned</v>
          </cell>
          <cell r="H274" t="str">
            <v>N/A</v>
          </cell>
          <cell r="I274" t="str">
            <v>Applied Sweeper</v>
          </cell>
          <cell r="J274">
            <v>2000</v>
          </cell>
        </row>
        <row r="275">
          <cell r="A275" t="str">
            <v>7S865</v>
          </cell>
          <cell r="B275" t="str">
            <v>N/A</v>
          </cell>
          <cell r="C275" t="str">
            <v>Street Scene - Cleansing</v>
          </cell>
          <cell r="D275">
            <v>38653</v>
          </cell>
          <cell r="E275" t="str">
            <v>Barnet Owned</v>
          </cell>
          <cell r="F275">
            <v>10652</v>
          </cell>
          <cell r="G275" t="str">
            <v>Barnet Owned</v>
          </cell>
          <cell r="H275" t="str">
            <v>N/A</v>
          </cell>
          <cell r="I275" t="str">
            <v>Applied Sweeper</v>
          </cell>
          <cell r="J275">
            <v>2000</v>
          </cell>
        </row>
        <row r="276">
          <cell r="A276" t="str">
            <v>7S866</v>
          </cell>
          <cell r="B276" t="str">
            <v>N/A</v>
          </cell>
          <cell r="C276" t="str">
            <v>Street Scene - Cleansing</v>
          </cell>
          <cell r="D276">
            <v>39300</v>
          </cell>
          <cell r="E276" t="str">
            <v>Barnet Owned</v>
          </cell>
          <cell r="F276">
            <v>10652</v>
          </cell>
          <cell r="G276" t="str">
            <v>Barnet Owned</v>
          </cell>
          <cell r="H276" t="str">
            <v>N/A</v>
          </cell>
          <cell r="I276" t="str">
            <v>Applied Sweeper</v>
          </cell>
          <cell r="J276">
            <v>2500</v>
          </cell>
        </row>
        <row r="277">
          <cell r="A277" t="str">
            <v>7S867</v>
          </cell>
          <cell r="B277" t="str">
            <v>N/A</v>
          </cell>
          <cell r="C277" t="str">
            <v>Street Scene - Cleansing</v>
          </cell>
          <cell r="D277">
            <v>39326</v>
          </cell>
          <cell r="E277" t="str">
            <v>Barnet Owned</v>
          </cell>
          <cell r="F277">
            <v>10652</v>
          </cell>
          <cell r="G277" t="str">
            <v>Barnet Owned</v>
          </cell>
          <cell r="H277" t="str">
            <v>N/A</v>
          </cell>
          <cell r="I277" t="str">
            <v>Applied Sweeper</v>
          </cell>
          <cell r="J277">
            <v>2500</v>
          </cell>
        </row>
        <row r="278">
          <cell r="A278" t="str">
            <v>7S868</v>
          </cell>
          <cell r="B278" t="str">
            <v>N/A</v>
          </cell>
          <cell r="C278" t="str">
            <v>Street Scene - Cleansing</v>
          </cell>
          <cell r="D278">
            <v>39326</v>
          </cell>
          <cell r="E278" t="str">
            <v>Barnet Owned</v>
          </cell>
          <cell r="F278">
            <v>10652</v>
          </cell>
          <cell r="G278" t="str">
            <v>Barnet Owned</v>
          </cell>
          <cell r="H278" t="str">
            <v>N/A</v>
          </cell>
          <cell r="I278" t="str">
            <v>Applied Sweeper</v>
          </cell>
          <cell r="J278">
            <v>2500</v>
          </cell>
        </row>
        <row r="279">
          <cell r="A279" t="str">
            <v>7Z010</v>
          </cell>
          <cell r="B279" t="str">
            <v>GN55VVO</v>
          </cell>
          <cell r="C279" t="str">
            <v>Street Scene - Cleansing</v>
          </cell>
          <cell r="D279">
            <v>39981</v>
          </cell>
          <cell r="E279">
            <v>0</v>
          </cell>
          <cell r="F279">
            <v>10652</v>
          </cell>
          <cell r="G279" t="str">
            <v>Regular Hire</v>
          </cell>
          <cell r="H279" t="str">
            <v>GPl</v>
          </cell>
          <cell r="I279" t="str">
            <v>Scarab Minor Road Sweeper</v>
          </cell>
          <cell r="J279">
            <v>0</v>
          </cell>
          <cell r="K279">
            <v>0</v>
          </cell>
          <cell r="L279" t="str">
            <v>Replacing 7S008</v>
          </cell>
        </row>
        <row r="280">
          <cell r="A280" t="str">
            <v>7Z011</v>
          </cell>
          <cell r="B280" t="str">
            <v>GN55VVM</v>
          </cell>
          <cell r="C280" t="str">
            <v>Street Scene - Cleansing</v>
          </cell>
          <cell r="D280">
            <v>39981</v>
          </cell>
          <cell r="E280">
            <v>0</v>
          </cell>
          <cell r="F280">
            <v>10652</v>
          </cell>
          <cell r="G280" t="str">
            <v>Regular Hire</v>
          </cell>
          <cell r="H280" t="str">
            <v>GPl</v>
          </cell>
          <cell r="I280" t="str">
            <v>Scarab Minor Road Sweeper</v>
          </cell>
          <cell r="J280">
            <v>0</v>
          </cell>
          <cell r="K280">
            <v>0</v>
          </cell>
          <cell r="L280" t="str">
            <v>Replacing 7S009</v>
          </cell>
        </row>
        <row r="281">
          <cell r="A281" t="str">
            <v>8S001</v>
          </cell>
          <cell r="B281" t="str">
            <v>N/A</v>
          </cell>
          <cell r="C281" t="str">
            <v>Parks &amp; Open Spaces</v>
          </cell>
          <cell r="D281">
            <v>36956</v>
          </cell>
          <cell r="E281" t="str">
            <v>Barnet Owned</v>
          </cell>
          <cell r="F281">
            <v>10764</v>
          </cell>
          <cell r="G281" t="str">
            <v>Barnet Owned</v>
          </cell>
          <cell r="H281" t="str">
            <v>N/A</v>
          </cell>
          <cell r="I281" t="str">
            <v>Bucket</v>
          </cell>
          <cell r="J281">
            <v>300</v>
          </cell>
        </row>
        <row r="282">
          <cell r="A282" t="str">
            <v>8S002</v>
          </cell>
          <cell r="B282" t="str">
            <v>N/A</v>
          </cell>
          <cell r="C282" t="str">
            <v>Parks &amp; Open Spaces</v>
          </cell>
          <cell r="D282">
            <v>36986</v>
          </cell>
          <cell r="E282" t="str">
            <v>Barnet Owned</v>
          </cell>
          <cell r="F282">
            <v>10764</v>
          </cell>
          <cell r="G282" t="str">
            <v>Barnet Owned</v>
          </cell>
          <cell r="H282" t="str">
            <v>N/A</v>
          </cell>
          <cell r="I282" t="str">
            <v>Bucket</v>
          </cell>
          <cell r="J282">
            <v>300</v>
          </cell>
        </row>
        <row r="283">
          <cell r="A283" t="str">
            <v>8T001</v>
          </cell>
          <cell r="B283" t="str">
            <v>Y212JKX</v>
          </cell>
          <cell r="C283" t="str">
            <v>Parks &amp; Open Spaces</v>
          </cell>
          <cell r="D283">
            <v>37025</v>
          </cell>
          <cell r="E283" t="str">
            <v>Barnet Owned</v>
          </cell>
          <cell r="F283">
            <v>10764</v>
          </cell>
          <cell r="G283" t="str">
            <v>Barnet Owned</v>
          </cell>
          <cell r="H283" t="str">
            <v>N/A</v>
          </cell>
          <cell r="I283" t="str">
            <v>JOHN DEERE 6310 Tractor</v>
          </cell>
          <cell r="J283">
            <v>6000</v>
          </cell>
          <cell r="K283">
            <v>0</v>
          </cell>
          <cell r="L283" t="str">
            <v>Changed ownership to LBB 4 Oct~08</v>
          </cell>
        </row>
        <row r="284">
          <cell r="A284" t="str">
            <v>8T002</v>
          </cell>
          <cell r="B284" t="str">
            <v>Y213JKX</v>
          </cell>
          <cell r="C284" t="str">
            <v>Parks &amp; Open Spaces</v>
          </cell>
          <cell r="D284">
            <v>37025</v>
          </cell>
          <cell r="E284" t="str">
            <v>Barnet Owned</v>
          </cell>
          <cell r="F284">
            <v>10764</v>
          </cell>
          <cell r="G284" t="str">
            <v>Barnet Owned</v>
          </cell>
          <cell r="H284" t="str">
            <v>N/A</v>
          </cell>
          <cell r="I284" t="str">
            <v>JOHN DEERE 6310 Tractor</v>
          </cell>
          <cell r="J284">
            <v>6000</v>
          </cell>
          <cell r="K284">
            <v>0</v>
          </cell>
          <cell r="L284" t="str">
            <v>Changed ownership to LBB 4 Oct~08</v>
          </cell>
        </row>
        <row r="285">
          <cell r="A285" t="str">
            <v>8T003</v>
          </cell>
          <cell r="B285" t="str">
            <v>Y214JKX</v>
          </cell>
          <cell r="C285" t="str">
            <v>Parks &amp; Open Spaces</v>
          </cell>
          <cell r="D285">
            <v>37025</v>
          </cell>
          <cell r="E285" t="str">
            <v>Barnet Owned</v>
          </cell>
          <cell r="F285">
            <v>10764</v>
          </cell>
          <cell r="G285" t="str">
            <v>Barnet Owned</v>
          </cell>
          <cell r="H285" t="str">
            <v>N/A</v>
          </cell>
          <cell r="I285" t="str">
            <v xml:space="preserve"> J DEERE 3310X  GMP6 TRACTOR </v>
          </cell>
          <cell r="J285">
            <v>6000</v>
          </cell>
          <cell r="K285">
            <v>0</v>
          </cell>
          <cell r="L285" t="str">
            <v>Changed ownership to LBB 4 Oct~08</v>
          </cell>
        </row>
        <row r="286">
          <cell r="A286" t="str">
            <v>8T004</v>
          </cell>
          <cell r="B286" t="str">
            <v>Y215JKX</v>
          </cell>
          <cell r="C286" t="str">
            <v>Parks &amp; Open Spaces</v>
          </cell>
          <cell r="D286">
            <v>37025</v>
          </cell>
          <cell r="E286" t="str">
            <v>Barnet Owned</v>
          </cell>
          <cell r="F286">
            <v>10764</v>
          </cell>
          <cell r="G286" t="str">
            <v>Barnet Owned</v>
          </cell>
          <cell r="H286" t="str">
            <v>N/A</v>
          </cell>
          <cell r="I286" t="str">
            <v>JOHN DEERE 3310 Tractor</v>
          </cell>
          <cell r="J286">
            <v>6000</v>
          </cell>
          <cell r="K286">
            <v>0</v>
          </cell>
          <cell r="L286" t="str">
            <v>Changed ownership to LBB 4 Oct~08</v>
          </cell>
        </row>
        <row r="287">
          <cell r="A287" t="str">
            <v>8T005</v>
          </cell>
          <cell r="B287" t="str">
            <v>Y211JKX</v>
          </cell>
          <cell r="C287" t="str">
            <v>Parks &amp; Open Spaces</v>
          </cell>
          <cell r="D287">
            <v>37390</v>
          </cell>
          <cell r="E287" t="str">
            <v>Barnet Owned</v>
          </cell>
          <cell r="F287">
            <v>10764</v>
          </cell>
          <cell r="G287" t="str">
            <v>Barnet Owned</v>
          </cell>
          <cell r="H287" t="str">
            <v>N/A</v>
          </cell>
          <cell r="I287" t="str">
            <v>JOHN DEERE 3310 Tractor</v>
          </cell>
          <cell r="J287">
            <v>6000</v>
          </cell>
          <cell r="K287">
            <v>0</v>
          </cell>
          <cell r="L287" t="str">
            <v>Changed ownership to LBB 4 Oct~08</v>
          </cell>
        </row>
        <row r="288">
          <cell r="A288" t="str">
            <v>8T006</v>
          </cell>
          <cell r="B288" t="str">
            <v>Y568XGS</v>
          </cell>
          <cell r="C288" t="str">
            <v>Hendon Crem</v>
          </cell>
          <cell r="D288">
            <v>37064</v>
          </cell>
          <cell r="E288" t="str">
            <v>Barnet Owned</v>
          </cell>
          <cell r="F288">
            <v>10661</v>
          </cell>
          <cell r="G288" t="str">
            <v>Barnet Owned</v>
          </cell>
          <cell r="H288" t="str">
            <v>N/A</v>
          </cell>
          <cell r="I288" t="str">
            <v>JOHN DEERE 3310 Tractor</v>
          </cell>
          <cell r="J288">
            <v>6000</v>
          </cell>
          <cell r="K288">
            <v>0</v>
          </cell>
          <cell r="L288" t="str">
            <v>Changed ownership to LBB 4 Oct~08</v>
          </cell>
        </row>
        <row r="289">
          <cell r="A289" t="str">
            <v>8T007</v>
          </cell>
          <cell r="B289" t="str">
            <v>KE04UXM</v>
          </cell>
          <cell r="C289" t="str">
            <v>Parks &amp; Open Spaces</v>
          </cell>
          <cell r="D289">
            <v>38205</v>
          </cell>
          <cell r="E289">
            <v>40700</v>
          </cell>
          <cell r="F289">
            <v>10764</v>
          </cell>
          <cell r="G289" t="str">
            <v>Lease</v>
          </cell>
          <cell r="H289" t="str">
            <v>SFS</v>
          </cell>
          <cell r="I289" t="str">
            <v>ABEI TERRATRAC</v>
          </cell>
          <cell r="J289">
            <v>4000</v>
          </cell>
        </row>
        <row r="290">
          <cell r="A290" t="str">
            <v>8W029</v>
          </cell>
          <cell r="B290" t="str">
            <v>8W029</v>
          </cell>
          <cell r="C290" t="str">
            <v>Hendon Crem</v>
          </cell>
          <cell r="D290">
            <v>38982</v>
          </cell>
          <cell r="E290">
            <v>0</v>
          </cell>
          <cell r="F290">
            <v>10661</v>
          </cell>
          <cell r="G290" t="str">
            <v>Lease</v>
          </cell>
          <cell r="H290" t="str">
            <v>SFS</v>
          </cell>
          <cell r="I290" t="str">
            <v>Kubota G2160 Ride on</v>
          </cell>
          <cell r="J290">
            <v>5000</v>
          </cell>
        </row>
        <row r="291">
          <cell r="A291" t="str">
            <v>8W030</v>
          </cell>
          <cell r="B291" t="str">
            <v>LK09ALU</v>
          </cell>
          <cell r="C291" t="str">
            <v>Barnet Homes - Caretakers</v>
          </cell>
          <cell r="D291">
            <v>39904</v>
          </cell>
          <cell r="E291">
            <v>0</v>
          </cell>
          <cell r="F291" t="str">
            <v>External</v>
          </cell>
          <cell r="G291" t="str">
            <v>Lease</v>
          </cell>
          <cell r="H291" t="str">
            <v>GPL</v>
          </cell>
          <cell r="I291" t="str">
            <v>Hayter 3 gang Ride on</v>
          </cell>
        </row>
        <row r="292">
          <cell r="A292" t="str">
            <v>8W951</v>
          </cell>
          <cell r="B292" t="str">
            <v>T537AFC</v>
          </cell>
          <cell r="C292" t="str">
            <v>Parks &amp; Open Spaces</v>
          </cell>
          <cell r="D292">
            <v>36465</v>
          </cell>
          <cell r="E292" t="str">
            <v>Barnet owned</v>
          </cell>
          <cell r="F292">
            <v>10764</v>
          </cell>
          <cell r="G292" t="str">
            <v>Barnet Owned</v>
          </cell>
          <cell r="H292" t="str">
            <v>N/A</v>
          </cell>
          <cell r="I292" t="str">
            <v>Etesia Ride on</v>
          </cell>
          <cell r="J292">
            <v>500</v>
          </cell>
        </row>
        <row r="293">
          <cell r="A293" t="str">
            <v>8W952</v>
          </cell>
          <cell r="B293" t="str">
            <v>T538AFC</v>
          </cell>
          <cell r="C293" t="str">
            <v>Parks &amp; Open Spaces</v>
          </cell>
          <cell r="D293">
            <v>36465</v>
          </cell>
          <cell r="E293" t="str">
            <v>Barnet owned</v>
          </cell>
          <cell r="F293">
            <v>10764</v>
          </cell>
          <cell r="G293" t="str">
            <v>Barnet Owned</v>
          </cell>
          <cell r="H293" t="str">
            <v>N/A</v>
          </cell>
          <cell r="I293" t="str">
            <v>Etesia Ride on</v>
          </cell>
          <cell r="J293">
            <v>500</v>
          </cell>
        </row>
        <row r="294">
          <cell r="A294" t="str">
            <v>8W954</v>
          </cell>
          <cell r="B294" t="str">
            <v>KE06MXB</v>
          </cell>
          <cell r="C294" t="str">
            <v>Barnet Homes - Caretakers</v>
          </cell>
          <cell r="D294">
            <v>38777</v>
          </cell>
          <cell r="E294" t="str">
            <v>Barnet owned</v>
          </cell>
          <cell r="F294" t="str">
            <v>External</v>
          </cell>
          <cell r="G294" t="str">
            <v>Barnet Owned</v>
          </cell>
          <cell r="H294" t="str">
            <v>N/A</v>
          </cell>
          <cell r="I294" t="str">
            <v>Hayter 3 gang Ride on</v>
          </cell>
          <cell r="J294">
            <v>500</v>
          </cell>
        </row>
        <row r="295">
          <cell r="A295" t="str">
            <v>8Z001</v>
          </cell>
          <cell r="B295" t="str">
            <v>HD001</v>
          </cell>
          <cell r="C295" t="str">
            <v>Hendon Crem</v>
          </cell>
          <cell r="D295">
            <v>0</v>
          </cell>
          <cell r="E295">
            <v>0</v>
          </cell>
          <cell r="F295">
            <v>10661</v>
          </cell>
          <cell r="G295" t="str">
            <v>Regular Hire</v>
          </cell>
          <cell r="H295" t="str">
            <v>GPL</v>
          </cell>
          <cell r="I295" t="str">
            <v>Dumper Truck</v>
          </cell>
        </row>
        <row r="296">
          <cell r="A296" t="str">
            <v>8Z002</v>
          </cell>
          <cell r="B296" t="str">
            <v>KX08DWK</v>
          </cell>
          <cell r="C296" t="str">
            <v>Highway Maintenance (10664)</v>
          </cell>
          <cell r="D296">
            <v>0</v>
          </cell>
          <cell r="E296">
            <v>0</v>
          </cell>
          <cell r="F296">
            <v>10664</v>
          </cell>
          <cell r="G296" t="str">
            <v>Regular Hire</v>
          </cell>
          <cell r="H296" t="str">
            <v>GPL</v>
          </cell>
          <cell r="I296" t="str">
            <v>JCB telehendler</v>
          </cell>
        </row>
        <row r="297">
          <cell r="A297" t="str">
            <v>8Z015</v>
          </cell>
          <cell r="B297" t="str">
            <v>KE55NWZ</v>
          </cell>
          <cell r="C297" t="str">
            <v>Parks &amp; Open Spaces</v>
          </cell>
          <cell r="D297">
            <v>39904</v>
          </cell>
          <cell r="E297" t="str">
            <v>32 Weeks</v>
          </cell>
          <cell r="F297">
            <v>10764</v>
          </cell>
          <cell r="G297" t="str">
            <v>Regular Hire</v>
          </cell>
          <cell r="H297" t="str">
            <v>GPL</v>
          </cell>
          <cell r="I297" t="str">
            <v>John Deere 900 Cylinder Mower</v>
          </cell>
          <cell r="J297">
            <v>5000</v>
          </cell>
        </row>
        <row r="298">
          <cell r="A298" t="str">
            <v>8Z016</v>
          </cell>
          <cell r="B298" t="str">
            <v>KE55NXA</v>
          </cell>
          <cell r="C298" t="str">
            <v>Parks &amp; Open Spaces</v>
          </cell>
          <cell r="D298">
            <v>39904</v>
          </cell>
          <cell r="E298" t="str">
            <v>32 Weeks</v>
          </cell>
          <cell r="F298">
            <v>10764</v>
          </cell>
          <cell r="G298" t="str">
            <v>Regular Hire</v>
          </cell>
          <cell r="H298" t="str">
            <v>GPL</v>
          </cell>
          <cell r="I298" t="str">
            <v>John Deere 900 Cylinder Mower</v>
          </cell>
          <cell r="J298">
            <v>5000</v>
          </cell>
        </row>
        <row r="299">
          <cell r="A299" t="str">
            <v>8Z017</v>
          </cell>
          <cell r="B299" t="str">
            <v>KE55KWS</v>
          </cell>
          <cell r="C299" t="str">
            <v>Parks &amp; Open Spaces</v>
          </cell>
          <cell r="D299">
            <v>39904</v>
          </cell>
          <cell r="E299" t="str">
            <v>32 Weeks</v>
          </cell>
          <cell r="F299">
            <v>10764</v>
          </cell>
          <cell r="G299" t="str">
            <v>Regular Hire</v>
          </cell>
          <cell r="H299" t="str">
            <v>GPL</v>
          </cell>
          <cell r="I299" t="str">
            <v>John Deere 900 Cylinder Mower</v>
          </cell>
          <cell r="J299">
            <v>5000</v>
          </cell>
        </row>
        <row r="300">
          <cell r="A300" t="str">
            <v>8Z018</v>
          </cell>
          <cell r="B300" t="str">
            <v>KE55NWW</v>
          </cell>
          <cell r="C300" t="str">
            <v>Parks &amp; Open Spaces</v>
          </cell>
          <cell r="D300">
            <v>39904</v>
          </cell>
          <cell r="E300" t="str">
            <v>32 Weeks</v>
          </cell>
          <cell r="F300">
            <v>10764</v>
          </cell>
          <cell r="G300" t="str">
            <v>Regular Hire</v>
          </cell>
          <cell r="H300" t="str">
            <v>GPL</v>
          </cell>
          <cell r="I300" t="str">
            <v>John Deere 900 Cylinder Mower</v>
          </cell>
          <cell r="J300">
            <v>5000</v>
          </cell>
        </row>
        <row r="301">
          <cell r="A301" t="str">
            <v>8Z019</v>
          </cell>
          <cell r="B301" t="str">
            <v>KE55NWY</v>
          </cell>
          <cell r="C301" t="str">
            <v>Parks &amp; Open Spaces</v>
          </cell>
          <cell r="D301">
            <v>39904</v>
          </cell>
          <cell r="E301" t="str">
            <v>32 Weeks</v>
          </cell>
          <cell r="F301">
            <v>10764</v>
          </cell>
          <cell r="G301" t="str">
            <v>Regular Hire</v>
          </cell>
          <cell r="H301" t="str">
            <v>GPL</v>
          </cell>
          <cell r="I301" t="str">
            <v>John Deere 900 Cylinder Mower</v>
          </cell>
          <cell r="J301">
            <v>5000</v>
          </cell>
        </row>
        <row r="302">
          <cell r="A302" t="str">
            <v>8Z020</v>
          </cell>
          <cell r="B302" t="str">
            <v>KE55NWR</v>
          </cell>
          <cell r="C302" t="str">
            <v>Parks &amp; Open Spaces</v>
          </cell>
          <cell r="D302">
            <v>39904</v>
          </cell>
          <cell r="E302" t="str">
            <v>32 Weeks</v>
          </cell>
          <cell r="F302">
            <v>10764</v>
          </cell>
          <cell r="G302" t="str">
            <v>Regular Hire</v>
          </cell>
          <cell r="H302" t="str">
            <v>GPL</v>
          </cell>
          <cell r="I302" t="str">
            <v>John Deere 900 Cylinder Mower</v>
          </cell>
          <cell r="J302">
            <v>5000</v>
          </cell>
        </row>
        <row r="303">
          <cell r="A303" t="str">
            <v>8Z021</v>
          </cell>
          <cell r="B303" t="str">
            <v>KE55NWT</v>
          </cell>
          <cell r="C303" t="str">
            <v>Parks &amp; Open Spaces</v>
          </cell>
          <cell r="D303">
            <v>39904</v>
          </cell>
          <cell r="E303" t="str">
            <v>32 Weeks</v>
          </cell>
          <cell r="F303">
            <v>10764</v>
          </cell>
          <cell r="G303" t="str">
            <v>Regular Hire</v>
          </cell>
          <cell r="H303" t="str">
            <v>GPL</v>
          </cell>
          <cell r="I303" t="str">
            <v>John Deere 900 Cylinder Mower</v>
          </cell>
          <cell r="J303">
            <v>5000</v>
          </cell>
        </row>
        <row r="304">
          <cell r="A304" t="str">
            <v>8Z022</v>
          </cell>
          <cell r="B304" t="str">
            <v>KE55NWU</v>
          </cell>
          <cell r="C304" t="str">
            <v>Parks &amp; Open Spaces</v>
          </cell>
          <cell r="D304">
            <v>39904</v>
          </cell>
          <cell r="E304" t="str">
            <v>32 Weeks</v>
          </cell>
          <cell r="F304">
            <v>10764</v>
          </cell>
          <cell r="G304" t="str">
            <v>Regular Hire</v>
          </cell>
          <cell r="H304" t="str">
            <v>GPL</v>
          </cell>
          <cell r="I304" t="str">
            <v>John Deere 900 Cylinder Mower</v>
          </cell>
          <cell r="J304">
            <v>5000</v>
          </cell>
        </row>
        <row r="305">
          <cell r="A305" t="str">
            <v>8Z023</v>
          </cell>
          <cell r="B305" t="str">
            <v>KE55NWX</v>
          </cell>
          <cell r="C305" t="str">
            <v>Parks &amp; Open Spaces</v>
          </cell>
          <cell r="D305">
            <v>39904</v>
          </cell>
          <cell r="E305" t="str">
            <v>32 Weeks</v>
          </cell>
          <cell r="F305">
            <v>10764</v>
          </cell>
          <cell r="G305" t="str">
            <v>Regular Hire</v>
          </cell>
          <cell r="H305" t="str">
            <v>GPL</v>
          </cell>
          <cell r="I305" t="str">
            <v>John Deere 900 Cylinder Mower</v>
          </cell>
          <cell r="J305">
            <v>5000</v>
          </cell>
        </row>
        <row r="306">
          <cell r="A306" t="str">
            <v>8Z024</v>
          </cell>
          <cell r="B306" t="str">
            <v>KE55NWV</v>
          </cell>
          <cell r="C306" t="str">
            <v>Parks &amp; Open Spaces</v>
          </cell>
          <cell r="D306">
            <v>39904</v>
          </cell>
          <cell r="E306" t="str">
            <v>32 Weeks</v>
          </cell>
          <cell r="F306">
            <v>10764</v>
          </cell>
          <cell r="G306" t="str">
            <v>Regular Hire</v>
          </cell>
          <cell r="H306" t="str">
            <v>GPL</v>
          </cell>
          <cell r="I306" t="str">
            <v>John Deere 900 Cylinder Mower</v>
          </cell>
          <cell r="J306">
            <v>5000</v>
          </cell>
        </row>
        <row r="307">
          <cell r="A307" t="str">
            <v>8Z025</v>
          </cell>
          <cell r="B307" t="str">
            <v>KE55NXB</v>
          </cell>
          <cell r="C307" t="str">
            <v>Parks &amp; Open Spaces</v>
          </cell>
          <cell r="D307">
            <v>39904</v>
          </cell>
          <cell r="E307" t="str">
            <v>32 Weeks</v>
          </cell>
          <cell r="F307">
            <v>10764</v>
          </cell>
          <cell r="G307" t="str">
            <v>Regular Hire</v>
          </cell>
          <cell r="H307" t="str">
            <v>GPL</v>
          </cell>
          <cell r="I307" t="str">
            <v>John Deere 900 Cylinder Mower</v>
          </cell>
          <cell r="J307">
            <v>5000</v>
          </cell>
        </row>
        <row r="308">
          <cell r="A308" t="str">
            <v>8Z026</v>
          </cell>
          <cell r="B308" t="str">
            <v>KE55NWS</v>
          </cell>
          <cell r="C308" t="str">
            <v>Hendon Crem</v>
          </cell>
          <cell r="D308">
            <v>39904</v>
          </cell>
          <cell r="E308" t="str">
            <v>32 Weeks</v>
          </cell>
          <cell r="F308">
            <v>10661</v>
          </cell>
          <cell r="G308" t="str">
            <v>Regular Hire</v>
          </cell>
          <cell r="H308" t="str">
            <v>GPL</v>
          </cell>
          <cell r="I308" t="str">
            <v>John Deere 900 Cylinder Mower</v>
          </cell>
          <cell r="J308">
            <v>5000</v>
          </cell>
        </row>
        <row r="309">
          <cell r="A309" t="str">
            <v>8Z102</v>
          </cell>
          <cell r="B309" t="str">
            <v>YX06FDK</v>
          </cell>
          <cell r="C309" t="str">
            <v>Parks &amp; Open Spaces</v>
          </cell>
          <cell r="D309">
            <v>40031</v>
          </cell>
          <cell r="E309">
            <v>0</v>
          </cell>
          <cell r="F309">
            <v>10764</v>
          </cell>
          <cell r="G309" t="str">
            <v>Regular Hire</v>
          </cell>
          <cell r="H309" t="str">
            <v>GPL</v>
          </cell>
          <cell r="I309" t="str">
            <v>Hayter LT324 ride on</v>
          </cell>
          <cell r="J309">
            <v>0</v>
          </cell>
          <cell r="K309">
            <v>0</v>
          </cell>
          <cell r="L309" t="str">
            <v>Replacing SN06AUC</v>
          </cell>
        </row>
        <row r="310">
          <cell r="A310" t="str">
            <v>9G011</v>
          </cell>
          <cell r="B310" t="str">
            <v>9G011</v>
          </cell>
          <cell r="C310" t="str">
            <v>Parks &amp; Open Spaces</v>
          </cell>
          <cell r="D310">
            <v>35349</v>
          </cell>
          <cell r="E310" t="str">
            <v>OFF Fleet</v>
          </cell>
          <cell r="F310">
            <v>10764</v>
          </cell>
          <cell r="G310" t="str">
            <v>Barnet Owned</v>
          </cell>
          <cell r="H310" t="str">
            <v>N/A</v>
          </cell>
          <cell r="I310" t="str">
            <v xml:space="preserve">Lloyds 5 Gang Mower  </v>
          </cell>
          <cell r="J310">
            <v>500</v>
          </cell>
          <cell r="K310">
            <v>0</v>
          </cell>
          <cell r="L310" t="str">
            <v>awaiting disposal</v>
          </cell>
        </row>
        <row r="311">
          <cell r="A311" t="str">
            <v>9G017</v>
          </cell>
          <cell r="B311" t="str">
            <v>9G017</v>
          </cell>
          <cell r="C311" t="str">
            <v>Parks &amp; Open Spaces</v>
          </cell>
          <cell r="D311">
            <v>35528</v>
          </cell>
          <cell r="E311" t="str">
            <v>OFF Fleet</v>
          </cell>
          <cell r="F311">
            <v>10764</v>
          </cell>
          <cell r="G311" t="str">
            <v>Barnet Owned</v>
          </cell>
          <cell r="H311" t="str">
            <v>N/A</v>
          </cell>
          <cell r="I311" t="str">
            <v>Hayter 7Gang Mower</v>
          </cell>
          <cell r="J311">
            <v>500</v>
          </cell>
          <cell r="K311">
            <v>0</v>
          </cell>
          <cell r="L311" t="str">
            <v>awaiting disposal</v>
          </cell>
        </row>
        <row r="312">
          <cell r="A312" t="str">
            <v>9G018</v>
          </cell>
          <cell r="B312" t="str">
            <v>9G018</v>
          </cell>
          <cell r="C312" t="str">
            <v>Parks &amp; Open Spaces</v>
          </cell>
          <cell r="D312">
            <v>35528</v>
          </cell>
          <cell r="E312" t="str">
            <v>Barnet owned</v>
          </cell>
          <cell r="F312">
            <v>10764</v>
          </cell>
          <cell r="G312" t="str">
            <v>Barnet Owned</v>
          </cell>
          <cell r="H312" t="str">
            <v>N/A</v>
          </cell>
          <cell r="I312" t="str">
            <v>Amazon Lift &amp; Cut</v>
          </cell>
          <cell r="J312">
            <v>500</v>
          </cell>
        </row>
        <row r="313">
          <cell r="A313" t="str">
            <v>9G106</v>
          </cell>
          <cell r="B313" t="str">
            <v>9G106</v>
          </cell>
          <cell r="C313" t="str">
            <v>Parks &amp; Open Spaces</v>
          </cell>
          <cell r="D313">
            <v>38777</v>
          </cell>
          <cell r="E313">
            <v>40603</v>
          </cell>
          <cell r="F313">
            <v>10764</v>
          </cell>
          <cell r="G313" t="str">
            <v>Lease</v>
          </cell>
          <cell r="H313" t="str">
            <v>SFS</v>
          </cell>
          <cell r="I313" t="str">
            <v>Hayter 7Gang Mower</v>
          </cell>
          <cell r="J313">
            <v>14000</v>
          </cell>
        </row>
        <row r="314">
          <cell r="A314" t="str">
            <v>9G107</v>
          </cell>
          <cell r="B314" t="str">
            <v>9G107</v>
          </cell>
          <cell r="C314" t="str">
            <v>Parks &amp; Open Spaces</v>
          </cell>
          <cell r="D314">
            <v>38777</v>
          </cell>
          <cell r="E314">
            <v>40603</v>
          </cell>
          <cell r="F314">
            <v>10764</v>
          </cell>
          <cell r="G314" t="str">
            <v>Lease</v>
          </cell>
          <cell r="H314" t="str">
            <v>SFS</v>
          </cell>
          <cell r="I314" t="str">
            <v>Hayter 7Gang Mower</v>
          </cell>
          <cell r="J314">
            <v>14000</v>
          </cell>
        </row>
        <row r="315">
          <cell r="A315" t="str">
            <v>9G108</v>
          </cell>
          <cell r="B315" t="str">
            <v>9G108</v>
          </cell>
          <cell r="C315" t="str">
            <v>Parks &amp; Open Spaces</v>
          </cell>
          <cell r="D315">
            <v>38777</v>
          </cell>
          <cell r="E315">
            <v>40603</v>
          </cell>
          <cell r="F315">
            <v>10764</v>
          </cell>
          <cell r="G315" t="str">
            <v>Lease</v>
          </cell>
          <cell r="H315" t="str">
            <v>SFS</v>
          </cell>
          <cell r="I315" t="str">
            <v>Hayter 7Gang Mower</v>
          </cell>
          <cell r="J315">
            <v>14000</v>
          </cell>
        </row>
        <row r="316">
          <cell r="A316" t="str">
            <v>9G109</v>
          </cell>
          <cell r="B316" t="str">
            <v>9G109</v>
          </cell>
          <cell r="C316" t="str">
            <v>Parks &amp; Open Spaces</v>
          </cell>
          <cell r="D316">
            <v>38777</v>
          </cell>
          <cell r="E316">
            <v>40603</v>
          </cell>
          <cell r="F316">
            <v>10764</v>
          </cell>
          <cell r="G316" t="str">
            <v>Lease</v>
          </cell>
          <cell r="H316" t="str">
            <v>SFS</v>
          </cell>
          <cell r="I316" t="str">
            <v>Hayter 7Gang Mower</v>
          </cell>
          <cell r="J316">
            <v>14000</v>
          </cell>
        </row>
        <row r="317">
          <cell r="A317" t="str">
            <v>9G110</v>
          </cell>
          <cell r="B317" t="str">
            <v>9G110</v>
          </cell>
          <cell r="C317" t="str">
            <v>Parks &amp; Open Spaces</v>
          </cell>
          <cell r="D317">
            <v>38777</v>
          </cell>
          <cell r="E317">
            <v>40603</v>
          </cell>
          <cell r="F317">
            <v>10764</v>
          </cell>
          <cell r="G317" t="str">
            <v>Lease</v>
          </cell>
          <cell r="H317" t="str">
            <v>SFS</v>
          </cell>
          <cell r="I317" t="str">
            <v>Hayter 7Gang Mower</v>
          </cell>
          <cell r="J317">
            <v>14000</v>
          </cell>
        </row>
        <row r="318">
          <cell r="A318" t="str">
            <v>9G111</v>
          </cell>
          <cell r="B318" t="str">
            <v>9G111</v>
          </cell>
          <cell r="C318" t="str">
            <v>Parks &amp; Open Spaces</v>
          </cell>
          <cell r="D318">
            <v>38777</v>
          </cell>
          <cell r="E318">
            <v>40603</v>
          </cell>
          <cell r="F318">
            <v>10764</v>
          </cell>
          <cell r="G318" t="str">
            <v>Lease</v>
          </cell>
          <cell r="H318" t="str">
            <v>SFS</v>
          </cell>
          <cell r="I318" t="str">
            <v>Hayter 7Gang Mower</v>
          </cell>
          <cell r="J318">
            <v>14000</v>
          </cell>
        </row>
        <row r="319">
          <cell r="A319" t="str">
            <v>9J002</v>
          </cell>
          <cell r="B319" t="str">
            <v>9J002</v>
          </cell>
          <cell r="C319" t="str">
            <v>Street Scene - Refuse</v>
          </cell>
          <cell r="D319">
            <v>38170</v>
          </cell>
          <cell r="E319" t="str">
            <v>Barnet owned</v>
          </cell>
          <cell r="F319">
            <v>10655</v>
          </cell>
          <cell r="G319" t="str">
            <v>Barnet Owned</v>
          </cell>
          <cell r="H319" t="str">
            <v>N/A</v>
          </cell>
          <cell r="I319" t="str">
            <v>TRAFALGAR</v>
          </cell>
          <cell r="J319">
            <v>2000</v>
          </cell>
        </row>
        <row r="320">
          <cell r="A320" t="str">
            <v>9J003</v>
          </cell>
          <cell r="B320" t="str">
            <v>9J003</v>
          </cell>
          <cell r="C320" t="str">
            <v>Street Scene - Refuse</v>
          </cell>
          <cell r="D320">
            <v>38170</v>
          </cell>
          <cell r="E320" t="str">
            <v>Barnet owned</v>
          </cell>
          <cell r="F320">
            <v>10655</v>
          </cell>
          <cell r="G320" t="str">
            <v>Barnet Owned</v>
          </cell>
          <cell r="H320" t="str">
            <v>N/A</v>
          </cell>
          <cell r="I320" t="str">
            <v>TRAFALGAR</v>
          </cell>
          <cell r="J320">
            <v>2000</v>
          </cell>
        </row>
        <row r="321">
          <cell r="A321" t="str">
            <v>9J004</v>
          </cell>
          <cell r="B321" t="str">
            <v>9J004</v>
          </cell>
          <cell r="C321" t="str">
            <v>Street Scene - Refuse</v>
          </cell>
          <cell r="D321">
            <v>38273</v>
          </cell>
          <cell r="E321" t="str">
            <v>Barnet owned</v>
          </cell>
          <cell r="F321">
            <v>10655</v>
          </cell>
          <cell r="G321" t="str">
            <v>Barnet Owned</v>
          </cell>
          <cell r="H321" t="str">
            <v>N/A</v>
          </cell>
          <cell r="I321" t="str">
            <v>TRAFALGAR</v>
          </cell>
          <cell r="J321">
            <v>2000</v>
          </cell>
        </row>
        <row r="322">
          <cell r="A322" t="str">
            <v>9N550</v>
          </cell>
          <cell r="B322" t="str">
            <v>9N550</v>
          </cell>
          <cell r="C322" t="str">
            <v>Parks &amp; Open Spaces</v>
          </cell>
          <cell r="D322">
            <v>35121</v>
          </cell>
          <cell r="E322" t="str">
            <v>Barnet owned</v>
          </cell>
          <cell r="F322">
            <v>10764</v>
          </cell>
          <cell r="G322" t="str">
            <v>Barnet Owned</v>
          </cell>
          <cell r="H322" t="str">
            <v>N/A</v>
          </cell>
          <cell r="I322" t="str">
            <v xml:space="preserve"> FRASER F68 TIPPING TRAILER </v>
          </cell>
          <cell r="J322">
            <v>300</v>
          </cell>
        </row>
        <row r="323">
          <cell r="A323" t="str">
            <v>9N553</v>
          </cell>
          <cell r="B323" t="str">
            <v>9N553</v>
          </cell>
          <cell r="C323" t="str">
            <v>Parks &amp; Open Spaces</v>
          </cell>
          <cell r="D323" t="str">
            <v>N/A</v>
          </cell>
          <cell r="E323" t="str">
            <v>Barnet Owned</v>
          </cell>
          <cell r="F323">
            <v>10764</v>
          </cell>
          <cell r="G323" t="str">
            <v>Barnet Owned</v>
          </cell>
          <cell r="H323" t="str">
            <v>N/A</v>
          </cell>
          <cell r="I323" t="str">
            <v xml:space="preserve"> FRASER F68 TIPPING TRAILER </v>
          </cell>
        </row>
        <row r="324">
          <cell r="A324" t="str">
            <v>9N554</v>
          </cell>
          <cell r="B324" t="str">
            <v>9N554</v>
          </cell>
          <cell r="C324" t="str">
            <v>Parks &amp; Open Spaces</v>
          </cell>
          <cell r="D324">
            <v>35353</v>
          </cell>
          <cell r="E324" t="str">
            <v>Barnet owned</v>
          </cell>
          <cell r="F324">
            <v>10764</v>
          </cell>
          <cell r="G324" t="str">
            <v>Barnet Owned</v>
          </cell>
          <cell r="H324" t="str">
            <v>N/A</v>
          </cell>
          <cell r="I324" t="str">
            <v xml:space="preserve"> FRASER F68 TIPPING TRAILER </v>
          </cell>
          <cell r="J324">
            <v>300</v>
          </cell>
        </row>
        <row r="325">
          <cell r="A325" t="str">
            <v>9N555</v>
          </cell>
          <cell r="B325" t="str">
            <v>9N555</v>
          </cell>
          <cell r="C325" t="str">
            <v>Parks &amp; Open Spaces</v>
          </cell>
          <cell r="D325">
            <v>35353</v>
          </cell>
          <cell r="E325" t="str">
            <v>Barnet owned</v>
          </cell>
          <cell r="F325">
            <v>10764</v>
          </cell>
          <cell r="G325" t="str">
            <v>Barnet Owned</v>
          </cell>
          <cell r="H325" t="str">
            <v>N/A</v>
          </cell>
          <cell r="I325" t="str">
            <v xml:space="preserve"> H-WOOD 2600GPS TRAILER </v>
          </cell>
          <cell r="J325">
            <v>300</v>
          </cell>
        </row>
        <row r="326">
          <cell r="A326" t="str">
            <v>9N605</v>
          </cell>
          <cell r="B326" t="str">
            <v>9N605</v>
          </cell>
          <cell r="C326" t="str">
            <v>Parks &amp; Open Spaces</v>
          </cell>
          <cell r="D326">
            <v>37027</v>
          </cell>
          <cell r="E326" t="str">
            <v>Barnet owned</v>
          </cell>
          <cell r="F326">
            <v>10764</v>
          </cell>
          <cell r="G326" t="str">
            <v>Barnet Owned</v>
          </cell>
          <cell r="H326" t="str">
            <v>N/A</v>
          </cell>
          <cell r="I326" t="str">
            <v xml:space="preserve"> H-WOOD 2600GPS TRAILER </v>
          </cell>
          <cell r="J326">
            <v>500</v>
          </cell>
        </row>
        <row r="327">
          <cell r="A327" t="str">
            <v>9N606</v>
          </cell>
          <cell r="B327" t="str">
            <v>9N606</v>
          </cell>
          <cell r="C327" t="str">
            <v>Parks &amp; Open Spaces</v>
          </cell>
          <cell r="D327">
            <v>37028</v>
          </cell>
          <cell r="E327" t="str">
            <v>Barnet owned</v>
          </cell>
          <cell r="F327">
            <v>10764</v>
          </cell>
          <cell r="G327" t="str">
            <v>Barnet Owned</v>
          </cell>
          <cell r="H327" t="str">
            <v>N/A</v>
          </cell>
          <cell r="I327" t="str">
            <v xml:space="preserve"> H-WOOD 2600GPS TRAILER </v>
          </cell>
          <cell r="J327">
            <v>500</v>
          </cell>
        </row>
        <row r="328">
          <cell r="A328" t="str">
            <v>9N607</v>
          </cell>
          <cell r="B328" t="str">
            <v>9N607</v>
          </cell>
          <cell r="C328" t="str">
            <v>Parks &amp; Open Spaces</v>
          </cell>
          <cell r="D328">
            <v>37030</v>
          </cell>
          <cell r="E328" t="str">
            <v>Barnet owned</v>
          </cell>
          <cell r="F328">
            <v>10764</v>
          </cell>
          <cell r="G328" t="str">
            <v>Barnet Owned</v>
          </cell>
          <cell r="H328" t="str">
            <v>N/A</v>
          </cell>
          <cell r="I328" t="str">
            <v xml:space="preserve"> H-WOOD 2600GPS TRAILER </v>
          </cell>
          <cell r="J328">
            <v>500</v>
          </cell>
        </row>
        <row r="329">
          <cell r="A329" t="str">
            <v>9N608</v>
          </cell>
          <cell r="B329" t="str">
            <v>9N608</v>
          </cell>
          <cell r="C329" t="str">
            <v>Parks &amp; Open Spaces</v>
          </cell>
          <cell r="D329">
            <v>37060</v>
          </cell>
          <cell r="E329" t="str">
            <v>Barnet owned</v>
          </cell>
          <cell r="F329">
            <v>10764</v>
          </cell>
          <cell r="G329" t="str">
            <v>Barnet Owned</v>
          </cell>
          <cell r="H329" t="str">
            <v>N/A</v>
          </cell>
          <cell r="I329" t="str">
            <v xml:space="preserve"> H-WOOD 2600GPS TRAILER </v>
          </cell>
          <cell r="J329">
            <v>500</v>
          </cell>
        </row>
        <row r="330">
          <cell r="A330" t="str">
            <v>9N609</v>
          </cell>
          <cell r="B330" t="str">
            <v>9N609</v>
          </cell>
          <cell r="C330" t="str">
            <v>Parks &amp; Open Spaces</v>
          </cell>
          <cell r="D330">
            <v>37060</v>
          </cell>
          <cell r="E330" t="str">
            <v>Barnet owned</v>
          </cell>
          <cell r="F330">
            <v>10764</v>
          </cell>
          <cell r="G330" t="str">
            <v>Barnet Owned</v>
          </cell>
          <cell r="H330" t="str">
            <v>N/A</v>
          </cell>
          <cell r="I330" t="str">
            <v xml:space="preserve"> H-WOOD 2600GPS TRAILER </v>
          </cell>
          <cell r="J330">
            <v>500</v>
          </cell>
        </row>
        <row r="331">
          <cell r="A331" t="str">
            <v>9N611</v>
          </cell>
          <cell r="B331" t="str">
            <v>9N611</v>
          </cell>
          <cell r="C331" t="str">
            <v>Parks &amp; Open Spaces</v>
          </cell>
          <cell r="D331">
            <v>37060</v>
          </cell>
          <cell r="E331" t="str">
            <v>Barnet owned</v>
          </cell>
          <cell r="F331">
            <v>10764</v>
          </cell>
          <cell r="G331" t="str">
            <v>Barnet Owned</v>
          </cell>
          <cell r="H331" t="str">
            <v>N/A</v>
          </cell>
          <cell r="I331" t="str">
            <v xml:space="preserve"> H-WOOD 2600GPS TRAILER </v>
          </cell>
          <cell r="J331">
            <v>500</v>
          </cell>
        </row>
        <row r="332">
          <cell r="A332" t="str">
            <v>9N612</v>
          </cell>
          <cell r="B332" t="str">
            <v>9N612</v>
          </cell>
          <cell r="C332" t="str">
            <v>Parks &amp; Open Spaces</v>
          </cell>
          <cell r="D332">
            <v>37060</v>
          </cell>
          <cell r="E332" t="str">
            <v>Barnet owned</v>
          </cell>
          <cell r="F332">
            <v>10764</v>
          </cell>
          <cell r="G332" t="str">
            <v>Barnet Owned</v>
          </cell>
          <cell r="H332" t="str">
            <v>N/A</v>
          </cell>
          <cell r="I332" t="str">
            <v xml:space="preserve"> H-WOOD 2600GPS TRAILER </v>
          </cell>
          <cell r="J332">
            <v>500</v>
          </cell>
        </row>
        <row r="333">
          <cell r="A333" t="str">
            <v>9N613</v>
          </cell>
          <cell r="B333" t="str">
            <v>9N613</v>
          </cell>
          <cell r="C333" t="str">
            <v>Parks &amp; Open Spaces</v>
          </cell>
          <cell r="D333">
            <v>37060</v>
          </cell>
          <cell r="E333" t="str">
            <v>Barnet owned</v>
          </cell>
          <cell r="F333">
            <v>10764</v>
          </cell>
          <cell r="G333" t="str">
            <v>Barnet Owned</v>
          </cell>
          <cell r="H333" t="str">
            <v>N/A</v>
          </cell>
          <cell r="I333" t="str">
            <v xml:space="preserve"> H-WOOD 2600GPS TRAILER </v>
          </cell>
          <cell r="J333">
            <v>500</v>
          </cell>
        </row>
        <row r="334">
          <cell r="A334" t="str">
            <v>9N614</v>
          </cell>
          <cell r="B334" t="str">
            <v>9N614</v>
          </cell>
          <cell r="C334" t="str">
            <v>Parks &amp; Open Spaces</v>
          </cell>
          <cell r="D334">
            <v>37060</v>
          </cell>
          <cell r="E334" t="str">
            <v>Barnet owned</v>
          </cell>
          <cell r="F334">
            <v>10764</v>
          </cell>
          <cell r="G334" t="str">
            <v>Barnet Owned</v>
          </cell>
          <cell r="H334" t="str">
            <v>N/A</v>
          </cell>
          <cell r="I334" t="str">
            <v xml:space="preserve"> H-WOOD 2600GPS TRAILER </v>
          </cell>
          <cell r="J334">
            <v>500</v>
          </cell>
        </row>
        <row r="335">
          <cell r="A335" t="str">
            <v>9N615</v>
          </cell>
          <cell r="B335" t="str">
            <v>9N615</v>
          </cell>
          <cell r="C335" t="str">
            <v>Barnet Homes - Caretakers</v>
          </cell>
          <cell r="D335">
            <v>37370</v>
          </cell>
          <cell r="E335" t="str">
            <v>Barnet owned</v>
          </cell>
          <cell r="F335">
            <v>10764</v>
          </cell>
          <cell r="G335" t="str">
            <v>Barnet Owned</v>
          </cell>
          <cell r="H335" t="str">
            <v>N/A</v>
          </cell>
          <cell r="I335" t="str">
            <v xml:space="preserve"> TRAILERS </v>
          </cell>
          <cell r="J335">
            <v>550</v>
          </cell>
        </row>
        <row r="336">
          <cell r="A336" t="str">
            <v>9N616</v>
          </cell>
          <cell r="B336" t="str">
            <v>9N616</v>
          </cell>
          <cell r="C336" t="str">
            <v>Parks &amp; Open Spaces</v>
          </cell>
          <cell r="D336">
            <v>0</v>
          </cell>
          <cell r="E336" t="str">
            <v>Barnet Owned</v>
          </cell>
          <cell r="F336">
            <v>10764</v>
          </cell>
          <cell r="G336" t="str">
            <v>Barnet Owned</v>
          </cell>
          <cell r="H336" t="str">
            <v>N/A</v>
          </cell>
          <cell r="I336" t="str">
            <v>Trailer</v>
          </cell>
        </row>
        <row r="337">
          <cell r="A337" t="str">
            <v>9N623</v>
          </cell>
          <cell r="B337" t="str">
            <v>9N623</v>
          </cell>
          <cell r="C337" t="str">
            <v>Street Scene - Cleansing</v>
          </cell>
          <cell r="D337">
            <v>37230</v>
          </cell>
          <cell r="E337" t="str">
            <v>Barnet owned</v>
          </cell>
          <cell r="F337">
            <v>10652</v>
          </cell>
          <cell r="G337" t="str">
            <v>Barnet Owned</v>
          </cell>
          <cell r="H337" t="str">
            <v>N/A</v>
          </cell>
          <cell r="I337" t="str">
            <v xml:space="preserve"> TRAILERS </v>
          </cell>
          <cell r="J337">
            <v>500</v>
          </cell>
        </row>
        <row r="338">
          <cell r="A338" t="str">
            <v xml:space="preserve">9N624 </v>
          </cell>
          <cell r="B338" t="str">
            <v xml:space="preserve">9N624 </v>
          </cell>
          <cell r="C338" t="str">
            <v>Street Scene - Cleansing</v>
          </cell>
          <cell r="D338">
            <v>37510</v>
          </cell>
          <cell r="E338" t="str">
            <v>Barnet owned</v>
          </cell>
          <cell r="F338">
            <v>10652</v>
          </cell>
          <cell r="G338" t="str">
            <v>Barnet Owned</v>
          </cell>
          <cell r="H338" t="str">
            <v>N/A</v>
          </cell>
          <cell r="I338" t="str">
            <v xml:space="preserve"> IVOR WILLIAMS TRAILER </v>
          </cell>
          <cell r="J338">
            <v>600</v>
          </cell>
        </row>
        <row r="339">
          <cell r="A339" t="str">
            <v>9N625</v>
          </cell>
          <cell r="B339" t="str">
            <v>9N625</v>
          </cell>
          <cell r="C339" t="str">
            <v>Parks &amp; Open Spaces</v>
          </cell>
          <cell r="D339">
            <v>37691</v>
          </cell>
          <cell r="E339" t="str">
            <v>Barnet owned</v>
          </cell>
          <cell r="F339">
            <v>10764</v>
          </cell>
          <cell r="G339" t="str">
            <v>Barnet Owned</v>
          </cell>
          <cell r="H339" t="str">
            <v>N/A</v>
          </cell>
          <cell r="I339" t="str">
            <v xml:space="preserve"> TRAILERS </v>
          </cell>
          <cell r="J339">
            <v>650</v>
          </cell>
        </row>
        <row r="340">
          <cell r="A340" t="str">
            <v>9N626</v>
          </cell>
          <cell r="B340" t="str">
            <v>9N626</v>
          </cell>
          <cell r="C340" t="str">
            <v>Parks &amp; Open Spaces</v>
          </cell>
          <cell r="D340">
            <v>37691</v>
          </cell>
          <cell r="E340" t="str">
            <v>Barnet owned</v>
          </cell>
          <cell r="F340">
            <v>10764</v>
          </cell>
          <cell r="G340" t="str">
            <v>Barnet Owned</v>
          </cell>
          <cell r="H340" t="str">
            <v>N/A</v>
          </cell>
          <cell r="I340" t="str">
            <v xml:space="preserve"> BATESON 1264 TRAILER </v>
          </cell>
          <cell r="J340">
            <v>650</v>
          </cell>
        </row>
        <row r="341">
          <cell r="A341" t="str">
            <v>9N627</v>
          </cell>
          <cell r="B341" t="str">
            <v>9N627</v>
          </cell>
          <cell r="C341" t="str">
            <v>Street Scene - Cleansing</v>
          </cell>
          <cell r="D341">
            <v>37773</v>
          </cell>
          <cell r="E341" t="str">
            <v>Barnet owned</v>
          </cell>
          <cell r="F341">
            <v>10652</v>
          </cell>
          <cell r="G341" t="str">
            <v>Barnet Owned</v>
          </cell>
          <cell r="H341" t="str">
            <v>N/A</v>
          </cell>
          <cell r="I341" t="str">
            <v>H-WOOD TRAILER</v>
          </cell>
          <cell r="J341">
            <v>650</v>
          </cell>
        </row>
        <row r="342">
          <cell r="A342" t="str">
            <v>9N628</v>
          </cell>
          <cell r="B342" t="str">
            <v>9N628</v>
          </cell>
          <cell r="C342" t="str">
            <v>Street Scene - Refuse</v>
          </cell>
          <cell r="D342">
            <v>38272</v>
          </cell>
          <cell r="E342" t="str">
            <v>Barnet owned</v>
          </cell>
          <cell r="F342">
            <v>10655</v>
          </cell>
          <cell r="G342" t="str">
            <v>Barnet Owned</v>
          </cell>
          <cell r="H342" t="str">
            <v>N/A</v>
          </cell>
          <cell r="I342" t="str">
            <v>WESSEX CAR TRANSPORTER</v>
          </cell>
          <cell r="J342">
            <v>700</v>
          </cell>
        </row>
        <row r="343">
          <cell r="A343" t="str">
            <v>9N629</v>
          </cell>
          <cell r="B343" t="str">
            <v>9N629</v>
          </cell>
          <cell r="C343" t="str">
            <v>Street Scene - Cleansing</v>
          </cell>
          <cell r="D343">
            <v>38498</v>
          </cell>
          <cell r="E343" t="str">
            <v>Barnet owned</v>
          </cell>
          <cell r="F343">
            <v>10655</v>
          </cell>
          <cell r="G343" t="str">
            <v>Barnet Owned</v>
          </cell>
          <cell r="H343" t="str">
            <v>N/A</v>
          </cell>
          <cell r="I343" t="str">
            <v xml:space="preserve"> IVOR WILLIAMS TRAILER </v>
          </cell>
          <cell r="J343">
            <v>650</v>
          </cell>
        </row>
        <row r="344">
          <cell r="A344" t="str">
            <v>9N630</v>
          </cell>
          <cell r="B344" t="str">
            <v>9N630</v>
          </cell>
          <cell r="C344" t="str">
            <v>Parks &amp; Open Spaces</v>
          </cell>
          <cell r="D344">
            <v>38500</v>
          </cell>
          <cell r="E344" t="str">
            <v>Barnet owned</v>
          </cell>
          <cell r="F344">
            <v>10764</v>
          </cell>
          <cell r="G344" t="str">
            <v>Barnet Owned</v>
          </cell>
          <cell r="H344" t="str">
            <v>N/A</v>
          </cell>
          <cell r="I344" t="str">
            <v>H-WOOD TRAILER 3500GP  MESH SIDES</v>
          </cell>
          <cell r="J344">
            <v>650</v>
          </cell>
        </row>
        <row r="345">
          <cell r="A345" t="str">
            <v>9N631</v>
          </cell>
          <cell r="B345" t="str">
            <v>9N631</v>
          </cell>
          <cell r="C345" t="str">
            <v>Parks &amp; Open Spaces</v>
          </cell>
          <cell r="D345">
            <v>38755</v>
          </cell>
          <cell r="E345" t="str">
            <v>Barnet owned</v>
          </cell>
          <cell r="F345">
            <v>10764</v>
          </cell>
          <cell r="G345" t="str">
            <v>Barnet Owned</v>
          </cell>
          <cell r="H345" t="str">
            <v>N/A</v>
          </cell>
          <cell r="I345" t="str">
            <v>H-WOOD TRAILER 3500GP</v>
          </cell>
          <cell r="J345">
            <v>750</v>
          </cell>
        </row>
        <row r="346">
          <cell r="A346" t="str">
            <v>9N632</v>
          </cell>
          <cell r="B346" t="str">
            <v>9N632</v>
          </cell>
          <cell r="C346" t="str">
            <v>Parks &amp; Open Spaces</v>
          </cell>
          <cell r="D346">
            <v>39120</v>
          </cell>
          <cell r="E346" t="str">
            <v>Barnet owned</v>
          </cell>
          <cell r="F346">
            <v>10764</v>
          </cell>
          <cell r="G346" t="str">
            <v>Barnet Owned</v>
          </cell>
          <cell r="H346" t="str">
            <v>N/A</v>
          </cell>
          <cell r="I346" t="str">
            <v>BATESON TRAILER</v>
          </cell>
          <cell r="J346">
            <v>800</v>
          </cell>
        </row>
        <row r="347">
          <cell r="A347" t="str">
            <v>9N633</v>
          </cell>
          <cell r="B347" t="str">
            <v>9N633</v>
          </cell>
          <cell r="C347" t="str">
            <v>Street Scene - Cleansing</v>
          </cell>
          <cell r="D347">
            <v>38500</v>
          </cell>
          <cell r="E347" t="str">
            <v>Barnet owned</v>
          </cell>
          <cell r="F347">
            <v>10652</v>
          </cell>
          <cell r="G347" t="str">
            <v>Barnet Owned</v>
          </cell>
          <cell r="H347" t="str">
            <v>N/A</v>
          </cell>
          <cell r="I347" t="str">
            <v>BATESON TRAILER</v>
          </cell>
          <cell r="J347">
            <v>650</v>
          </cell>
        </row>
        <row r="348">
          <cell r="A348" t="str">
            <v>9N634</v>
          </cell>
          <cell r="B348" t="str">
            <v>9N634</v>
          </cell>
          <cell r="C348" t="str">
            <v>Barnet Homes - Caretakers</v>
          </cell>
          <cell r="D348">
            <v>38880</v>
          </cell>
          <cell r="E348" t="str">
            <v>Barnet owned</v>
          </cell>
          <cell r="F348" t="str">
            <v>External</v>
          </cell>
          <cell r="G348" t="str">
            <v>Barnet Owned</v>
          </cell>
          <cell r="H348" t="str">
            <v>N/A</v>
          </cell>
          <cell r="I348" t="str">
            <v>WESSEX CAR TRANSPORTER</v>
          </cell>
          <cell r="J348">
            <v>750</v>
          </cell>
        </row>
        <row r="349">
          <cell r="A349" t="str">
            <v>9N635</v>
          </cell>
          <cell r="B349" t="str">
            <v>9N635</v>
          </cell>
          <cell r="C349" t="str">
            <v>Parks &amp; Open Spaces</v>
          </cell>
          <cell r="D349">
            <v>39188</v>
          </cell>
          <cell r="E349" t="str">
            <v>Barnet owned</v>
          </cell>
          <cell r="F349">
            <v>10764</v>
          </cell>
          <cell r="G349" t="str">
            <v>Barnet Owned</v>
          </cell>
          <cell r="H349" t="str">
            <v>N/A</v>
          </cell>
          <cell r="I349" t="str">
            <v>BATESON TRAILER</v>
          </cell>
          <cell r="J349">
            <v>800</v>
          </cell>
        </row>
        <row r="350">
          <cell r="A350" t="str">
            <v>9N636</v>
          </cell>
          <cell r="B350" t="str">
            <v>9N636</v>
          </cell>
          <cell r="C350" t="str">
            <v>Parks &amp; Open Spaces</v>
          </cell>
          <cell r="D350">
            <v>39188</v>
          </cell>
          <cell r="E350" t="str">
            <v>Barnet owned</v>
          </cell>
          <cell r="F350">
            <v>10764</v>
          </cell>
          <cell r="G350" t="str">
            <v>Barnet Owned</v>
          </cell>
          <cell r="H350" t="str">
            <v>N/A</v>
          </cell>
          <cell r="I350" t="str">
            <v>BATESON TRAILER</v>
          </cell>
          <cell r="J350">
            <v>800</v>
          </cell>
        </row>
        <row r="351">
          <cell r="A351" t="str">
            <v>9N637</v>
          </cell>
          <cell r="B351" t="str">
            <v>9N637</v>
          </cell>
          <cell r="C351" t="str">
            <v>Parks &amp; Open Spaces</v>
          </cell>
          <cell r="D351" t="str">
            <v>N/A</v>
          </cell>
          <cell r="E351" t="str">
            <v>Barnet Owned</v>
          </cell>
          <cell r="F351">
            <v>10764</v>
          </cell>
          <cell r="G351" t="str">
            <v>Barnet Owned</v>
          </cell>
          <cell r="H351" t="str">
            <v>N/A</v>
          </cell>
          <cell r="I351" t="str">
            <v>BATESON TRAILERS</v>
          </cell>
        </row>
        <row r="352">
          <cell r="A352" t="str">
            <v>9P006</v>
          </cell>
          <cell r="B352" t="str">
            <v>9P006</v>
          </cell>
          <cell r="C352" t="str">
            <v>Street Scene - Cleansing</v>
          </cell>
          <cell r="D352">
            <v>39018</v>
          </cell>
          <cell r="E352" t="str">
            <v>Barnet owned</v>
          </cell>
          <cell r="F352">
            <v>10652</v>
          </cell>
          <cell r="G352" t="str">
            <v>Barnet Owned</v>
          </cell>
          <cell r="H352" t="str">
            <v>N/A</v>
          </cell>
          <cell r="I352" t="str">
            <v>TRILO LEAF VACUUM</v>
          </cell>
          <cell r="J352">
            <v>750</v>
          </cell>
        </row>
        <row r="353">
          <cell r="A353" t="str">
            <v>9P007</v>
          </cell>
          <cell r="B353" t="str">
            <v>9P007</v>
          </cell>
          <cell r="C353" t="str">
            <v>Street Scene - Cleansing</v>
          </cell>
          <cell r="D353">
            <v>39018</v>
          </cell>
          <cell r="E353" t="str">
            <v>Barnet owned</v>
          </cell>
          <cell r="F353">
            <v>10652</v>
          </cell>
          <cell r="G353" t="str">
            <v>Barnet Owned</v>
          </cell>
          <cell r="H353" t="str">
            <v>N/A</v>
          </cell>
          <cell r="I353" t="str">
            <v>TRILO LEAF VACUUM</v>
          </cell>
          <cell r="J353">
            <v>750</v>
          </cell>
        </row>
        <row r="354">
          <cell r="A354" t="str">
            <v>9P008</v>
          </cell>
          <cell r="B354" t="str">
            <v>9P008</v>
          </cell>
          <cell r="C354" t="str">
            <v>Parks &amp; Open Spaces</v>
          </cell>
          <cell r="D354">
            <v>39090</v>
          </cell>
          <cell r="E354" t="str">
            <v>Barnet owned</v>
          </cell>
          <cell r="F354">
            <v>10764</v>
          </cell>
          <cell r="G354" t="str">
            <v>Barnet Owned</v>
          </cell>
          <cell r="H354" t="str">
            <v>N/A</v>
          </cell>
          <cell r="I354" t="str">
            <v>TIMBERWOLF S425 SHREDDER</v>
          </cell>
          <cell r="J354">
            <v>800</v>
          </cell>
        </row>
        <row r="355">
          <cell r="A355" t="str">
            <v>9P009</v>
          </cell>
          <cell r="B355" t="str">
            <v>9P009</v>
          </cell>
          <cell r="C355" t="str">
            <v>Parks &amp; Open Spaces</v>
          </cell>
          <cell r="D355">
            <v>39090</v>
          </cell>
          <cell r="E355" t="str">
            <v>Barnet owned</v>
          </cell>
          <cell r="F355">
            <v>10764</v>
          </cell>
          <cell r="G355" t="str">
            <v>Barnet Owned</v>
          </cell>
          <cell r="H355" t="str">
            <v>N/A</v>
          </cell>
          <cell r="I355" t="str">
            <v>TIMBERWOLF TW190DH  SHREDDER</v>
          </cell>
          <cell r="J355">
            <v>800</v>
          </cell>
        </row>
        <row r="356">
          <cell r="A356" t="str">
            <v>9P010</v>
          </cell>
          <cell r="B356" t="str">
            <v>9P010</v>
          </cell>
          <cell r="C356" t="str">
            <v>Street Scene - Cleansing</v>
          </cell>
          <cell r="D356">
            <v>39155</v>
          </cell>
          <cell r="E356" t="str">
            <v>Barnet owned</v>
          </cell>
          <cell r="F356">
            <v>10652</v>
          </cell>
          <cell r="G356" t="str">
            <v>Barnet Owned</v>
          </cell>
          <cell r="H356" t="str">
            <v>N/A</v>
          </cell>
          <cell r="I356" t="str">
            <v>TRILO LEAF VACUUM</v>
          </cell>
          <cell r="J356">
            <v>800</v>
          </cell>
        </row>
        <row r="357">
          <cell r="A357" t="str">
            <v>9P011</v>
          </cell>
          <cell r="B357" t="str">
            <v>9P011</v>
          </cell>
          <cell r="C357" t="str">
            <v>Street Scene - Cleansing</v>
          </cell>
          <cell r="D357">
            <v>39155</v>
          </cell>
          <cell r="E357" t="str">
            <v>Barnet owned</v>
          </cell>
          <cell r="F357">
            <v>10652</v>
          </cell>
          <cell r="G357" t="str">
            <v>Barnet Owned</v>
          </cell>
          <cell r="H357" t="str">
            <v>N/A</v>
          </cell>
          <cell r="I357" t="str">
            <v>TRILO LEAF VACUUM</v>
          </cell>
          <cell r="J357">
            <v>800</v>
          </cell>
        </row>
        <row r="358">
          <cell r="A358" t="str">
            <v>9Z001</v>
          </cell>
          <cell r="B358">
            <v>61062</v>
          </cell>
          <cell r="C358" t="str">
            <v>Street Scene - Cleansing</v>
          </cell>
          <cell r="D358">
            <v>40122</v>
          </cell>
          <cell r="E358" t="str">
            <v>12 week min</v>
          </cell>
          <cell r="F358">
            <v>10652</v>
          </cell>
          <cell r="G358" t="str">
            <v>Ad Hoc Hire</v>
          </cell>
          <cell r="H358" t="str">
            <v>GPL</v>
          </cell>
          <cell r="I358" t="str">
            <v>Trilo SU40B Truck Loader</v>
          </cell>
        </row>
        <row r="359">
          <cell r="A359" t="str">
            <v>9Z002</v>
          </cell>
          <cell r="B359" t="str">
            <v>9Z002</v>
          </cell>
          <cell r="C359" t="str">
            <v>Parks &amp; Open Spaces</v>
          </cell>
          <cell r="D359">
            <v>40138</v>
          </cell>
          <cell r="E359">
            <v>0</v>
          </cell>
          <cell r="F359">
            <v>10764</v>
          </cell>
          <cell r="G359" t="str">
            <v>Ad Hoc Hire</v>
          </cell>
          <cell r="H359" t="str">
            <v>GPL</v>
          </cell>
          <cell r="I359" t="str">
            <v>Agri Trailer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list"/>
      <sheetName val="LBB recharges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Schedule 5 - Maint. Recharges"/>
      <sheetName val="Schedule 6 - Other Fleet Serv"/>
    </sheetNames>
    <sheetDataSet>
      <sheetData sheetId="0" refreshError="1"/>
      <sheetData sheetId="1" refreshError="1"/>
      <sheetData sheetId="2">
        <row r="1">
          <cell r="A1" t="str">
            <v>Vehicle Type/Fleet No.</v>
          </cell>
          <cell r="B1" t="str">
            <v>Agreement No.</v>
          </cell>
          <cell r="C1" t="str">
            <v>Registrat-ion No.</v>
          </cell>
          <cell r="D1" t="str">
            <v>Annual Required Miles/ Hours</v>
          </cell>
          <cell r="E1" t="str">
            <v>Lease Start Date</v>
          </cell>
          <cell r="F1" t="str">
            <v>Current Lease Expiry Date</v>
          </cell>
          <cell r="G1" t="str">
            <v>Contract hire Rate(Only applies to GPL vehicle)</v>
          </cell>
          <cell r="H1" t="str">
            <v>Capital and Interest</v>
          </cell>
          <cell r="I1" t="str">
            <v>Mainten-ance Cost - Labour (Only)</v>
          </cell>
          <cell r="J1" t="str">
            <v>Mainten-ance Cost - Parts (Only)</v>
          </cell>
          <cell r="K1" t="str">
            <v>Road Fund Licence</v>
          </cell>
          <cell r="L1" t="str">
            <v>Mot Test Fees</v>
          </cell>
          <cell r="M1" t="str">
            <v>LOLER Test Costs</v>
          </cell>
          <cell r="N1" t="str">
            <v>Operational Costs</v>
          </cell>
          <cell r="O1" t="str">
            <v>Margin%</v>
          </cell>
          <cell r="P1" t="str">
            <v>Margin</v>
          </cell>
          <cell r="Q1" t="str">
            <v>Total Annual  Charge</v>
          </cell>
          <cell r="R1" t="str">
            <v>Department</v>
          </cell>
        </row>
        <row r="2">
          <cell r="A2" t="str">
            <v>1V089</v>
          </cell>
          <cell r="B2">
            <v>101538</v>
          </cell>
          <cell r="C2" t="str">
            <v>LS06DYN</v>
          </cell>
          <cell r="D2">
            <v>10000</v>
          </cell>
          <cell r="E2">
            <v>0</v>
          </cell>
          <cell r="F2">
            <v>40000</v>
          </cell>
          <cell r="G2">
            <v>0</v>
          </cell>
          <cell r="H2" t="str">
            <v>N/A</v>
          </cell>
          <cell r="I2">
            <v>330</v>
          </cell>
          <cell r="J2">
            <v>600</v>
          </cell>
          <cell r="K2">
            <v>0</v>
          </cell>
          <cell r="L2">
            <v>0</v>
          </cell>
          <cell r="M2">
            <v>0</v>
          </cell>
          <cell r="N2">
            <v>400</v>
          </cell>
          <cell r="O2">
            <v>0.1</v>
          </cell>
          <cell r="P2">
            <v>133</v>
          </cell>
          <cell r="Q2">
            <v>1463</v>
          </cell>
          <cell r="R2" t="str">
            <v>Parks &amp; Open Spaces</v>
          </cell>
        </row>
        <row r="3">
          <cell r="A3" t="str">
            <v>1V090</v>
          </cell>
          <cell r="B3">
            <v>0</v>
          </cell>
          <cell r="C3" t="str">
            <v>LR56OCC</v>
          </cell>
          <cell r="D3">
            <v>10000</v>
          </cell>
          <cell r="E3">
            <v>0</v>
          </cell>
          <cell r="F3">
            <v>40136</v>
          </cell>
          <cell r="G3">
            <v>0</v>
          </cell>
          <cell r="H3" t="str">
            <v>N/A</v>
          </cell>
          <cell r="I3">
            <v>210</v>
          </cell>
          <cell r="J3">
            <v>600</v>
          </cell>
          <cell r="K3">
            <v>0</v>
          </cell>
          <cell r="L3">
            <v>0</v>
          </cell>
          <cell r="M3">
            <v>0</v>
          </cell>
          <cell r="N3">
            <v>400</v>
          </cell>
          <cell r="O3">
            <v>0.12</v>
          </cell>
          <cell r="P3">
            <v>145.19999999999999</v>
          </cell>
          <cell r="Q3">
            <v>1355.2</v>
          </cell>
          <cell r="R3" t="str">
            <v>Street Scene - Refuse</v>
          </cell>
        </row>
        <row r="4">
          <cell r="A4" t="str">
            <v>1V091</v>
          </cell>
          <cell r="B4">
            <v>0</v>
          </cell>
          <cell r="C4" t="str">
            <v>LR56OCH</v>
          </cell>
          <cell r="D4">
            <v>10000</v>
          </cell>
          <cell r="E4">
            <v>0</v>
          </cell>
          <cell r="F4">
            <v>40137</v>
          </cell>
          <cell r="G4">
            <v>0</v>
          </cell>
          <cell r="H4" t="str">
            <v>N/A</v>
          </cell>
          <cell r="I4">
            <v>210</v>
          </cell>
          <cell r="J4">
            <v>600</v>
          </cell>
          <cell r="K4">
            <v>0</v>
          </cell>
          <cell r="L4">
            <v>0</v>
          </cell>
          <cell r="M4">
            <v>0</v>
          </cell>
          <cell r="N4">
            <v>400</v>
          </cell>
          <cell r="O4">
            <v>0.12</v>
          </cell>
          <cell r="P4">
            <v>145.19999999999999</v>
          </cell>
          <cell r="Q4">
            <v>1355.2</v>
          </cell>
          <cell r="R4" t="str">
            <v>Street Scene - Refuse</v>
          </cell>
        </row>
        <row r="5">
          <cell r="A5" t="str">
            <v>1V092</v>
          </cell>
          <cell r="B5">
            <v>0</v>
          </cell>
          <cell r="C5" t="str">
            <v>LR56OEX</v>
          </cell>
          <cell r="D5">
            <v>10000</v>
          </cell>
          <cell r="E5">
            <v>0</v>
          </cell>
          <cell r="F5">
            <v>40137</v>
          </cell>
          <cell r="G5">
            <v>0</v>
          </cell>
          <cell r="H5" t="str">
            <v>N/A</v>
          </cell>
          <cell r="I5">
            <v>210</v>
          </cell>
          <cell r="J5">
            <v>600</v>
          </cell>
          <cell r="K5">
            <v>0</v>
          </cell>
          <cell r="L5">
            <v>0</v>
          </cell>
          <cell r="M5">
            <v>0</v>
          </cell>
          <cell r="N5">
            <v>400</v>
          </cell>
          <cell r="O5">
            <v>0.12</v>
          </cell>
          <cell r="P5">
            <v>145.19999999999999</v>
          </cell>
          <cell r="Q5">
            <v>1355.2</v>
          </cell>
          <cell r="R5" t="str">
            <v>Street Scene - Refuse</v>
          </cell>
        </row>
        <row r="6">
          <cell r="A6" t="str">
            <v>1V093</v>
          </cell>
          <cell r="B6">
            <v>0</v>
          </cell>
          <cell r="C6" t="str">
            <v>LR56OFH</v>
          </cell>
          <cell r="D6">
            <v>10000</v>
          </cell>
          <cell r="E6">
            <v>0</v>
          </cell>
          <cell r="F6">
            <v>40120</v>
          </cell>
          <cell r="G6">
            <v>0</v>
          </cell>
          <cell r="H6" t="str">
            <v>N/A</v>
          </cell>
          <cell r="I6">
            <v>210</v>
          </cell>
          <cell r="J6">
            <v>600</v>
          </cell>
          <cell r="K6">
            <v>0</v>
          </cell>
          <cell r="L6">
            <v>0</v>
          </cell>
          <cell r="M6">
            <v>0</v>
          </cell>
          <cell r="N6">
            <v>400</v>
          </cell>
          <cell r="O6">
            <v>0.12</v>
          </cell>
          <cell r="P6">
            <v>145.19999999999999</v>
          </cell>
          <cell r="Q6">
            <v>1355.2</v>
          </cell>
          <cell r="R6" t="str">
            <v>Street Scene - Refuse</v>
          </cell>
        </row>
        <row r="7">
          <cell r="A7" t="str">
            <v>1V094</v>
          </cell>
          <cell r="B7">
            <v>0</v>
          </cell>
          <cell r="C7" t="str">
            <v>LR56OFE</v>
          </cell>
          <cell r="D7">
            <v>10000</v>
          </cell>
          <cell r="E7">
            <v>0</v>
          </cell>
          <cell r="F7">
            <v>40120</v>
          </cell>
          <cell r="G7">
            <v>0</v>
          </cell>
          <cell r="H7" t="str">
            <v>N/A</v>
          </cell>
          <cell r="I7">
            <v>210</v>
          </cell>
          <cell r="J7">
            <v>600</v>
          </cell>
          <cell r="K7">
            <v>0</v>
          </cell>
          <cell r="L7">
            <v>0</v>
          </cell>
          <cell r="M7">
            <v>0</v>
          </cell>
          <cell r="N7">
            <v>400</v>
          </cell>
          <cell r="O7">
            <v>0.12</v>
          </cell>
          <cell r="P7">
            <v>145.19999999999999</v>
          </cell>
          <cell r="Q7">
            <v>1355.2</v>
          </cell>
          <cell r="R7" t="str">
            <v>Street Scene - cleansing</v>
          </cell>
        </row>
        <row r="8">
          <cell r="A8" t="str">
            <v>1V095</v>
          </cell>
          <cell r="B8">
            <v>0</v>
          </cell>
          <cell r="C8" t="str">
            <v>LM56GKA</v>
          </cell>
          <cell r="D8">
            <v>10000</v>
          </cell>
          <cell r="E8">
            <v>0</v>
          </cell>
          <cell r="F8">
            <v>40201</v>
          </cell>
          <cell r="G8">
            <v>0</v>
          </cell>
          <cell r="H8" t="str">
            <v>N/A</v>
          </cell>
          <cell r="I8">
            <v>240</v>
          </cell>
          <cell r="J8">
            <v>600</v>
          </cell>
          <cell r="K8">
            <v>0</v>
          </cell>
          <cell r="L8">
            <v>0</v>
          </cell>
          <cell r="M8">
            <v>0</v>
          </cell>
          <cell r="N8">
            <v>400</v>
          </cell>
          <cell r="O8">
            <v>7.4999999999999997E-2</v>
          </cell>
          <cell r="P8">
            <v>93</v>
          </cell>
          <cell r="Q8">
            <v>1333</v>
          </cell>
          <cell r="R8" t="str">
            <v>Street Scene - Refuse</v>
          </cell>
        </row>
        <row r="9">
          <cell r="A9" t="str">
            <v>1V096</v>
          </cell>
          <cell r="B9">
            <v>0</v>
          </cell>
          <cell r="C9" t="str">
            <v>LN56RZX</v>
          </cell>
          <cell r="D9">
            <v>10000</v>
          </cell>
          <cell r="E9">
            <v>0</v>
          </cell>
          <cell r="F9">
            <v>40201</v>
          </cell>
          <cell r="G9">
            <v>0</v>
          </cell>
          <cell r="H9" t="str">
            <v>N/A</v>
          </cell>
          <cell r="I9">
            <v>240</v>
          </cell>
          <cell r="J9">
            <v>600</v>
          </cell>
          <cell r="K9">
            <v>0</v>
          </cell>
          <cell r="L9">
            <v>0</v>
          </cell>
          <cell r="M9">
            <v>0</v>
          </cell>
          <cell r="N9">
            <v>400</v>
          </cell>
          <cell r="O9">
            <v>7.4999999999999997E-2</v>
          </cell>
          <cell r="P9">
            <v>93</v>
          </cell>
          <cell r="Q9">
            <v>1333</v>
          </cell>
          <cell r="R9" t="str">
            <v>Street Scene - Refuse</v>
          </cell>
        </row>
        <row r="10">
          <cell r="A10" t="str">
            <v>1V097</v>
          </cell>
          <cell r="B10">
            <v>0</v>
          </cell>
          <cell r="C10" t="str">
            <v>LR56OJA</v>
          </cell>
          <cell r="D10">
            <v>10000</v>
          </cell>
          <cell r="E10">
            <v>0</v>
          </cell>
          <cell r="F10">
            <v>40201</v>
          </cell>
          <cell r="G10">
            <v>0</v>
          </cell>
          <cell r="H10" t="str">
            <v>N/A</v>
          </cell>
          <cell r="I10">
            <v>240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400</v>
          </cell>
          <cell r="O10">
            <v>7.4999999999999997E-2</v>
          </cell>
          <cell r="P10">
            <v>93</v>
          </cell>
          <cell r="Q10">
            <v>1333</v>
          </cell>
          <cell r="R10" t="str">
            <v>Street Scene - cleansing</v>
          </cell>
        </row>
        <row r="11">
          <cell r="A11" t="str">
            <v>1V098</v>
          </cell>
          <cell r="B11">
            <v>0</v>
          </cell>
          <cell r="C11" t="str">
            <v>LR56OJJ</v>
          </cell>
          <cell r="D11">
            <v>10000</v>
          </cell>
          <cell r="E11">
            <v>0</v>
          </cell>
          <cell r="F11">
            <v>40201</v>
          </cell>
          <cell r="G11">
            <v>0</v>
          </cell>
          <cell r="H11" t="str">
            <v>N/A</v>
          </cell>
          <cell r="I11">
            <v>240</v>
          </cell>
          <cell r="J11">
            <v>600</v>
          </cell>
          <cell r="K11">
            <v>0</v>
          </cell>
          <cell r="L11">
            <v>0</v>
          </cell>
          <cell r="M11">
            <v>0</v>
          </cell>
          <cell r="N11">
            <v>400</v>
          </cell>
          <cell r="O11">
            <v>7.4999999999999997E-2</v>
          </cell>
          <cell r="P11">
            <v>93</v>
          </cell>
          <cell r="Q11">
            <v>1333</v>
          </cell>
          <cell r="R11" t="str">
            <v>Street Scene - cleansing</v>
          </cell>
        </row>
        <row r="12">
          <cell r="A12" t="str">
            <v>1V099</v>
          </cell>
          <cell r="B12">
            <v>0</v>
          </cell>
          <cell r="C12" t="str">
            <v>LM07CMO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Barnet Homes  -  Caretakers</v>
          </cell>
        </row>
        <row r="13">
          <cell r="A13" t="str">
            <v>2G026</v>
          </cell>
          <cell r="B13">
            <v>0</v>
          </cell>
          <cell r="C13" t="str">
            <v>NU52PZH</v>
          </cell>
          <cell r="D13">
            <v>10000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Street Scene - Refuse</v>
          </cell>
        </row>
        <row r="14">
          <cell r="A14" t="str">
            <v>2G039</v>
          </cell>
          <cell r="B14">
            <v>0</v>
          </cell>
          <cell r="C14" t="str">
            <v>NV53PYG</v>
          </cell>
          <cell r="D14">
            <v>10000</v>
          </cell>
          <cell r="E14">
            <v>0</v>
          </cell>
          <cell r="F14">
            <v>39785</v>
          </cell>
          <cell r="G14">
            <v>0</v>
          </cell>
          <cell r="H14" t="str">
            <v>N/A</v>
          </cell>
          <cell r="I14">
            <v>540</v>
          </cell>
          <cell r="J14">
            <v>850</v>
          </cell>
          <cell r="K14">
            <v>0</v>
          </cell>
          <cell r="L14">
            <v>49</v>
          </cell>
          <cell r="M14">
            <v>0</v>
          </cell>
          <cell r="N14">
            <v>1300</v>
          </cell>
          <cell r="O14">
            <v>0.1</v>
          </cell>
          <cell r="P14">
            <v>273.89999999999998</v>
          </cell>
          <cell r="Q14">
            <v>3012.9</v>
          </cell>
          <cell r="R14" t="str">
            <v xml:space="preserve">Street Scene - Cleansing </v>
          </cell>
        </row>
        <row r="15">
          <cell r="A15" t="str">
            <v>2G040</v>
          </cell>
          <cell r="B15">
            <v>0</v>
          </cell>
          <cell r="C15" t="str">
            <v>LT04FLH</v>
          </cell>
          <cell r="D15">
            <v>10000</v>
          </cell>
          <cell r="E15">
            <v>0</v>
          </cell>
          <cell r="F15">
            <v>39873</v>
          </cell>
          <cell r="G15">
            <v>0</v>
          </cell>
          <cell r="H15" t="str">
            <v>N/A</v>
          </cell>
          <cell r="I15">
            <v>360</v>
          </cell>
          <cell r="J15">
            <v>600</v>
          </cell>
          <cell r="K15">
            <v>0</v>
          </cell>
          <cell r="L15">
            <v>47</v>
          </cell>
          <cell r="M15">
            <v>0</v>
          </cell>
          <cell r="N15">
            <v>400</v>
          </cell>
          <cell r="O15">
            <v>0.13900000000000001</v>
          </cell>
          <cell r="P15">
            <v>195.57</v>
          </cell>
          <cell r="Q15">
            <v>1602.57</v>
          </cell>
          <cell r="R15" t="str">
            <v>Parks &amp; Open Spaces</v>
          </cell>
        </row>
        <row r="16">
          <cell r="A16" t="str">
            <v>2G060</v>
          </cell>
          <cell r="B16">
            <v>0</v>
          </cell>
          <cell r="C16" t="str">
            <v>LT54CEK</v>
          </cell>
          <cell r="D16">
            <v>10000</v>
          </cell>
          <cell r="E16">
            <v>0</v>
          </cell>
          <cell r="F16">
            <v>40064</v>
          </cell>
          <cell r="G16">
            <v>0</v>
          </cell>
          <cell r="H16" t="str">
            <v>N/A</v>
          </cell>
          <cell r="I16">
            <v>360</v>
          </cell>
          <cell r="J16">
            <v>600</v>
          </cell>
          <cell r="K16">
            <v>0</v>
          </cell>
          <cell r="L16">
            <v>47</v>
          </cell>
          <cell r="M16">
            <v>0</v>
          </cell>
          <cell r="N16">
            <v>400</v>
          </cell>
          <cell r="O16">
            <v>0.13900000000000001</v>
          </cell>
          <cell r="P16">
            <v>195.57</v>
          </cell>
          <cell r="Q16">
            <v>1602.57</v>
          </cell>
          <cell r="R16" t="str">
            <v>Barnet Homes  -  Caretakers</v>
          </cell>
        </row>
        <row r="17">
          <cell r="A17" t="str">
            <v>2G061</v>
          </cell>
          <cell r="B17">
            <v>0</v>
          </cell>
          <cell r="C17" t="str">
            <v>LT54CLJ</v>
          </cell>
          <cell r="D17">
            <v>10000</v>
          </cell>
          <cell r="E17">
            <v>0</v>
          </cell>
          <cell r="F17">
            <v>40064</v>
          </cell>
          <cell r="G17">
            <v>0</v>
          </cell>
          <cell r="H17" t="str">
            <v>N/A</v>
          </cell>
          <cell r="I17">
            <v>360</v>
          </cell>
          <cell r="J17">
            <v>600</v>
          </cell>
          <cell r="K17">
            <v>0</v>
          </cell>
          <cell r="L17">
            <v>47</v>
          </cell>
          <cell r="M17">
            <v>0</v>
          </cell>
          <cell r="N17">
            <v>400</v>
          </cell>
          <cell r="O17">
            <v>0.13900000000000001</v>
          </cell>
          <cell r="P17">
            <v>195.57</v>
          </cell>
          <cell r="Q17">
            <v>1602.57</v>
          </cell>
          <cell r="R17" t="str">
            <v>Housing 21</v>
          </cell>
        </row>
        <row r="18">
          <cell r="A18" t="str">
            <v>2G062</v>
          </cell>
          <cell r="B18">
            <v>0</v>
          </cell>
          <cell r="C18" t="str">
            <v>LT54CLN</v>
          </cell>
          <cell r="D18">
            <v>10000</v>
          </cell>
          <cell r="E18">
            <v>0</v>
          </cell>
          <cell r="F18">
            <v>40064</v>
          </cell>
          <cell r="G18">
            <v>0</v>
          </cell>
          <cell r="H18" t="str">
            <v>N/A</v>
          </cell>
          <cell r="I18">
            <v>360</v>
          </cell>
          <cell r="J18">
            <v>600</v>
          </cell>
          <cell r="K18">
            <v>0</v>
          </cell>
          <cell r="L18">
            <v>47</v>
          </cell>
          <cell r="M18">
            <v>0</v>
          </cell>
          <cell r="N18">
            <v>400</v>
          </cell>
          <cell r="O18">
            <v>0.13900000000000001</v>
          </cell>
          <cell r="P18">
            <v>195.57</v>
          </cell>
          <cell r="Q18">
            <v>1602.57</v>
          </cell>
          <cell r="R18" t="str">
            <v>Housing 21</v>
          </cell>
        </row>
        <row r="19">
          <cell r="A19" t="str">
            <v>2G071</v>
          </cell>
          <cell r="B19">
            <v>0</v>
          </cell>
          <cell r="C19" t="str">
            <v>LT55KHD</v>
          </cell>
          <cell r="D19">
            <v>10000</v>
          </cell>
          <cell r="E19">
            <v>0</v>
          </cell>
          <cell r="F19">
            <v>39762</v>
          </cell>
          <cell r="G19">
            <v>0</v>
          </cell>
          <cell r="H19" t="str">
            <v>N/A</v>
          </cell>
          <cell r="I19">
            <v>360</v>
          </cell>
          <cell r="J19">
            <v>600</v>
          </cell>
          <cell r="K19">
            <v>0</v>
          </cell>
          <cell r="L19">
            <v>47</v>
          </cell>
          <cell r="M19">
            <v>0</v>
          </cell>
          <cell r="N19">
            <v>400</v>
          </cell>
          <cell r="O19">
            <v>0.13900000000000001</v>
          </cell>
          <cell r="P19">
            <v>195.57</v>
          </cell>
          <cell r="Q19">
            <v>1602.57</v>
          </cell>
          <cell r="R19" t="str">
            <v>Library Mobile Service</v>
          </cell>
        </row>
        <row r="20">
          <cell r="A20" t="str">
            <v>2G072</v>
          </cell>
          <cell r="B20">
            <v>0</v>
          </cell>
          <cell r="C20" t="str">
            <v>LT06BPV</v>
          </cell>
          <cell r="D20">
            <v>10000</v>
          </cell>
          <cell r="E20">
            <v>0</v>
          </cell>
          <cell r="F20">
            <v>39937</v>
          </cell>
          <cell r="G20">
            <v>0</v>
          </cell>
          <cell r="H20" t="str">
            <v>N/A</v>
          </cell>
          <cell r="I20">
            <v>210</v>
          </cell>
          <cell r="J20">
            <v>600</v>
          </cell>
          <cell r="K20">
            <v>0</v>
          </cell>
          <cell r="L20">
            <v>0</v>
          </cell>
          <cell r="M20">
            <v>0</v>
          </cell>
          <cell r="N20">
            <v>400</v>
          </cell>
          <cell r="O20">
            <v>0.14199999999999999</v>
          </cell>
          <cell r="P20">
            <v>171.82</v>
          </cell>
          <cell r="Q20">
            <v>1381.82</v>
          </cell>
          <cell r="R20" t="str">
            <v>Parks &amp; Open Spaces</v>
          </cell>
        </row>
        <row r="21">
          <cell r="A21" t="str">
            <v>2G073</v>
          </cell>
          <cell r="B21">
            <v>0</v>
          </cell>
          <cell r="C21" t="str">
            <v>LT06BOV</v>
          </cell>
          <cell r="D21">
            <v>10000</v>
          </cell>
          <cell r="E21">
            <v>0</v>
          </cell>
          <cell r="F21">
            <v>39937</v>
          </cell>
          <cell r="G21">
            <v>0</v>
          </cell>
          <cell r="H21" t="str">
            <v>N/A</v>
          </cell>
          <cell r="I21">
            <v>210</v>
          </cell>
          <cell r="J21">
            <v>600</v>
          </cell>
          <cell r="K21">
            <v>0</v>
          </cell>
          <cell r="L21">
            <v>0</v>
          </cell>
          <cell r="M21">
            <v>0</v>
          </cell>
          <cell r="N21">
            <v>400</v>
          </cell>
          <cell r="O21">
            <v>0.14199999999999999</v>
          </cell>
          <cell r="P21">
            <v>171.82</v>
          </cell>
          <cell r="Q21">
            <v>1381.82</v>
          </cell>
          <cell r="R21" t="str">
            <v>Parks &amp; Open Spaces</v>
          </cell>
        </row>
        <row r="22">
          <cell r="A22" t="str">
            <v>2G074</v>
          </cell>
          <cell r="B22">
            <v>0</v>
          </cell>
          <cell r="C22" t="str">
            <v>LT06BPO</v>
          </cell>
          <cell r="D22">
            <v>10000</v>
          </cell>
          <cell r="E22">
            <v>0</v>
          </cell>
          <cell r="F22">
            <v>39937</v>
          </cell>
          <cell r="G22">
            <v>0</v>
          </cell>
          <cell r="H22" t="str">
            <v>N/A</v>
          </cell>
          <cell r="I22">
            <v>210</v>
          </cell>
          <cell r="J22">
            <v>600</v>
          </cell>
          <cell r="K22">
            <v>0</v>
          </cell>
          <cell r="L22">
            <v>0</v>
          </cell>
          <cell r="M22">
            <v>0</v>
          </cell>
          <cell r="N22">
            <v>400</v>
          </cell>
          <cell r="O22">
            <v>0.14199999999999999</v>
          </cell>
          <cell r="P22">
            <v>171.82</v>
          </cell>
          <cell r="Q22">
            <v>1381.82</v>
          </cell>
          <cell r="R22" t="str">
            <v>Parks &amp; Open Spaces</v>
          </cell>
        </row>
        <row r="23">
          <cell r="A23" t="str">
            <v>2G075</v>
          </cell>
          <cell r="B23">
            <v>0</v>
          </cell>
          <cell r="C23" t="str">
            <v>LT06BPF</v>
          </cell>
          <cell r="D23">
            <v>10000</v>
          </cell>
          <cell r="E23">
            <v>0</v>
          </cell>
          <cell r="F23">
            <v>39937</v>
          </cell>
          <cell r="G23">
            <v>0</v>
          </cell>
          <cell r="H23" t="str">
            <v>N/A</v>
          </cell>
          <cell r="I23">
            <v>210</v>
          </cell>
          <cell r="J23">
            <v>600</v>
          </cell>
          <cell r="K23">
            <v>0</v>
          </cell>
          <cell r="L23">
            <v>0</v>
          </cell>
          <cell r="M23">
            <v>0</v>
          </cell>
          <cell r="N23">
            <v>400</v>
          </cell>
          <cell r="O23">
            <v>0.14199999999999999</v>
          </cell>
          <cell r="P23">
            <v>171.82</v>
          </cell>
          <cell r="Q23">
            <v>1381.82</v>
          </cell>
          <cell r="R23" t="str">
            <v>Public Health</v>
          </cell>
        </row>
        <row r="24">
          <cell r="A24" t="str">
            <v>2G076</v>
          </cell>
          <cell r="B24">
            <v>0</v>
          </cell>
          <cell r="C24" t="str">
            <v>LN57WVU</v>
          </cell>
          <cell r="D24">
            <v>10000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Barnet Homes  -  Caretakers</v>
          </cell>
        </row>
        <row r="25">
          <cell r="A25" t="str">
            <v>2G077</v>
          </cell>
          <cell r="B25">
            <v>0</v>
          </cell>
          <cell r="C25" t="str">
            <v>LN57WVV</v>
          </cell>
          <cell r="D25">
            <v>10000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Barnet Homes  -  Caretakers</v>
          </cell>
        </row>
        <row r="26">
          <cell r="A26" t="str">
            <v>2G078</v>
          </cell>
          <cell r="B26">
            <v>0</v>
          </cell>
          <cell r="C26" t="str">
            <v>LN57WVW</v>
          </cell>
          <cell r="D26">
            <v>10000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Barnet Homes  -  Caretakers</v>
          </cell>
        </row>
        <row r="27">
          <cell r="A27" t="str">
            <v>2G079</v>
          </cell>
          <cell r="B27">
            <v>0</v>
          </cell>
          <cell r="C27" t="str">
            <v>LN57WVX</v>
          </cell>
          <cell r="D27">
            <v>10000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>Barnet Homes  -  Caretakers</v>
          </cell>
        </row>
        <row r="28">
          <cell r="A28" t="str">
            <v>2G080</v>
          </cell>
          <cell r="B28">
            <v>0</v>
          </cell>
          <cell r="C28" t="str">
            <v>LN57XBA</v>
          </cell>
          <cell r="D28">
            <v>10000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Barnet Homes  -  Caretakers</v>
          </cell>
        </row>
        <row r="29">
          <cell r="A29" t="str">
            <v>2S001</v>
          </cell>
          <cell r="B29">
            <v>0</v>
          </cell>
          <cell r="C29" t="str">
            <v>NX51KVO</v>
          </cell>
          <cell r="D29">
            <v>10000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Cashiers-Borough Treasurers</v>
          </cell>
        </row>
        <row r="30">
          <cell r="A30" t="str">
            <v>2S002</v>
          </cell>
          <cell r="B30">
            <v>0</v>
          </cell>
          <cell r="C30" t="str">
            <v>NX51KVP</v>
          </cell>
          <cell r="D30">
            <v>10000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Cashiers-Borough Treasurers</v>
          </cell>
        </row>
        <row r="31">
          <cell r="A31" t="str">
            <v>2S003</v>
          </cell>
          <cell r="B31">
            <v>0</v>
          </cell>
          <cell r="C31" t="str">
            <v>NX51KVM</v>
          </cell>
          <cell r="D31">
            <v>10000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Cashiers-Borough Treasurers</v>
          </cell>
        </row>
        <row r="32">
          <cell r="A32" t="str">
            <v>2T040</v>
          </cell>
          <cell r="B32">
            <v>0</v>
          </cell>
          <cell r="C32" t="str">
            <v>LT55KHP</v>
          </cell>
          <cell r="D32">
            <v>10000</v>
          </cell>
          <cell r="E32">
            <v>0</v>
          </cell>
          <cell r="F32">
            <v>39833</v>
          </cell>
          <cell r="G32">
            <v>0</v>
          </cell>
          <cell r="H32" t="str">
            <v>N/A</v>
          </cell>
          <cell r="I32">
            <v>555</v>
          </cell>
          <cell r="J32">
            <v>750</v>
          </cell>
          <cell r="K32">
            <v>0</v>
          </cell>
          <cell r="L32">
            <v>47</v>
          </cell>
          <cell r="M32">
            <v>125</v>
          </cell>
          <cell r="N32">
            <v>400</v>
          </cell>
          <cell r="O32">
            <v>9.7500000000000003E-2</v>
          </cell>
          <cell r="P32">
            <v>183</v>
          </cell>
          <cell r="Q32">
            <v>2060</v>
          </cell>
          <cell r="R32" t="str">
            <v>Parks &amp; Open Spaces</v>
          </cell>
        </row>
        <row r="33">
          <cell r="A33" t="str">
            <v>2T041</v>
          </cell>
          <cell r="B33">
            <v>0</v>
          </cell>
          <cell r="C33" t="str">
            <v>LT55KHU</v>
          </cell>
          <cell r="D33">
            <v>10000</v>
          </cell>
          <cell r="E33">
            <v>0</v>
          </cell>
          <cell r="F33">
            <v>39833</v>
          </cell>
          <cell r="G33">
            <v>0</v>
          </cell>
          <cell r="H33" t="str">
            <v>N/A</v>
          </cell>
          <cell r="I33">
            <v>555</v>
          </cell>
          <cell r="J33">
            <v>750</v>
          </cell>
          <cell r="K33">
            <v>0</v>
          </cell>
          <cell r="L33">
            <v>47</v>
          </cell>
          <cell r="M33">
            <v>125</v>
          </cell>
          <cell r="N33">
            <v>400</v>
          </cell>
          <cell r="O33">
            <v>9.7500000000000003E-2</v>
          </cell>
          <cell r="P33">
            <v>183</v>
          </cell>
          <cell r="Q33">
            <v>2060</v>
          </cell>
          <cell r="R33" t="str">
            <v>Parks &amp; Open Spaces</v>
          </cell>
        </row>
        <row r="34">
          <cell r="A34" t="str">
            <v>2T042</v>
          </cell>
          <cell r="B34">
            <v>0</v>
          </cell>
          <cell r="C34" t="str">
            <v>MJ06TYV</v>
          </cell>
          <cell r="D34">
            <v>10000</v>
          </cell>
          <cell r="E34">
            <v>0</v>
          </cell>
          <cell r="F34">
            <v>39987</v>
          </cell>
          <cell r="G34">
            <v>0</v>
          </cell>
          <cell r="H34" t="str">
            <v>N/A</v>
          </cell>
          <cell r="I34">
            <v>555</v>
          </cell>
          <cell r="J34">
            <v>750</v>
          </cell>
          <cell r="K34">
            <v>0</v>
          </cell>
          <cell r="L34">
            <v>47</v>
          </cell>
          <cell r="M34">
            <v>125</v>
          </cell>
          <cell r="N34">
            <v>400</v>
          </cell>
          <cell r="O34">
            <v>9.7500000000000003E-2</v>
          </cell>
          <cell r="P34">
            <v>183</v>
          </cell>
          <cell r="Q34">
            <v>2060</v>
          </cell>
          <cell r="R34" t="str">
            <v>Parks &amp; Open Spaces</v>
          </cell>
        </row>
        <row r="35">
          <cell r="A35" t="str">
            <v>2T043</v>
          </cell>
          <cell r="B35">
            <v>0</v>
          </cell>
          <cell r="C35" t="str">
            <v>MJ06TYW</v>
          </cell>
          <cell r="D35">
            <v>10000</v>
          </cell>
          <cell r="E35">
            <v>0</v>
          </cell>
          <cell r="F35">
            <v>39987</v>
          </cell>
          <cell r="G35">
            <v>0</v>
          </cell>
          <cell r="H35" t="str">
            <v>N/A</v>
          </cell>
          <cell r="I35">
            <v>555</v>
          </cell>
          <cell r="J35">
            <v>750</v>
          </cell>
          <cell r="K35">
            <v>0</v>
          </cell>
          <cell r="L35">
            <v>47</v>
          </cell>
          <cell r="M35">
            <v>125</v>
          </cell>
          <cell r="N35">
            <v>400</v>
          </cell>
          <cell r="O35">
            <v>9.7500000000000003E-2</v>
          </cell>
          <cell r="P35">
            <v>183</v>
          </cell>
          <cell r="Q35">
            <v>2060</v>
          </cell>
          <cell r="R35" t="str">
            <v>Parks &amp; Open Spaces</v>
          </cell>
        </row>
        <row r="36">
          <cell r="A36" t="str">
            <v>2T044</v>
          </cell>
          <cell r="B36">
            <v>0</v>
          </cell>
          <cell r="C36" t="str">
            <v>MJ06TYK</v>
          </cell>
          <cell r="D36">
            <v>10000</v>
          </cell>
          <cell r="E36">
            <v>0</v>
          </cell>
          <cell r="F36">
            <v>39987</v>
          </cell>
          <cell r="G36">
            <v>0</v>
          </cell>
          <cell r="H36" t="str">
            <v>N/A</v>
          </cell>
          <cell r="I36">
            <v>555</v>
          </cell>
          <cell r="J36">
            <v>750</v>
          </cell>
          <cell r="K36">
            <v>0</v>
          </cell>
          <cell r="L36">
            <v>47</v>
          </cell>
          <cell r="M36">
            <v>125</v>
          </cell>
          <cell r="N36">
            <v>400</v>
          </cell>
          <cell r="O36">
            <v>9.7500000000000003E-2</v>
          </cell>
          <cell r="P36">
            <v>183</v>
          </cell>
          <cell r="Q36">
            <v>2060</v>
          </cell>
          <cell r="R36" t="str">
            <v>Parks &amp; Open Spaces</v>
          </cell>
        </row>
        <row r="37">
          <cell r="A37" t="str">
            <v>2T045</v>
          </cell>
          <cell r="B37">
            <v>0</v>
          </cell>
          <cell r="C37" t="str">
            <v>MJ06TYY</v>
          </cell>
          <cell r="D37">
            <v>10000</v>
          </cell>
          <cell r="E37">
            <v>0</v>
          </cell>
          <cell r="F37">
            <v>39987</v>
          </cell>
          <cell r="G37">
            <v>0</v>
          </cell>
          <cell r="H37" t="str">
            <v>N/A</v>
          </cell>
          <cell r="I37">
            <v>555</v>
          </cell>
          <cell r="J37">
            <v>750</v>
          </cell>
          <cell r="K37">
            <v>0</v>
          </cell>
          <cell r="L37">
            <v>47</v>
          </cell>
          <cell r="M37">
            <v>125</v>
          </cell>
          <cell r="N37">
            <v>400</v>
          </cell>
          <cell r="O37">
            <v>9.7500000000000003E-2</v>
          </cell>
          <cell r="P37">
            <v>183</v>
          </cell>
          <cell r="Q37">
            <v>2060</v>
          </cell>
          <cell r="R37" t="str">
            <v>Parks &amp; Open Spaces</v>
          </cell>
        </row>
        <row r="38">
          <cell r="A38" t="str">
            <v>2T046</v>
          </cell>
          <cell r="B38">
            <v>0</v>
          </cell>
          <cell r="C38" t="str">
            <v>MJ06TYZ</v>
          </cell>
          <cell r="D38">
            <v>10000</v>
          </cell>
          <cell r="E38">
            <v>0</v>
          </cell>
          <cell r="F38">
            <v>39987</v>
          </cell>
          <cell r="G38">
            <v>0</v>
          </cell>
          <cell r="H38" t="str">
            <v>N/A</v>
          </cell>
          <cell r="I38">
            <v>555</v>
          </cell>
          <cell r="J38">
            <v>750</v>
          </cell>
          <cell r="K38">
            <v>0</v>
          </cell>
          <cell r="L38">
            <v>47</v>
          </cell>
          <cell r="M38">
            <v>125</v>
          </cell>
          <cell r="N38">
            <v>400</v>
          </cell>
          <cell r="O38">
            <v>9.7500000000000003E-2</v>
          </cell>
          <cell r="P38">
            <v>183</v>
          </cell>
          <cell r="Q38">
            <v>2060</v>
          </cell>
          <cell r="R38" t="str">
            <v>Parks &amp; Open Spaces</v>
          </cell>
        </row>
        <row r="39">
          <cell r="A39" t="str">
            <v>2T048</v>
          </cell>
          <cell r="B39">
            <v>0</v>
          </cell>
          <cell r="C39" t="str">
            <v>KE06LFB</v>
          </cell>
          <cell r="D39">
            <v>10000</v>
          </cell>
          <cell r="E39">
            <v>0</v>
          </cell>
          <cell r="F39">
            <v>40721</v>
          </cell>
          <cell r="G39">
            <v>0</v>
          </cell>
          <cell r="H39" t="str">
            <v>N/A</v>
          </cell>
          <cell r="I39">
            <v>510</v>
          </cell>
          <cell r="J39">
            <v>750</v>
          </cell>
          <cell r="K39">
            <v>0</v>
          </cell>
          <cell r="L39">
            <v>47</v>
          </cell>
          <cell r="M39">
            <v>0</v>
          </cell>
          <cell r="N39">
            <v>400</v>
          </cell>
          <cell r="O39">
            <v>0.1095</v>
          </cell>
          <cell r="P39">
            <v>186.91</v>
          </cell>
          <cell r="Q39">
            <v>1893.91</v>
          </cell>
          <cell r="R39" t="str">
            <v xml:space="preserve">Street Scene - Refuse </v>
          </cell>
        </row>
        <row r="40">
          <cell r="A40" t="str">
            <v>2T049</v>
          </cell>
          <cell r="B40">
            <v>0</v>
          </cell>
          <cell r="C40" t="str">
            <v>KE06LFU</v>
          </cell>
          <cell r="D40">
            <v>10000</v>
          </cell>
          <cell r="E40">
            <v>0</v>
          </cell>
          <cell r="F40">
            <v>40721</v>
          </cell>
          <cell r="G40">
            <v>0</v>
          </cell>
          <cell r="H40" t="str">
            <v>N/A</v>
          </cell>
          <cell r="I40">
            <v>510</v>
          </cell>
          <cell r="J40">
            <v>750</v>
          </cell>
          <cell r="K40">
            <v>0</v>
          </cell>
          <cell r="L40">
            <v>47</v>
          </cell>
          <cell r="M40">
            <v>0</v>
          </cell>
          <cell r="N40">
            <v>400</v>
          </cell>
          <cell r="O40">
            <v>0.1095</v>
          </cell>
          <cell r="P40">
            <v>186.91</v>
          </cell>
          <cell r="Q40">
            <v>1893.91</v>
          </cell>
          <cell r="R40" t="str">
            <v xml:space="preserve">Street Scene - Refuse </v>
          </cell>
        </row>
        <row r="41">
          <cell r="A41" t="str">
            <v>2T050</v>
          </cell>
          <cell r="B41">
            <v>0</v>
          </cell>
          <cell r="C41" t="str">
            <v>LS06DZC</v>
          </cell>
          <cell r="D41">
            <v>10000</v>
          </cell>
          <cell r="E41">
            <v>0</v>
          </cell>
          <cell r="F41">
            <v>40026</v>
          </cell>
          <cell r="G41">
            <v>0</v>
          </cell>
          <cell r="H41" t="str">
            <v>N/A</v>
          </cell>
          <cell r="I41">
            <v>555</v>
          </cell>
          <cell r="J41">
            <v>750</v>
          </cell>
          <cell r="K41">
            <v>0</v>
          </cell>
          <cell r="L41">
            <v>47</v>
          </cell>
          <cell r="M41">
            <v>125</v>
          </cell>
          <cell r="N41">
            <v>400</v>
          </cell>
          <cell r="O41">
            <v>9.7500000000000003E-2</v>
          </cell>
          <cell r="P41">
            <v>183</v>
          </cell>
          <cell r="Q41">
            <v>2060</v>
          </cell>
          <cell r="R41" t="str">
            <v>Parks &amp; Open Spaces</v>
          </cell>
        </row>
        <row r="42">
          <cell r="A42" t="str">
            <v>2T051</v>
          </cell>
          <cell r="B42">
            <v>0</v>
          </cell>
          <cell r="C42" t="str">
            <v>LT06BUF</v>
          </cell>
          <cell r="D42">
            <v>10000</v>
          </cell>
          <cell r="E42">
            <v>0</v>
          </cell>
          <cell r="F42">
            <v>40036</v>
          </cell>
          <cell r="G42">
            <v>0</v>
          </cell>
          <cell r="H42" t="str">
            <v>N/A</v>
          </cell>
          <cell r="I42">
            <v>555</v>
          </cell>
          <cell r="J42">
            <v>750</v>
          </cell>
          <cell r="K42">
            <v>0</v>
          </cell>
          <cell r="L42">
            <v>47</v>
          </cell>
          <cell r="M42">
            <v>125</v>
          </cell>
          <cell r="N42">
            <v>400</v>
          </cell>
          <cell r="O42">
            <v>9.7500000000000003E-2</v>
          </cell>
          <cell r="P42">
            <v>183</v>
          </cell>
          <cell r="Q42">
            <v>2060</v>
          </cell>
          <cell r="R42" t="str">
            <v>Parks &amp; Open Spaces</v>
          </cell>
        </row>
        <row r="43">
          <cell r="A43" t="str">
            <v>2T052</v>
          </cell>
          <cell r="B43">
            <v>0</v>
          </cell>
          <cell r="C43" t="str">
            <v>LT06BOJ</v>
          </cell>
          <cell r="D43">
            <v>10000</v>
          </cell>
          <cell r="E43">
            <v>0</v>
          </cell>
          <cell r="F43">
            <v>40036</v>
          </cell>
          <cell r="G43">
            <v>0</v>
          </cell>
          <cell r="H43" t="str">
            <v>N/A</v>
          </cell>
          <cell r="I43">
            <v>555</v>
          </cell>
          <cell r="J43">
            <v>750</v>
          </cell>
          <cell r="K43">
            <v>0</v>
          </cell>
          <cell r="L43">
            <v>47</v>
          </cell>
          <cell r="M43">
            <v>125</v>
          </cell>
          <cell r="N43">
            <v>400</v>
          </cell>
          <cell r="O43">
            <v>9.7500000000000003E-2</v>
          </cell>
          <cell r="P43">
            <v>183</v>
          </cell>
          <cell r="Q43">
            <v>2060</v>
          </cell>
          <cell r="R43" t="str">
            <v>Parks &amp; Open Spaces</v>
          </cell>
        </row>
        <row r="44">
          <cell r="A44" t="str">
            <v>2T053</v>
          </cell>
          <cell r="B44">
            <v>0</v>
          </cell>
          <cell r="C44" t="str">
            <v>MJ06DVN</v>
          </cell>
          <cell r="D44">
            <v>10000</v>
          </cell>
          <cell r="E44">
            <v>0</v>
          </cell>
          <cell r="F44">
            <v>40053</v>
          </cell>
          <cell r="G44">
            <v>0</v>
          </cell>
          <cell r="H44" t="str">
            <v>N/A</v>
          </cell>
          <cell r="I44">
            <v>555</v>
          </cell>
          <cell r="J44">
            <v>750</v>
          </cell>
          <cell r="K44">
            <v>0</v>
          </cell>
          <cell r="L44">
            <v>47</v>
          </cell>
          <cell r="M44">
            <v>125</v>
          </cell>
          <cell r="N44">
            <v>400</v>
          </cell>
          <cell r="O44">
            <v>9.7500000000000003E-2</v>
          </cell>
          <cell r="P44">
            <v>183</v>
          </cell>
          <cell r="Q44">
            <v>2060</v>
          </cell>
          <cell r="R44" t="str">
            <v>Parks &amp; Open Spaces</v>
          </cell>
        </row>
        <row r="45">
          <cell r="A45" t="str">
            <v>2T054</v>
          </cell>
          <cell r="B45">
            <v>0</v>
          </cell>
          <cell r="C45" t="str">
            <v>LN56TZG</v>
          </cell>
          <cell r="D45">
            <v>10000</v>
          </cell>
          <cell r="E45">
            <v>0</v>
          </cell>
          <cell r="F45">
            <v>40194</v>
          </cell>
          <cell r="G45">
            <v>0</v>
          </cell>
          <cell r="H45" t="str">
            <v>N/A</v>
          </cell>
          <cell r="I45">
            <v>555</v>
          </cell>
          <cell r="J45">
            <v>750</v>
          </cell>
          <cell r="K45">
            <v>0</v>
          </cell>
          <cell r="L45">
            <v>47</v>
          </cell>
          <cell r="M45">
            <v>125</v>
          </cell>
          <cell r="N45">
            <v>400</v>
          </cell>
          <cell r="O45">
            <v>0.1055</v>
          </cell>
          <cell r="P45">
            <v>198.02</v>
          </cell>
          <cell r="Q45">
            <v>2075.02</v>
          </cell>
          <cell r="R45" t="str">
            <v>Parks &amp; Open Spaces</v>
          </cell>
        </row>
        <row r="46">
          <cell r="A46" t="str">
            <v>2T055</v>
          </cell>
          <cell r="B46">
            <v>0</v>
          </cell>
          <cell r="C46" t="str">
            <v>LN56TZK</v>
          </cell>
          <cell r="D46">
            <v>10000</v>
          </cell>
          <cell r="E46">
            <v>0</v>
          </cell>
          <cell r="F46">
            <v>40194</v>
          </cell>
          <cell r="G46">
            <v>0</v>
          </cell>
          <cell r="H46" t="str">
            <v>N/A</v>
          </cell>
          <cell r="I46">
            <v>555</v>
          </cell>
          <cell r="J46">
            <v>750</v>
          </cell>
          <cell r="K46">
            <v>0</v>
          </cell>
          <cell r="L46">
            <v>47</v>
          </cell>
          <cell r="M46">
            <v>125</v>
          </cell>
          <cell r="N46">
            <v>400</v>
          </cell>
          <cell r="O46">
            <v>0.1055</v>
          </cell>
          <cell r="P46">
            <v>198.02</v>
          </cell>
          <cell r="Q46">
            <v>2075.02</v>
          </cell>
          <cell r="R46" t="str">
            <v>Parks &amp; Open Spaces</v>
          </cell>
        </row>
        <row r="47">
          <cell r="A47" t="str">
            <v>2T056</v>
          </cell>
          <cell r="B47">
            <v>0</v>
          </cell>
          <cell r="C47" t="str">
            <v>LN56UBG</v>
          </cell>
          <cell r="D47">
            <v>10000</v>
          </cell>
          <cell r="E47">
            <v>0</v>
          </cell>
          <cell r="F47">
            <v>40194</v>
          </cell>
          <cell r="G47">
            <v>0</v>
          </cell>
          <cell r="H47" t="str">
            <v>N/A</v>
          </cell>
          <cell r="I47">
            <v>555</v>
          </cell>
          <cell r="J47">
            <v>750</v>
          </cell>
          <cell r="K47">
            <v>0</v>
          </cell>
          <cell r="L47">
            <v>47</v>
          </cell>
          <cell r="M47">
            <v>125</v>
          </cell>
          <cell r="N47">
            <v>400</v>
          </cell>
          <cell r="O47">
            <v>0.1055</v>
          </cell>
          <cell r="P47">
            <v>198.02</v>
          </cell>
          <cell r="Q47">
            <v>2075.02</v>
          </cell>
          <cell r="R47" t="str">
            <v>Parks &amp; Open Spaces</v>
          </cell>
        </row>
        <row r="48">
          <cell r="A48" t="str">
            <v>2T057</v>
          </cell>
          <cell r="B48">
            <v>0</v>
          </cell>
          <cell r="C48" t="str">
            <v>LN56UBJ</v>
          </cell>
          <cell r="D48">
            <v>10000</v>
          </cell>
          <cell r="E48">
            <v>0</v>
          </cell>
          <cell r="F48">
            <v>40194</v>
          </cell>
          <cell r="G48">
            <v>0</v>
          </cell>
          <cell r="H48" t="str">
            <v>N/A</v>
          </cell>
          <cell r="I48">
            <v>555</v>
          </cell>
          <cell r="J48">
            <v>750</v>
          </cell>
          <cell r="K48">
            <v>0</v>
          </cell>
          <cell r="L48">
            <v>47</v>
          </cell>
          <cell r="M48">
            <v>125</v>
          </cell>
          <cell r="N48">
            <v>400</v>
          </cell>
          <cell r="O48">
            <v>0.1055</v>
          </cell>
          <cell r="P48">
            <v>198.02</v>
          </cell>
          <cell r="Q48">
            <v>2075.02</v>
          </cell>
          <cell r="R48" t="str">
            <v>Parks &amp; Open Spaces</v>
          </cell>
        </row>
        <row r="49">
          <cell r="A49" t="str">
            <v>2T058</v>
          </cell>
          <cell r="B49">
            <v>0</v>
          </cell>
          <cell r="C49" t="str">
            <v>LN56UBL</v>
          </cell>
          <cell r="D49">
            <v>10000</v>
          </cell>
          <cell r="E49">
            <v>0</v>
          </cell>
          <cell r="F49">
            <v>40194</v>
          </cell>
          <cell r="G49">
            <v>0</v>
          </cell>
          <cell r="H49" t="str">
            <v>N/A</v>
          </cell>
          <cell r="I49">
            <v>555</v>
          </cell>
          <cell r="J49">
            <v>750</v>
          </cell>
          <cell r="K49">
            <v>0</v>
          </cell>
          <cell r="L49">
            <v>47</v>
          </cell>
          <cell r="M49">
            <v>125</v>
          </cell>
          <cell r="N49">
            <v>400</v>
          </cell>
          <cell r="O49">
            <v>0.1055</v>
          </cell>
          <cell r="P49">
            <v>198.02</v>
          </cell>
          <cell r="Q49">
            <v>2075.02</v>
          </cell>
          <cell r="R49" t="str">
            <v>Parks &amp; Open Spaces</v>
          </cell>
        </row>
        <row r="50">
          <cell r="A50" t="str">
            <v>2T059</v>
          </cell>
          <cell r="B50">
            <v>0</v>
          </cell>
          <cell r="C50" t="str">
            <v>LN56UBO</v>
          </cell>
          <cell r="D50">
            <v>10000</v>
          </cell>
          <cell r="E50">
            <v>0</v>
          </cell>
          <cell r="F50">
            <v>40194</v>
          </cell>
          <cell r="G50">
            <v>0</v>
          </cell>
          <cell r="H50" t="str">
            <v>N/A</v>
          </cell>
          <cell r="I50">
            <v>555</v>
          </cell>
          <cell r="J50">
            <v>750</v>
          </cell>
          <cell r="K50">
            <v>0</v>
          </cell>
          <cell r="L50">
            <v>47</v>
          </cell>
          <cell r="M50">
            <v>125</v>
          </cell>
          <cell r="N50">
            <v>400</v>
          </cell>
          <cell r="O50">
            <v>0.1055</v>
          </cell>
          <cell r="P50">
            <v>198.02</v>
          </cell>
          <cell r="Q50">
            <v>2075.02</v>
          </cell>
          <cell r="R50" t="str">
            <v>Parks &amp; Open Spaces</v>
          </cell>
        </row>
        <row r="51">
          <cell r="A51" t="str">
            <v>2T060</v>
          </cell>
          <cell r="B51">
            <v>0</v>
          </cell>
          <cell r="C51" t="str">
            <v>LS56FKR</v>
          </cell>
          <cell r="D51">
            <v>10000</v>
          </cell>
          <cell r="E51">
            <v>0</v>
          </cell>
          <cell r="F51">
            <v>40207</v>
          </cell>
          <cell r="G51">
            <v>0</v>
          </cell>
          <cell r="H51" t="str">
            <v>N/A</v>
          </cell>
          <cell r="I51">
            <v>555</v>
          </cell>
          <cell r="J51">
            <v>700</v>
          </cell>
          <cell r="K51">
            <v>0</v>
          </cell>
          <cell r="L51">
            <v>47</v>
          </cell>
          <cell r="M51">
            <v>0</v>
          </cell>
          <cell r="N51">
            <v>400</v>
          </cell>
          <cell r="O51">
            <v>0.1</v>
          </cell>
          <cell r="P51">
            <v>170.2</v>
          </cell>
          <cell r="Q51">
            <v>1872.2</v>
          </cell>
          <cell r="R51" t="str">
            <v>Street Scene - Cleansing</v>
          </cell>
        </row>
        <row r="52">
          <cell r="A52" t="str">
            <v>2T061</v>
          </cell>
          <cell r="B52">
            <v>0</v>
          </cell>
          <cell r="C52" t="str">
            <v>LT07YSA</v>
          </cell>
          <cell r="D52">
            <v>10000</v>
          </cell>
          <cell r="E52">
            <v>0</v>
          </cell>
          <cell r="F52">
            <v>40259</v>
          </cell>
          <cell r="G52">
            <v>0</v>
          </cell>
          <cell r="H52" t="str">
            <v>N/A</v>
          </cell>
          <cell r="I52">
            <v>555</v>
          </cell>
          <cell r="J52">
            <v>700</v>
          </cell>
          <cell r="K52">
            <v>0</v>
          </cell>
          <cell r="L52">
            <v>47</v>
          </cell>
          <cell r="M52">
            <v>0</v>
          </cell>
          <cell r="N52">
            <v>400</v>
          </cell>
          <cell r="O52">
            <v>0.1</v>
          </cell>
          <cell r="P52">
            <v>170.2</v>
          </cell>
          <cell r="Q52">
            <v>1872.2</v>
          </cell>
          <cell r="R52" t="str">
            <v>Street Scene - Cleansing</v>
          </cell>
        </row>
        <row r="53">
          <cell r="A53" t="str">
            <v>2T062</v>
          </cell>
          <cell r="B53">
            <v>0</v>
          </cell>
          <cell r="C53" t="str">
            <v>LT07YSB</v>
          </cell>
          <cell r="D53">
            <v>10000</v>
          </cell>
          <cell r="E53">
            <v>0</v>
          </cell>
          <cell r="F53">
            <v>40258</v>
          </cell>
          <cell r="G53">
            <v>0</v>
          </cell>
          <cell r="H53" t="str">
            <v>N/A</v>
          </cell>
          <cell r="I53">
            <v>555</v>
          </cell>
          <cell r="J53">
            <v>700</v>
          </cell>
          <cell r="K53">
            <v>0</v>
          </cell>
          <cell r="L53">
            <v>47</v>
          </cell>
          <cell r="M53">
            <v>0</v>
          </cell>
          <cell r="N53">
            <v>400</v>
          </cell>
          <cell r="O53">
            <v>0.1</v>
          </cell>
          <cell r="P53">
            <v>170.2</v>
          </cell>
          <cell r="Q53">
            <v>1872.2</v>
          </cell>
          <cell r="R53" t="str">
            <v>Street Scene - Cleansing</v>
          </cell>
        </row>
        <row r="54">
          <cell r="A54" t="str">
            <v>2T063</v>
          </cell>
          <cell r="B54">
            <v>0</v>
          </cell>
          <cell r="C54" t="str">
            <v>LT07YRZ</v>
          </cell>
          <cell r="D54">
            <v>10000</v>
          </cell>
          <cell r="E54">
            <v>0</v>
          </cell>
          <cell r="F54">
            <v>40259</v>
          </cell>
          <cell r="G54">
            <v>0</v>
          </cell>
          <cell r="H54" t="str">
            <v>N/A</v>
          </cell>
          <cell r="I54">
            <v>555</v>
          </cell>
          <cell r="J54">
            <v>700</v>
          </cell>
          <cell r="K54">
            <v>0</v>
          </cell>
          <cell r="L54">
            <v>47</v>
          </cell>
          <cell r="M54">
            <v>0</v>
          </cell>
          <cell r="N54">
            <v>400</v>
          </cell>
          <cell r="O54">
            <v>0.1</v>
          </cell>
          <cell r="P54">
            <v>170.2</v>
          </cell>
          <cell r="Q54">
            <v>1872.2</v>
          </cell>
          <cell r="R54" t="str">
            <v>Street Scene - Cleansing</v>
          </cell>
        </row>
        <row r="55">
          <cell r="A55" t="str">
            <v>2T064</v>
          </cell>
          <cell r="B55">
            <v>0</v>
          </cell>
          <cell r="C55" t="str">
            <v>LT07YRY</v>
          </cell>
          <cell r="D55">
            <v>10000</v>
          </cell>
          <cell r="E55">
            <v>0</v>
          </cell>
          <cell r="F55">
            <v>40258</v>
          </cell>
          <cell r="G55">
            <v>0</v>
          </cell>
          <cell r="H55" t="str">
            <v>N/A</v>
          </cell>
          <cell r="I55">
            <v>555</v>
          </cell>
          <cell r="J55">
            <v>700</v>
          </cell>
          <cell r="K55">
            <v>0</v>
          </cell>
          <cell r="L55">
            <v>47</v>
          </cell>
          <cell r="M55">
            <v>0</v>
          </cell>
          <cell r="N55">
            <v>400</v>
          </cell>
          <cell r="O55">
            <v>0.1</v>
          </cell>
          <cell r="P55">
            <v>170.2</v>
          </cell>
          <cell r="Q55">
            <v>1872.2</v>
          </cell>
          <cell r="R55" t="str">
            <v>Street Scene - Cleansing</v>
          </cell>
        </row>
        <row r="56">
          <cell r="A56" t="str">
            <v>2T065</v>
          </cell>
          <cell r="B56">
            <v>0</v>
          </cell>
          <cell r="C56" t="str">
            <v>LN07UKU</v>
          </cell>
          <cell r="D56">
            <v>10000</v>
          </cell>
          <cell r="E56">
            <v>0</v>
          </cell>
          <cell r="F56">
            <v>40256</v>
          </cell>
          <cell r="G56">
            <v>0</v>
          </cell>
          <cell r="H56" t="str">
            <v>N/A</v>
          </cell>
          <cell r="I56">
            <v>555</v>
          </cell>
          <cell r="J56">
            <v>700</v>
          </cell>
          <cell r="K56">
            <v>0</v>
          </cell>
          <cell r="L56">
            <v>47</v>
          </cell>
          <cell r="M56">
            <v>0</v>
          </cell>
          <cell r="N56">
            <v>400</v>
          </cell>
          <cell r="O56">
            <v>0.1</v>
          </cell>
          <cell r="P56">
            <v>170.2</v>
          </cell>
          <cell r="Q56">
            <v>1872.2</v>
          </cell>
          <cell r="R56" t="str">
            <v>Street Scene - Cleansing</v>
          </cell>
        </row>
        <row r="57">
          <cell r="A57" t="str">
            <v>2T066</v>
          </cell>
          <cell r="B57">
            <v>0</v>
          </cell>
          <cell r="C57" t="str">
            <v>LN07UKT</v>
          </cell>
          <cell r="D57">
            <v>10000</v>
          </cell>
          <cell r="E57">
            <v>0</v>
          </cell>
          <cell r="F57">
            <v>40256</v>
          </cell>
          <cell r="G57">
            <v>0</v>
          </cell>
          <cell r="H57" t="str">
            <v>N/A</v>
          </cell>
          <cell r="I57">
            <v>555</v>
          </cell>
          <cell r="J57">
            <v>700</v>
          </cell>
          <cell r="K57">
            <v>0</v>
          </cell>
          <cell r="L57">
            <v>47</v>
          </cell>
          <cell r="M57">
            <v>0</v>
          </cell>
          <cell r="N57">
            <v>400</v>
          </cell>
          <cell r="O57">
            <v>0.1</v>
          </cell>
          <cell r="P57">
            <v>170.2</v>
          </cell>
          <cell r="Q57">
            <v>1872.2</v>
          </cell>
          <cell r="R57" t="str">
            <v>Street Scene - Cleansing</v>
          </cell>
        </row>
        <row r="58">
          <cell r="A58" t="str">
            <v>2T067</v>
          </cell>
          <cell r="B58">
            <v>0</v>
          </cell>
          <cell r="C58" t="str">
            <v>LN56UAC</v>
          </cell>
          <cell r="D58">
            <v>10000</v>
          </cell>
          <cell r="E58">
            <v>0</v>
          </cell>
          <cell r="F58">
            <v>40243</v>
          </cell>
          <cell r="G58">
            <v>0</v>
          </cell>
          <cell r="H58" t="str">
            <v>N/A</v>
          </cell>
          <cell r="I58">
            <v>555</v>
          </cell>
          <cell r="J58">
            <v>700</v>
          </cell>
          <cell r="K58">
            <v>0</v>
          </cell>
          <cell r="L58">
            <v>47</v>
          </cell>
          <cell r="M58">
            <v>0</v>
          </cell>
          <cell r="N58">
            <v>400</v>
          </cell>
          <cell r="O58">
            <v>0.1</v>
          </cell>
          <cell r="P58">
            <v>170.2</v>
          </cell>
          <cell r="Q58">
            <v>1872.2</v>
          </cell>
          <cell r="R58" t="str">
            <v>Street Scene - Cleansing</v>
          </cell>
        </row>
        <row r="59">
          <cell r="A59" t="str">
            <v>2T068</v>
          </cell>
          <cell r="B59">
            <v>0</v>
          </cell>
          <cell r="C59" t="str">
            <v>LN07UKG</v>
          </cell>
          <cell r="D59">
            <v>10000</v>
          </cell>
          <cell r="E59">
            <v>0</v>
          </cell>
          <cell r="F59">
            <v>40249</v>
          </cell>
          <cell r="G59">
            <v>0</v>
          </cell>
          <cell r="H59" t="str">
            <v>N/A</v>
          </cell>
          <cell r="I59">
            <v>555</v>
          </cell>
          <cell r="J59">
            <v>700</v>
          </cell>
          <cell r="K59">
            <v>0</v>
          </cell>
          <cell r="L59">
            <v>47</v>
          </cell>
          <cell r="M59">
            <v>0</v>
          </cell>
          <cell r="N59">
            <v>400</v>
          </cell>
          <cell r="O59">
            <v>0.1</v>
          </cell>
          <cell r="P59">
            <v>170.2</v>
          </cell>
          <cell r="Q59">
            <v>1872.2</v>
          </cell>
          <cell r="R59" t="str">
            <v>Street Scene - Cleansing</v>
          </cell>
        </row>
        <row r="60">
          <cell r="A60" t="str">
            <v>2T069</v>
          </cell>
          <cell r="B60">
            <v>0</v>
          </cell>
          <cell r="C60" t="str">
            <v>LN07UKV</v>
          </cell>
          <cell r="D60">
            <v>10000</v>
          </cell>
          <cell r="E60">
            <v>0</v>
          </cell>
          <cell r="F60">
            <v>40258</v>
          </cell>
          <cell r="G60">
            <v>0</v>
          </cell>
          <cell r="H60" t="str">
            <v>N/A</v>
          </cell>
          <cell r="I60">
            <v>555</v>
          </cell>
          <cell r="J60">
            <v>700</v>
          </cell>
          <cell r="K60">
            <v>0</v>
          </cell>
          <cell r="L60">
            <v>47</v>
          </cell>
          <cell r="M60">
            <v>0</v>
          </cell>
          <cell r="N60">
            <v>400</v>
          </cell>
          <cell r="O60">
            <v>0.1</v>
          </cell>
          <cell r="P60">
            <v>170.2</v>
          </cell>
          <cell r="Q60">
            <v>1872.2</v>
          </cell>
          <cell r="R60" t="str">
            <v>Street Scene - Cleansing</v>
          </cell>
        </row>
        <row r="61">
          <cell r="A61" t="str">
            <v>2T070</v>
          </cell>
          <cell r="B61">
            <v>0</v>
          </cell>
          <cell r="C61" t="str">
            <v>LN07UKE</v>
          </cell>
          <cell r="D61">
            <v>10000</v>
          </cell>
          <cell r="E61">
            <v>0</v>
          </cell>
          <cell r="F61">
            <v>40249</v>
          </cell>
          <cell r="G61">
            <v>0</v>
          </cell>
          <cell r="H61" t="str">
            <v>N/A</v>
          </cell>
          <cell r="I61">
            <v>555</v>
          </cell>
          <cell r="J61">
            <v>700</v>
          </cell>
          <cell r="K61">
            <v>0</v>
          </cell>
          <cell r="L61">
            <v>47</v>
          </cell>
          <cell r="M61">
            <v>0</v>
          </cell>
          <cell r="N61">
            <v>400</v>
          </cell>
          <cell r="O61">
            <v>0.1</v>
          </cell>
          <cell r="P61">
            <v>170.2</v>
          </cell>
          <cell r="Q61">
            <v>1872.2</v>
          </cell>
          <cell r="R61" t="str">
            <v>Street Scene - Cleansing</v>
          </cell>
        </row>
        <row r="62">
          <cell r="A62" t="str">
            <v>2T071</v>
          </cell>
          <cell r="B62">
            <v>0</v>
          </cell>
          <cell r="C62" t="str">
            <v>LT07YRX</v>
          </cell>
          <cell r="D62">
            <v>10000</v>
          </cell>
          <cell r="E62">
            <v>0</v>
          </cell>
          <cell r="F62">
            <v>40259</v>
          </cell>
          <cell r="G62">
            <v>0</v>
          </cell>
          <cell r="H62" t="str">
            <v>N/A</v>
          </cell>
          <cell r="I62">
            <v>555</v>
          </cell>
          <cell r="J62">
            <v>700</v>
          </cell>
          <cell r="K62">
            <v>0</v>
          </cell>
          <cell r="L62">
            <v>47</v>
          </cell>
          <cell r="M62">
            <v>0</v>
          </cell>
          <cell r="N62">
            <v>400</v>
          </cell>
          <cell r="O62">
            <v>0.1</v>
          </cell>
          <cell r="P62">
            <v>170.2</v>
          </cell>
          <cell r="Q62">
            <v>1872.2</v>
          </cell>
          <cell r="R62" t="str">
            <v>Street Scene - Cleansing</v>
          </cell>
        </row>
        <row r="63">
          <cell r="A63" t="str">
            <v>2T072</v>
          </cell>
          <cell r="B63">
            <v>0</v>
          </cell>
          <cell r="C63" t="str">
            <v>LN57WUX</v>
          </cell>
          <cell r="D63">
            <v>10000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Barnet Homes  -  Caretakers</v>
          </cell>
        </row>
        <row r="64">
          <cell r="A64" t="str">
            <v>2T073</v>
          </cell>
          <cell r="B64">
            <v>0</v>
          </cell>
          <cell r="C64" t="str">
            <v>KE57FYR</v>
          </cell>
          <cell r="D64">
            <v>10000</v>
          </cell>
          <cell r="E64">
            <v>0</v>
          </cell>
          <cell r="F64">
            <v>40501</v>
          </cell>
          <cell r="G64">
            <v>0</v>
          </cell>
          <cell r="H64" t="str">
            <v>N/A</v>
          </cell>
          <cell r="I64">
            <v>510</v>
          </cell>
          <cell r="J64">
            <v>750</v>
          </cell>
          <cell r="K64">
            <v>0</v>
          </cell>
          <cell r="L64">
            <v>47</v>
          </cell>
          <cell r="M64">
            <v>0</v>
          </cell>
          <cell r="N64">
            <v>400</v>
          </cell>
          <cell r="O64">
            <v>0.1095</v>
          </cell>
          <cell r="P64">
            <v>186.91</v>
          </cell>
          <cell r="Q64">
            <v>1893.91</v>
          </cell>
          <cell r="R64" t="str">
            <v>Street Scene - Refuse</v>
          </cell>
        </row>
        <row r="65">
          <cell r="A65" t="str">
            <v>3A007</v>
          </cell>
          <cell r="B65">
            <v>0</v>
          </cell>
          <cell r="C65" t="str">
            <v>KE51OYC</v>
          </cell>
          <cell r="D65">
            <v>10000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Passenger Fleet</v>
          </cell>
        </row>
        <row r="66">
          <cell r="A66" t="str">
            <v>3A008</v>
          </cell>
          <cell r="B66">
            <v>0</v>
          </cell>
          <cell r="C66" t="str">
            <v>KE51OYF</v>
          </cell>
          <cell r="D66">
            <v>10000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str">
            <v>Passenger Fleet</v>
          </cell>
        </row>
        <row r="67">
          <cell r="A67" t="str">
            <v>3A009</v>
          </cell>
          <cell r="B67">
            <v>0</v>
          </cell>
          <cell r="C67" t="str">
            <v>KE51VHW</v>
          </cell>
          <cell r="D67">
            <v>10000</v>
          </cell>
          <cell r="E67">
            <v>0</v>
          </cell>
          <cell r="F67">
            <v>39740</v>
          </cell>
          <cell r="G67">
            <v>0</v>
          </cell>
          <cell r="H67" t="str">
            <v>N/A</v>
          </cell>
          <cell r="I67">
            <v>660</v>
          </cell>
          <cell r="J67">
            <v>1900</v>
          </cell>
          <cell r="K67">
            <v>0</v>
          </cell>
          <cell r="L67">
            <v>50</v>
          </cell>
          <cell r="M67">
            <v>240</v>
          </cell>
          <cell r="N67">
            <v>1300</v>
          </cell>
          <cell r="O67">
            <v>0.1</v>
          </cell>
          <cell r="P67">
            <v>415</v>
          </cell>
          <cell r="Q67">
            <v>4565</v>
          </cell>
          <cell r="R67" t="str">
            <v>Passenger Fleet</v>
          </cell>
        </row>
        <row r="68">
          <cell r="A68" t="str">
            <v>3A010</v>
          </cell>
          <cell r="B68">
            <v>0</v>
          </cell>
          <cell r="C68" t="str">
            <v>KE51VHX</v>
          </cell>
          <cell r="D68">
            <v>10000</v>
          </cell>
          <cell r="E68">
            <v>0</v>
          </cell>
          <cell r="F68">
            <v>39739</v>
          </cell>
          <cell r="G68">
            <v>0</v>
          </cell>
          <cell r="H68" t="str">
            <v>N/A</v>
          </cell>
          <cell r="I68">
            <v>660</v>
          </cell>
          <cell r="J68">
            <v>1900</v>
          </cell>
          <cell r="K68">
            <v>0</v>
          </cell>
          <cell r="L68">
            <v>50</v>
          </cell>
          <cell r="M68">
            <v>240</v>
          </cell>
          <cell r="N68">
            <v>1300</v>
          </cell>
          <cell r="O68">
            <v>0.1</v>
          </cell>
          <cell r="P68">
            <v>415</v>
          </cell>
          <cell r="Q68">
            <v>4565</v>
          </cell>
          <cell r="R68" t="str">
            <v>Passenger Fleet</v>
          </cell>
        </row>
        <row r="69">
          <cell r="A69" t="str">
            <v>3A011</v>
          </cell>
          <cell r="B69">
            <v>0</v>
          </cell>
          <cell r="C69" t="str">
            <v>KJ51DVH</v>
          </cell>
          <cell r="D69">
            <v>10000</v>
          </cell>
          <cell r="E69">
            <v>0</v>
          </cell>
          <cell r="F69">
            <v>39766</v>
          </cell>
          <cell r="G69">
            <v>0</v>
          </cell>
          <cell r="H69" t="str">
            <v>N/A</v>
          </cell>
          <cell r="I69">
            <v>660</v>
          </cell>
          <cell r="J69">
            <v>1900</v>
          </cell>
          <cell r="K69">
            <v>0</v>
          </cell>
          <cell r="L69">
            <v>50</v>
          </cell>
          <cell r="M69">
            <v>240</v>
          </cell>
          <cell r="N69">
            <v>1300</v>
          </cell>
          <cell r="O69">
            <v>0.1</v>
          </cell>
          <cell r="P69">
            <v>415</v>
          </cell>
          <cell r="Q69">
            <v>4565</v>
          </cell>
          <cell r="R69" t="str">
            <v>Passenger Fleet</v>
          </cell>
        </row>
        <row r="70">
          <cell r="A70" t="str">
            <v>3A012</v>
          </cell>
          <cell r="B70">
            <v>0</v>
          </cell>
          <cell r="C70" t="str">
            <v>KJ51DVK</v>
          </cell>
          <cell r="D70">
            <v>10000</v>
          </cell>
          <cell r="E70">
            <v>0</v>
          </cell>
          <cell r="F70">
            <v>39766</v>
          </cell>
          <cell r="G70">
            <v>0</v>
          </cell>
          <cell r="H70" t="str">
            <v>N/A</v>
          </cell>
          <cell r="I70">
            <v>660</v>
          </cell>
          <cell r="J70">
            <v>1900</v>
          </cell>
          <cell r="K70">
            <v>0</v>
          </cell>
          <cell r="L70">
            <v>50</v>
          </cell>
          <cell r="M70">
            <v>240</v>
          </cell>
          <cell r="N70">
            <v>1300</v>
          </cell>
          <cell r="O70">
            <v>0.1</v>
          </cell>
          <cell r="P70">
            <v>415</v>
          </cell>
          <cell r="Q70">
            <v>4565</v>
          </cell>
          <cell r="R70" t="str">
            <v>Passenger Fleet</v>
          </cell>
        </row>
        <row r="71">
          <cell r="A71" t="str">
            <v>3A013</v>
          </cell>
          <cell r="B71">
            <v>0</v>
          </cell>
          <cell r="C71" t="str">
            <v>KC51LRN</v>
          </cell>
          <cell r="D71">
            <v>10000</v>
          </cell>
          <cell r="E71">
            <v>0</v>
          </cell>
          <cell r="F71">
            <v>39845</v>
          </cell>
          <cell r="G71">
            <v>0</v>
          </cell>
          <cell r="H71" t="str">
            <v>N/A</v>
          </cell>
          <cell r="I71">
            <v>660</v>
          </cell>
          <cell r="J71">
            <v>1900</v>
          </cell>
          <cell r="K71">
            <v>0</v>
          </cell>
          <cell r="L71">
            <v>50</v>
          </cell>
          <cell r="M71">
            <v>240</v>
          </cell>
          <cell r="N71">
            <v>1300</v>
          </cell>
          <cell r="O71">
            <v>0.1</v>
          </cell>
          <cell r="P71">
            <v>415</v>
          </cell>
          <cell r="Q71">
            <v>4565</v>
          </cell>
          <cell r="R71" t="str">
            <v>Passenger Fleet</v>
          </cell>
        </row>
        <row r="72">
          <cell r="A72" t="str">
            <v>3A014</v>
          </cell>
          <cell r="B72">
            <v>0</v>
          </cell>
          <cell r="C72" t="str">
            <v>KC51LRO</v>
          </cell>
          <cell r="D72">
            <v>10000</v>
          </cell>
          <cell r="E72">
            <v>0</v>
          </cell>
          <cell r="F72">
            <v>39845</v>
          </cell>
          <cell r="G72">
            <v>0</v>
          </cell>
          <cell r="H72" t="str">
            <v>N/A</v>
          </cell>
          <cell r="I72">
            <v>660</v>
          </cell>
          <cell r="J72">
            <v>1900</v>
          </cell>
          <cell r="K72">
            <v>0</v>
          </cell>
          <cell r="L72">
            <v>50</v>
          </cell>
          <cell r="M72">
            <v>240</v>
          </cell>
          <cell r="N72">
            <v>1300</v>
          </cell>
          <cell r="O72">
            <v>0.1</v>
          </cell>
          <cell r="P72">
            <v>415</v>
          </cell>
          <cell r="Q72">
            <v>4565</v>
          </cell>
          <cell r="R72" t="str">
            <v>Passenger Fleet</v>
          </cell>
        </row>
        <row r="73">
          <cell r="A73" t="str">
            <v>3A015</v>
          </cell>
          <cell r="B73">
            <v>0</v>
          </cell>
          <cell r="C73" t="str">
            <v>KC51LCE</v>
          </cell>
          <cell r="D73">
            <v>10000</v>
          </cell>
          <cell r="E73">
            <v>0</v>
          </cell>
          <cell r="F73">
            <v>39845</v>
          </cell>
          <cell r="G73">
            <v>0</v>
          </cell>
          <cell r="H73" t="str">
            <v>N/A</v>
          </cell>
          <cell r="I73">
            <v>660</v>
          </cell>
          <cell r="J73">
            <v>1900</v>
          </cell>
          <cell r="K73">
            <v>0</v>
          </cell>
          <cell r="L73">
            <v>50</v>
          </cell>
          <cell r="M73">
            <v>240</v>
          </cell>
          <cell r="N73">
            <v>1300</v>
          </cell>
          <cell r="O73">
            <v>0.1</v>
          </cell>
          <cell r="P73">
            <v>415</v>
          </cell>
          <cell r="Q73">
            <v>4565</v>
          </cell>
          <cell r="R73" t="str">
            <v>Passenger Fleet</v>
          </cell>
        </row>
        <row r="74">
          <cell r="A74" t="str">
            <v>3A016</v>
          </cell>
          <cell r="B74">
            <v>0</v>
          </cell>
          <cell r="C74" t="str">
            <v>KC51LCF</v>
          </cell>
          <cell r="D74">
            <v>10000</v>
          </cell>
          <cell r="E74">
            <v>0</v>
          </cell>
          <cell r="F74">
            <v>39845</v>
          </cell>
          <cell r="G74">
            <v>0</v>
          </cell>
          <cell r="H74" t="str">
            <v>N/A</v>
          </cell>
          <cell r="I74">
            <v>660</v>
          </cell>
          <cell r="J74">
            <v>1900</v>
          </cell>
          <cell r="K74">
            <v>0</v>
          </cell>
          <cell r="L74">
            <v>50</v>
          </cell>
          <cell r="M74">
            <v>240</v>
          </cell>
          <cell r="N74">
            <v>1300</v>
          </cell>
          <cell r="O74">
            <v>0.1</v>
          </cell>
          <cell r="P74">
            <v>415</v>
          </cell>
          <cell r="Q74">
            <v>4565</v>
          </cell>
          <cell r="R74" t="str">
            <v>Passenger Fleet</v>
          </cell>
        </row>
        <row r="75">
          <cell r="A75" t="str">
            <v>3A017</v>
          </cell>
          <cell r="B75">
            <v>0</v>
          </cell>
          <cell r="C75" t="str">
            <v>KC51NAA</v>
          </cell>
          <cell r="D75">
            <v>10000</v>
          </cell>
          <cell r="E75">
            <v>0</v>
          </cell>
          <cell r="F75">
            <v>39851</v>
          </cell>
          <cell r="G75">
            <v>0</v>
          </cell>
          <cell r="H75" t="str">
            <v>N/A</v>
          </cell>
          <cell r="I75">
            <v>660</v>
          </cell>
          <cell r="J75">
            <v>1900</v>
          </cell>
          <cell r="K75">
            <v>0</v>
          </cell>
          <cell r="L75">
            <v>50</v>
          </cell>
          <cell r="M75">
            <v>240</v>
          </cell>
          <cell r="N75">
            <v>1300</v>
          </cell>
          <cell r="O75">
            <v>0.1</v>
          </cell>
          <cell r="P75">
            <v>415</v>
          </cell>
          <cell r="Q75">
            <v>4565</v>
          </cell>
          <cell r="R75" t="str">
            <v>Passenger Fleet</v>
          </cell>
        </row>
        <row r="76">
          <cell r="A76" t="str">
            <v>3A018</v>
          </cell>
          <cell r="B76">
            <v>0</v>
          </cell>
          <cell r="C76" t="str">
            <v xml:space="preserve">KC51NAE </v>
          </cell>
          <cell r="D76">
            <v>10000</v>
          </cell>
          <cell r="E76">
            <v>0</v>
          </cell>
          <cell r="F76">
            <v>39855</v>
          </cell>
          <cell r="G76">
            <v>0</v>
          </cell>
          <cell r="H76" t="str">
            <v>N/A</v>
          </cell>
          <cell r="I76">
            <v>660</v>
          </cell>
          <cell r="J76">
            <v>1900</v>
          </cell>
          <cell r="K76">
            <v>0</v>
          </cell>
          <cell r="L76">
            <v>50</v>
          </cell>
          <cell r="M76">
            <v>240</v>
          </cell>
          <cell r="N76">
            <v>1300</v>
          </cell>
          <cell r="O76">
            <v>0.1</v>
          </cell>
          <cell r="P76">
            <v>415</v>
          </cell>
          <cell r="Q76">
            <v>4565</v>
          </cell>
          <cell r="R76" t="str">
            <v>Passenger Fleet</v>
          </cell>
        </row>
        <row r="77">
          <cell r="A77" t="str">
            <v>3A019</v>
          </cell>
          <cell r="B77">
            <v>0</v>
          </cell>
          <cell r="C77" t="str">
            <v>KC51NUM</v>
          </cell>
          <cell r="D77">
            <v>10000</v>
          </cell>
          <cell r="E77">
            <v>0</v>
          </cell>
          <cell r="F77">
            <v>39863</v>
          </cell>
          <cell r="G77">
            <v>0</v>
          </cell>
          <cell r="H77" t="str">
            <v>N/A</v>
          </cell>
          <cell r="I77">
            <v>660</v>
          </cell>
          <cell r="J77">
            <v>1900</v>
          </cell>
          <cell r="K77">
            <v>0</v>
          </cell>
          <cell r="L77">
            <v>50</v>
          </cell>
          <cell r="M77">
            <v>240</v>
          </cell>
          <cell r="N77">
            <v>1300</v>
          </cell>
          <cell r="O77">
            <v>0.1</v>
          </cell>
          <cell r="P77">
            <v>415</v>
          </cell>
          <cell r="Q77">
            <v>4565</v>
          </cell>
          <cell r="R77" t="str">
            <v>Passenger Fleet</v>
          </cell>
        </row>
        <row r="78">
          <cell r="A78" t="str">
            <v>3A020</v>
          </cell>
          <cell r="B78">
            <v>0</v>
          </cell>
          <cell r="C78" t="str">
            <v>KL02CZW</v>
          </cell>
          <cell r="D78">
            <v>10000</v>
          </cell>
          <cell r="E78">
            <v>0</v>
          </cell>
          <cell r="F78">
            <v>39898</v>
          </cell>
          <cell r="G78">
            <v>0</v>
          </cell>
          <cell r="H78" t="str">
            <v>N/A</v>
          </cell>
          <cell r="I78">
            <v>660</v>
          </cell>
          <cell r="J78">
            <v>1900</v>
          </cell>
          <cell r="K78">
            <v>0</v>
          </cell>
          <cell r="L78">
            <v>50</v>
          </cell>
          <cell r="M78">
            <v>240</v>
          </cell>
          <cell r="N78">
            <v>1300</v>
          </cell>
          <cell r="O78">
            <v>0.1</v>
          </cell>
          <cell r="P78">
            <v>415</v>
          </cell>
          <cell r="Q78">
            <v>4565</v>
          </cell>
          <cell r="R78" t="str">
            <v>Passenger Fleet</v>
          </cell>
        </row>
        <row r="79">
          <cell r="A79" t="str">
            <v>3A021</v>
          </cell>
          <cell r="B79">
            <v>0</v>
          </cell>
          <cell r="C79" t="str">
            <v>KL02CYS</v>
          </cell>
          <cell r="D79">
            <v>10000</v>
          </cell>
          <cell r="E79">
            <v>0</v>
          </cell>
          <cell r="F79">
            <v>39905</v>
          </cell>
          <cell r="G79">
            <v>0</v>
          </cell>
          <cell r="H79" t="str">
            <v>N/A</v>
          </cell>
          <cell r="I79">
            <v>660</v>
          </cell>
          <cell r="J79">
            <v>1900</v>
          </cell>
          <cell r="K79">
            <v>0</v>
          </cell>
          <cell r="L79">
            <v>50</v>
          </cell>
          <cell r="M79">
            <v>240</v>
          </cell>
          <cell r="N79">
            <v>1300</v>
          </cell>
          <cell r="O79">
            <v>0.1</v>
          </cell>
          <cell r="P79">
            <v>415</v>
          </cell>
          <cell r="Q79">
            <v>4565</v>
          </cell>
          <cell r="R79" t="str">
            <v>Passenger Fleet</v>
          </cell>
        </row>
        <row r="80">
          <cell r="A80" t="str">
            <v>3A022</v>
          </cell>
          <cell r="B80">
            <v>0</v>
          </cell>
          <cell r="C80" t="str">
            <v>KF02UXB</v>
          </cell>
          <cell r="D80">
            <v>10000</v>
          </cell>
          <cell r="E80">
            <v>0</v>
          </cell>
          <cell r="F80">
            <v>39925</v>
          </cell>
          <cell r="G80">
            <v>0</v>
          </cell>
          <cell r="H80" t="str">
            <v>N/A</v>
          </cell>
          <cell r="I80">
            <v>660</v>
          </cell>
          <cell r="J80">
            <v>1900</v>
          </cell>
          <cell r="K80">
            <v>0</v>
          </cell>
          <cell r="L80">
            <v>50</v>
          </cell>
          <cell r="M80">
            <v>240</v>
          </cell>
          <cell r="N80">
            <v>1300</v>
          </cell>
          <cell r="O80">
            <v>0.1</v>
          </cell>
          <cell r="P80">
            <v>415</v>
          </cell>
          <cell r="Q80">
            <v>4565</v>
          </cell>
          <cell r="R80" t="str">
            <v>Passenger Fleet</v>
          </cell>
        </row>
        <row r="81">
          <cell r="A81" t="str">
            <v>3A023</v>
          </cell>
          <cell r="B81">
            <v>0</v>
          </cell>
          <cell r="C81" t="str">
            <v>KF02UXS</v>
          </cell>
          <cell r="D81">
            <v>10000</v>
          </cell>
          <cell r="E81">
            <v>0</v>
          </cell>
          <cell r="F81">
            <v>39934</v>
          </cell>
          <cell r="G81">
            <v>0</v>
          </cell>
          <cell r="H81" t="str">
            <v>N/A</v>
          </cell>
          <cell r="I81">
            <v>660</v>
          </cell>
          <cell r="J81">
            <v>1900</v>
          </cell>
          <cell r="K81">
            <v>0</v>
          </cell>
          <cell r="L81">
            <v>50</v>
          </cell>
          <cell r="M81">
            <v>240</v>
          </cell>
          <cell r="N81">
            <v>1300</v>
          </cell>
          <cell r="O81">
            <v>0.1</v>
          </cell>
          <cell r="P81">
            <v>415</v>
          </cell>
          <cell r="Q81">
            <v>4565</v>
          </cell>
          <cell r="R81" t="str">
            <v>Passenger Fleet</v>
          </cell>
        </row>
        <row r="82">
          <cell r="A82" t="str">
            <v>3A024</v>
          </cell>
          <cell r="B82">
            <v>0</v>
          </cell>
          <cell r="C82" t="str">
            <v>KL02JVF</v>
          </cell>
          <cell r="D82">
            <v>10000</v>
          </cell>
          <cell r="E82">
            <v>0</v>
          </cell>
          <cell r="F82">
            <v>39943</v>
          </cell>
          <cell r="G82">
            <v>0</v>
          </cell>
          <cell r="H82" t="str">
            <v>N/A</v>
          </cell>
          <cell r="I82">
            <v>660</v>
          </cell>
          <cell r="J82">
            <v>1900</v>
          </cell>
          <cell r="K82">
            <v>0</v>
          </cell>
          <cell r="L82">
            <v>50</v>
          </cell>
          <cell r="M82">
            <v>240</v>
          </cell>
          <cell r="N82">
            <v>1300</v>
          </cell>
          <cell r="O82">
            <v>0.1</v>
          </cell>
          <cell r="P82">
            <v>415</v>
          </cell>
          <cell r="Q82">
            <v>4565</v>
          </cell>
          <cell r="R82" t="str">
            <v>Passenger Fleet</v>
          </cell>
        </row>
        <row r="83">
          <cell r="A83" t="str">
            <v>3A025</v>
          </cell>
          <cell r="B83">
            <v>0</v>
          </cell>
          <cell r="C83" t="str">
            <v>KG02YTT</v>
          </cell>
          <cell r="D83">
            <v>10000</v>
          </cell>
          <cell r="E83">
            <v>0</v>
          </cell>
          <cell r="F83">
            <v>39953</v>
          </cell>
          <cell r="G83">
            <v>0</v>
          </cell>
          <cell r="H83" t="str">
            <v>N/A</v>
          </cell>
          <cell r="I83">
            <v>660</v>
          </cell>
          <cell r="J83">
            <v>1900</v>
          </cell>
          <cell r="K83">
            <v>0</v>
          </cell>
          <cell r="L83">
            <v>50</v>
          </cell>
          <cell r="M83">
            <v>240</v>
          </cell>
          <cell r="N83">
            <v>1300</v>
          </cell>
          <cell r="O83">
            <v>0.1</v>
          </cell>
          <cell r="P83">
            <v>415</v>
          </cell>
          <cell r="Q83">
            <v>4565</v>
          </cell>
          <cell r="R83" t="str">
            <v>Passenger Fleet</v>
          </cell>
        </row>
        <row r="84">
          <cell r="A84" t="str">
            <v>3A026</v>
          </cell>
          <cell r="B84">
            <v>0</v>
          </cell>
          <cell r="C84" t="str">
            <v>KG02YVT</v>
          </cell>
          <cell r="D84">
            <v>10000</v>
          </cell>
          <cell r="E84">
            <v>0</v>
          </cell>
          <cell r="F84">
            <v>39960</v>
          </cell>
          <cell r="G84">
            <v>0</v>
          </cell>
          <cell r="H84" t="str">
            <v>N/A</v>
          </cell>
          <cell r="I84">
            <v>660</v>
          </cell>
          <cell r="J84">
            <v>1900</v>
          </cell>
          <cell r="K84">
            <v>0</v>
          </cell>
          <cell r="L84">
            <v>50</v>
          </cell>
          <cell r="M84">
            <v>240</v>
          </cell>
          <cell r="N84">
            <v>1300</v>
          </cell>
          <cell r="O84">
            <v>0.1</v>
          </cell>
          <cell r="P84">
            <v>415</v>
          </cell>
          <cell r="Q84">
            <v>4565</v>
          </cell>
          <cell r="R84" t="str">
            <v>Passenger Fleet</v>
          </cell>
        </row>
        <row r="85">
          <cell r="A85" t="str">
            <v>3A027</v>
          </cell>
          <cell r="B85">
            <v>0</v>
          </cell>
          <cell r="C85" t="str">
            <v>KL02NWD</v>
          </cell>
          <cell r="D85">
            <v>10000</v>
          </cell>
          <cell r="E85">
            <v>0</v>
          </cell>
          <cell r="F85">
            <v>39969</v>
          </cell>
          <cell r="G85">
            <v>0</v>
          </cell>
          <cell r="H85" t="str">
            <v>N/A</v>
          </cell>
          <cell r="I85">
            <v>660</v>
          </cell>
          <cell r="J85">
            <v>1900</v>
          </cell>
          <cell r="K85">
            <v>0</v>
          </cell>
          <cell r="L85">
            <v>50</v>
          </cell>
          <cell r="M85">
            <v>240</v>
          </cell>
          <cell r="N85">
            <v>1300</v>
          </cell>
          <cell r="O85">
            <v>0.1</v>
          </cell>
          <cell r="P85">
            <v>415</v>
          </cell>
          <cell r="Q85">
            <v>4565</v>
          </cell>
          <cell r="R85" t="str">
            <v>Passenger Fleet</v>
          </cell>
        </row>
        <row r="86">
          <cell r="A86" t="str">
            <v>3A028</v>
          </cell>
          <cell r="B86">
            <v>0</v>
          </cell>
          <cell r="C86" t="str">
            <v>KG02YXN</v>
          </cell>
          <cell r="D86">
            <v>10000</v>
          </cell>
          <cell r="E86">
            <v>0</v>
          </cell>
          <cell r="F86">
            <v>39969</v>
          </cell>
          <cell r="G86">
            <v>0</v>
          </cell>
          <cell r="H86" t="str">
            <v>N/A</v>
          </cell>
          <cell r="I86">
            <v>660</v>
          </cell>
          <cell r="J86">
            <v>1900</v>
          </cell>
          <cell r="K86">
            <v>0</v>
          </cell>
          <cell r="L86">
            <v>50</v>
          </cell>
          <cell r="M86">
            <v>240</v>
          </cell>
          <cell r="N86">
            <v>1300</v>
          </cell>
          <cell r="O86">
            <v>0.1</v>
          </cell>
          <cell r="P86">
            <v>415</v>
          </cell>
          <cell r="Q86">
            <v>4565</v>
          </cell>
          <cell r="R86" t="str">
            <v>Passenger Fleet</v>
          </cell>
        </row>
        <row r="87">
          <cell r="A87" t="str">
            <v>3A029</v>
          </cell>
          <cell r="B87">
            <v>0</v>
          </cell>
          <cell r="C87" t="str">
            <v>KG02YUV</v>
          </cell>
          <cell r="D87">
            <v>10000</v>
          </cell>
          <cell r="E87">
            <v>0</v>
          </cell>
          <cell r="F87">
            <v>39977</v>
          </cell>
          <cell r="G87">
            <v>0</v>
          </cell>
          <cell r="H87" t="str">
            <v>N/A</v>
          </cell>
          <cell r="I87">
            <v>660</v>
          </cell>
          <cell r="J87">
            <v>1900</v>
          </cell>
          <cell r="K87">
            <v>0</v>
          </cell>
          <cell r="L87">
            <v>50</v>
          </cell>
          <cell r="M87">
            <v>240</v>
          </cell>
          <cell r="N87">
            <v>1300</v>
          </cell>
          <cell r="O87">
            <v>0.1</v>
          </cell>
          <cell r="P87">
            <v>415</v>
          </cell>
          <cell r="Q87">
            <v>4565</v>
          </cell>
          <cell r="R87" t="str">
            <v>Passenger Fleet</v>
          </cell>
        </row>
        <row r="88">
          <cell r="A88" t="str">
            <v>3A030</v>
          </cell>
          <cell r="B88">
            <v>0</v>
          </cell>
          <cell r="C88" t="str">
            <v>KG02YWL</v>
          </cell>
          <cell r="D88">
            <v>10000</v>
          </cell>
          <cell r="E88">
            <v>0</v>
          </cell>
          <cell r="F88">
            <v>40009</v>
          </cell>
          <cell r="G88">
            <v>0</v>
          </cell>
          <cell r="H88" t="str">
            <v>N/A</v>
          </cell>
          <cell r="I88">
            <v>660</v>
          </cell>
          <cell r="J88">
            <v>1900</v>
          </cell>
          <cell r="K88">
            <v>0</v>
          </cell>
          <cell r="L88">
            <v>50</v>
          </cell>
          <cell r="M88">
            <v>240</v>
          </cell>
          <cell r="N88">
            <v>1300</v>
          </cell>
          <cell r="O88">
            <v>0.1</v>
          </cell>
          <cell r="P88">
            <v>415</v>
          </cell>
          <cell r="Q88">
            <v>4565</v>
          </cell>
          <cell r="R88" t="str">
            <v>Passenger Fleet</v>
          </cell>
        </row>
        <row r="89">
          <cell r="A89" t="str">
            <v>3A031</v>
          </cell>
          <cell r="B89">
            <v>0</v>
          </cell>
          <cell r="C89" t="str">
            <v>KC02AKX</v>
          </cell>
          <cell r="D89">
            <v>10000</v>
          </cell>
          <cell r="E89">
            <v>0</v>
          </cell>
          <cell r="F89">
            <v>40002</v>
          </cell>
          <cell r="G89">
            <v>0</v>
          </cell>
          <cell r="H89" t="str">
            <v>N/A</v>
          </cell>
          <cell r="I89">
            <v>660</v>
          </cell>
          <cell r="J89">
            <v>1900</v>
          </cell>
          <cell r="K89">
            <v>0</v>
          </cell>
          <cell r="L89">
            <v>50</v>
          </cell>
          <cell r="M89">
            <v>240</v>
          </cell>
          <cell r="N89">
            <v>1300</v>
          </cell>
          <cell r="O89">
            <v>0.1</v>
          </cell>
          <cell r="P89">
            <v>415</v>
          </cell>
          <cell r="Q89">
            <v>4565</v>
          </cell>
          <cell r="R89" t="str">
            <v>Passenger Fleet</v>
          </cell>
        </row>
        <row r="90">
          <cell r="A90" t="str">
            <v>3A032</v>
          </cell>
          <cell r="B90">
            <v>0</v>
          </cell>
          <cell r="C90" t="str">
            <v>KH02OKA</v>
          </cell>
          <cell r="D90">
            <v>10000</v>
          </cell>
          <cell r="E90">
            <v>0</v>
          </cell>
          <cell r="F90">
            <v>40020</v>
          </cell>
          <cell r="G90">
            <v>0</v>
          </cell>
          <cell r="H90" t="str">
            <v>N/A</v>
          </cell>
          <cell r="I90">
            <v>660</v>
          </cell>
          <cell r="J90">
            <v>1900</v>
          </cell>
          <cell r="K90">
            <v>0</v>
          </cell>
          <cell r="L90">
            <v>50</v>
          </cell>
          <cell r="M90">
            <v>240</v>
          </cell>
          <cell r="N90">
            <v>1300</v>
          </cell>
          <cell r="O90">
            <v>0.1</v>
          </cell>
          <cell r="P90">
            <v>415</v>
          </cell>
          <cell r="Q90">
            <v>4565</v>
          </cell>
          <cell r="R90" t="str">
            <v>Passenger Fleet</v>
          </cell>
        </row>
        <row r="91">
          <cell r="A91" t="str">
            <v>3A033</v>
          </cell>
          <cell r="B91">
            <v>0</v>
          </cell>
          <cell r="C91" t="str">
            <v>KH02UDO</v>
          </cell>
          <cell r="D91">
            <v>10000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Passenger Fleet</v>
          </cell>
        </row>
        <row r="92">
          <cell r="A92" t="str">
            <v>4T027</v>
          </cell>
          <cell r="B92">
            <v>0</v>
          </cell>
          <cell r="C92" t="str">
            <v>LK07EPA</v>
          </cell>
          <cell r="D92">
            <v>10000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Barnet Homes  -  Caretakers</v>
          </cell>
        </row>
        <row r="93">
          <cell r="A93" t="str">
            <v>4T028</v>
          </cell>
          <cell r="B93">
            <v>0</v>
          </cell>
          <cell r="C93" t="str">
            <v>LK07EPC</v>
          </cell>
          <cell r="D93">
            <v>10000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 t="str">
            <v>Barnet Homes  -  Caretakers</v>
          </cell>
        </row>
        <row r="94">
          <cell r="A94" t="str">
            <v>4T029</v>
          </cell>
          <cell r="B94">
            <v>0</v>
          </cell>
          <cell r="C94" t="str">
            <v>LK57CYH</v>
          </cell>
          <cell r="D94">
            <v>10000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 t="str">
            <v>Barnet Homes  -  Caretakers</v>
          </cell>
        </row>
        <row r="95">
          <cell r="A95" t="str">
            <v>5S003</v>
          </cell>
          <cell r="B95">
            <v>0</v>
          </cell>
          <cell r="C95" t="str">
            <v>KX04KMY</v>
          </cell>
          <cell r="D95">
            <v>20000</v>
          </cell>
          <cell r="E95">
            <v>0</v>
          </cell>
          <cell r="F95">
            <v>40702</v>
          </cell>
          <cell r="G95">
            <v>0</v>
          </cell>
          <cell r="H95" t="str">
            <v>N/A</v>
          </cell>
          <cell r="I95">
            <v>1500</v>
          </cell>
          <cell r="J95">
            <v>2850</v>
          </cell>
          <cell r="K95">
            <v>0</v>
          </cell>
          <cell r="L95">
            <v>49</v>
          </cell>
          <cell r="M95">
            <v>225</v>
          </cell>
          <cell r="N95">
            <v>1300</v>
          </cell>
          <cell r="O95">
            <v>0.14230000000000001</v>
          </cell>
          <cell r="P95">
            <v>842.98</v>
          </cell>
          <cell r="Q95">
            <v>6766.98</v>
          </cell>
          <cell r="R95" t="str">
            <v>Street Scene - Cleansing</v>
          </cell>
        </row>
        <row r="96">
          <cell r="A96" t="str">
            <v>5T001</v>
          </cell>
          <cell r="B96">
            <v>0</v>
          </cell>
          <cell r="C96" t="str">
            <v>KX51XXZ</v>
          </cell>
          <cell r="D96">
            <v>15000</v>
          </cell>
          <cell r="E96">
            <v>0</v>
          </cell>
          <cell r="F96">
            <v>39736</v>
          </cell>
          <cell r="G96">
            <v>0</v>
          </cell>
          <cell r="H96" t="str">
            <v>N/A</v>
          </cell>
          <cell r="I96">
            <v>1530</v>
          </cell>
          <cell r="J96">
            <v>3150</v>
          </cell>
          <cell r="K96">
            <v>0</v>
          </cell>
          <cell r="L96">
            <v>49</v>
          </cell>
          <cell r="M96">
            <v>225</v>
          </cell>
          <cell r="N96">
            <v>1300</v>
          </cell>
          <cell r="O96">
            <v>0.1</v>
          </cell>
          <cell r="P96">
            <v>625.4</v>
          </cell>
          <cell r="Q96">
            <v>6879.4</v>
          </cell>
          <cell r="R96" t="str">
            <v>Street Scene - Cleansing</v>
          </cell>
        </row>
        <row r="97">
          <cell r="A97" t="str">
            <v>5T002</v>
          </cell>
          <cell r="B97">
            <v>0</v>
          </cell>
          <cell r="C97" t="str">
            <v>KX54HRN</v>
          </cell>
          <cell r="D97">
            <v>10000</v>
          </cell>
          <cell r="E97">
            <v>0</v>
          </cell>
          <cell r="F97">
            <v>39781</v>
          </cell>
          <cell r="G97">
            <v>0</v>
          </cell>
          <cell r="H97" t="str">
            <v>N/A</v>
          </cell>
          <cell r="I97">
            <v>1650</v>
          </cell>
          <cell r="J97">
            <v>3300</v>
          </cell>
          <cell r="K97">
            <v>0</v>
          </cell>
          <cell r="L97">
            <v>49</v>
          </cell>
          <cell r="M97">
            <v>225</v>
          </cell>
          <cell r="N97">
            <v>1300</v>
          </cell>
          <cell r="O97">
            <v>0.1</v>
          </cell>
          <cell r="P97">
            <v>652.4</v>
          </cell>
          <cell r="Q97">
            <v>7176.4</v>
          </cell>
          <cell r="R97" t="str">
            <v>Highway Maintainance</v>
          </cell>
        </row>
        <row r="98">
          <cell r="A98" t="str">
            <v>6B200</v>
          </cell>
          <cell r="B98">
            <v>0</v>
          </cell>
          <cell r="C98" t="str">
            <v>Y341HDU</v>
          </cell>
          <cell r="D98">
            <v>20000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13184</v>
          </cell>
          <cell r="R98" t="str">
            <v>Street Scene - Cleansing</v>
          </cell>
        </row>
        <row r="99">
          <cell r="A99" t="str">
            <v>6B201</v>
          </cell>
          <cell r="B99">
            <v>0</v>
          </cell>
          <cell r="C99" t="str">
            <v>Y342HDU</v>
          </cell>
          <cell r="D99">
            <v>20000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13184</v>
          </cell>
          <cell r="R99" t="str">
            <v>Street Scene - Refuse</v>
          </cell>
        </row>
        <row r="100">
          <cell r="A100" t="str">
            <v>6B202</v>
          </cell>
          <cell r="B100">
            <v>0</v>
          </cell>
          <cell r="C100" t="str">
            <v>Y441HDU</v>
          </cell>
          <cell r="D100">
            <v>20000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13184</v>
          </cell>
          <cell r="R100" t="str">
            <v>Street Scene - Refuse</v>
          </cell>
        </row>
        <row r="101">
          <cell r="A101" t="str">
            <v>6B203</v>
          </cell>
          <cell r="B101">
            <v>0</v>
          </cell>
          <cell r="C101" t="str">
            <v>VX51GOE</v>
          </cell>
          <cell r="D101">
            <v>20000</v>
          </cell>
          <cell r="E101">
            <v>0</v>
          </cell>
          <cell r="F101">
            <v>39789</v>
          </cell>
          <cell r="G101">
            <v>0</v>
          </cell>
          <cell r="H101" t="str">
            <v>N/A</v>
          </cell>
          <cell r="I101">
            <v>4170</v>
          </cell>
          <cell r="J101">
            <v>6500</v>
          </cell>
          <cell r="K101">
            <v>0</v>
          </cell>
          <cell r="L101">
            <v>70</v>
          </cell>
          <cell r="M101">
            <v>135</v>
          </cell>
          <cell r="N101">
            <v>1300</v>
          </cell>
          <cell r="O101">
            <v>8.2600000000000007E-2</v>
          </cell>
          <cell r="P101">
            <v>1005.65</v>
          </cell>
          <cell r="Q101">
            <v>13180.65</v>
          </cell>
          <cell r="R101" t="str">
            <v>Street Scene - Refuse</v>
          </cell>
        </row>
        <row r="102">
          <cell r="A102" t="str">
            <v>6B204</v>
          </cell>
          <cell r="B102">
            <v>0</v>
          </cell>
          <cell r="C102" t="str">
            <v>VX51GOH</v>
          </cell>
          <cell r="D102">
            <v>20000</v>
          </cell>
          <cell r="E102">
            <v>0</v>
          </cell>
          <cell r="F102">
            <v>39789</v>
          </cell>
          <cell r="G102">
            <v>0</v>
          </cell>
          <cell r="H102" t="str">
            <v>N/A</v>
          </cell>
          <cell r="I102">
            <v>4170</v>
          </cell>
          <cell r="J102">
            <v>6500</v>
          </cell>
          <cell r="K102">
            <v>0</v>
          </cell>
          <cell r="L102">
            <v>70</v>
          </cell>
          <cell r="M102">
            <v>135</v>
          </cell>
          <cell r="N102">
            <v>1300</v>
          </cell>
          <cell r="O102">
            <v>8.2600000000000007E-2</v>
          </cell>
          <cell r="P102">
            <v>1005.65</v>
          </cell>
          <cell r="Q102">
            <v>13180.65</v>
          </cell>
          <cell r="R102" t="str">
            <v>Street Scene - Refuse</v>
          </cell>
        </row>
        <row r="103">
          <cell r="A103" t="str">
            <v>6B205</v>
          </cell>
          <cell r="B103">
            <v>0</v>
          </cell>
          <cell r="C103" t="str">
            <v>VX51GOJ</v>
          </cell>
          <cell r="D103">
            <v>20000</v>
          </cell>
          <cell r="E103">
            <v>0</v>
          </cell>
          <cell r="F103">
            <v>39789</v>
          </cell>
          <cell r="G103">
            <v>0</v>
          </cell>
          <cell r="H103" t="str">
            <v>N/A</v>
          </cell>
          <cell r="I103">
            <v>4170</v>
          </cell>
          <cell r="J103">
            <v>6500</v>
          </cell>
          <cell r="K103">
            <v>0</v>
          </cell>
          <cell r="L103">
            <v>70</v>
          </cell>
          <cell r="M103">
            <v>135</v>
          </cell>
          <cell r="N103">
            <v>1300</v>
          </cell>
          <cell r="O103">
            <v>8.2600000000000007E-2</v>
          </cell>
          <cell r="P103">
            <v>1005.65</v>
          </cell>
          <cell r="Q103">
            <v>13180.65</v>
          </cell>
          <cell r="R103" t="str">
            <v>Street Scene - Refuse</v>
          </cell>
        </row>
        <row r="104">
          <cell r="A104" t="str">
            <v>6B206</v>
          </cell>
          <cell r="B104">
            <v>0</v>
          </cell>
          <cell r="C104" t="str">
            <v>VX51GOK</v>
          </cell>
          <cell r="D104">
            <v>20000</v>
          </cell>
          <cell r="E104">
            <v>0</v>
          </cell>
          <cell r="F104">
            <v>39789</v>
          </cell>
          <cell r="G104">
            <v>0</v>
          </cell>
          <cell r="H104" t="str">
            <v>N/A</v>
          </cell>
          <cell r="I104">
            <v>4170</v>
          </cell>
          <cell r="J104">
            <v>6500</v>
          </cell>
          <cell r="K104">
            <v>0</v>
          </cell>
          <cell r="L104">
            <v>70</v>
          </cell>
          <cell r="M104">
            <v>135</v>
          </cell>
          <cell r="N104">
            <v>1300</v>
          </cell>
          <cell r="O104">
            <v>8.2600000000000007E-2</v>
          </cell>
          <cell r="P104">
            <v>1005.65</v>
          </cell>
          <cell r="Q104">
            <v>13180.65</v>
          </cell>
          <cell r="R104" t="str">
            <v>Street Scene - Refuse</v>
          </cell>
        </row>
        <row r="105">
          <cell r="A105" t="str">
            <v>6B207</v>
          </cell>
          <cell r="B105">
            <v>0</v>
          </cell>
          <cell r="C105" t="str">
            <v>VX51GNZ</v>
          </cell>
          <cell r="D105">
            <v>20000</v>
          </cell>
          <cell r="E105">
            <v>0</v>
          </cell>
          <cell r="F105">
            <v>40247</v>
          </cell>
          <cell r="G105">
            <v>0</v>
          </cell>
          <cell r="H105" t="str">
            <v>N/A</v>
          </cell>
          <cell r="I105">
            <v>4170</v>
          </cell>
          <cell r="J105">
            <v>6500</v>
          </cell>
          <cell r="K105">
            <v>0</v>
          </cell>
          <cell r="L105">
            <v>70</v>
          </cell>
          <cell r="M105">
            <v>135</v>
          </cell>
          <cell r="N105">
            <v>1300</v>
          </cell>
          <cell r="O105">
            <v>8.2600000000000007E-2</v>
          </cell>
          <cell r="P105">
            <v>1005.65</v>
          </cell>
          <cell r="Q105">
            <v>13180.65</v>
          </cell>
          <cell r="R105" t="str">
            <v>Street Scene - Refuse</v>
          </cell>
        </row>
        <row r="106">
          <cell r="A106" t="str">
            <v>6B208</v>
          </cell>
          <cell r="B106">
            <v>0</v>
          </cell>
          <cell r="C106" t="str">
            <v>VU52TKN</v>
          </cell>
          <cell r="D106">
            <v>20000</v>
          </cell>
          <cell r="E106">
            <v>0</v>
          </cell>
          <cell r="F106">
            <v>40247</v>
          </cell>
          <cell r="G106">
            <v>0</v>
          </cell>
          <cell r="H106" t="str">
            <v>N/A</v>
          </cell>
          <cell r="I106">
            <v>4170</v>
          </cell>
          <cell r="J106">
            <v>6500</v>
          </cell>
          <cell r="K106">
            <v>0</v>
          </cell>
          <cell r="L106">
            <v>70</v>
          </cell>
          <cell r="M106">
            <v>135</v>
          </cell>
          <cell r="N106">
            <v>1300</v>
          </cell>
          <cell r="O106">
            <v>8.2600000000000007E-2</v>
          </cell>
          <cell r="P106">
            <v>1005.65</v>
          </cell>
          <cell r="Q106">
            <v>13180.65</v>
          </cell>
          <cell r="R106" t="str">
            <v>Street Scene - Refuse</v>
          </cell>
        </row>
        <row r="107">
          <cell r="A107" t="str">
            <v>6B209</v>
          </cell>
          <cell r="B107">
            <v>0</v>
          </cell>
          <cell r="C107" t="str">
            <v>VX54BVB</v>
          </cell>
          <cell r="D107">
            <v>20000</v>
          </cell>
          <cell r="E107">
            <v>0</v>
          </cell>
          <cell r="F107">
            <v>40848</v>
          </cell>
          <cell r="G107">
            <v>0</v>
          </cell>
          <cell r="H107" t="str">
            <v>N/A</v>
          </cell>
          <cell r="I107">
            <v>4170</v>
          </cell>
          <cell r="J107">
            <v>6500</v>
          </cell>
          <cell r="K107">
            <v>0</v>
          </cell>
          <cell r="L107">
            <v>70</v>
          </cell>
          <cell r="M107">
            <v>135</v>
          </cell>
          <cell r="N107">
            <v>1300</v>
          </cell>
          <cell r="O107">
            <v>8.2600000000000007E-2</v>
          </cell>
          <cell r="P107">
            <v>1005.65</v>
          </cell>
          <cell r="Q107">
            <v>13180.65</v>
          </cell>
          <cell r="R107" t="str">
            <v>Street Scene - Refuse</v>
          </cell>
        </row>
        <row r="108">
          <cell r="A108" t="str">
            <v>6C001</v>
          </cell>
          <cell r="B108">
            <v>0</v>
          </cell>
          <cell r="C108" t="str">
            <v>VK58JLU</v>
          </cell>
          <cell r="D108">
            <v>0</v>
          </cell>
          <cell r="E108">
            <v>39756</v>
          </cell>
          <cell r="F108">
            <v>41576</v>
          </cell>
          <cell r="G108">
            <v>39166.400000000001</v>
          </cell>
          <cell r="H108">
            <v>21865</v>
          </cell>
          <cell r="I108">
            <v>3500</v>
          </cell>
          <cell r="J108">
            <v>6200</v>
          </cell>
          <cell r="K108">
            <v>650</v>
          </cell>
          <cell r="L108">
            <v>70</v>
          </cell>
          <cell r="M108">
            <v>135</v>
          </cell>
          <cell r="N108">
            <v>1300</v>
          </cell>
          <cell r="O108">
            <v>0</v>
          </cell>
          <cell r="P108">
            <v>5446.4</v>
          </cell>
          <cell r="Q108">
            <v>39166.400000000001</v>
          </cell>
          <cell r="R108" t="str">
            <v>Street Scene - Refuse</v>
          </cell>
        </row>
        <row r="109">
          <cell r="A109" t="str">
            <v>6C002</v>
          </cell>
          <cell r="B109">
            <v>0</v>
          </cell>
          <cell r="C109" t="str">
            <v>VK58JLV</v>
          </cell>
          <cell r="D109">
            <v>0</v>
          </cell>
          <cell r="E109">
            <v>39756</v>
          </cell>
          <cell r="F109">
            <v>41581</v>
          </cell>
          <cell r="G109">
            <v>39166.400000000001</v>
          </cell>
          <cell r="H109">
            <v>21865</v>
          </cell>
          <cell r="I109">
            <v>3500</v>
          </cell>
          <cell r="J109">
            <v>6200</v>
          </cell>
          <cell r="K109">
            <v>650</v>
          </cell>
          <cell r="L109">
            <v>70</v>
          </cell>
          <cell r="M109">
            <v>135</v>
          </cell>
          <cell r="N109">
            <v>1300</v>
          </cell>
          <cell r="O109">
            <v>0</v>
          </cell>
          <cell r="P109">
            <v>5446.4</v>
          </cell>
          <cell r="Q109">
            <v>39166.400000000001</v>
          </cell>
          <cell r="R109" t="str">
            <v>Street Scene - Refuse</v>
          </cell>
        </row>
        <row r="110">
          <cell r="A110" t="str">
            <v>6C003</v>
          </cell>
          <cell r="B110">
            <v>0</v>
          </cell>
          <cell r="C110" t="str">
            <v>VK58JLX</v>
          </cell>
          <cell r="D110">
            <v>0</v>
          </cell>
          <cell r="E110">
            <v>39756</v>
          </cell>
          <cell r="F110">
            <v>41581</v>
          </cell>
          <cell r="G110">
            <v>39166.400000000001</v>
          </cell>
          <cell r="H110">
            <v>21865</v>
          </cell>
          <cell r="I110">
            <v>3500</v>
          </cell>
          <cell r="J110">
            <v>6200</v>
          </cell>
          <cell r="K110">
            <v>650</v>
          </cell>
          <cell r="L110">
            <v>70</v>
          </cell>
          <cell r="M110">
            <v>135</v>
          </cell>
          <cell r="N110">
            <v>1300</v>
          </cell>
          <cell r="O110">
            <v>0</v>
          </cell>
          <cell r="P110">
            <v>5446.4</v>
          </cell>
          <cell r="Q110">
            <v>39166.400000000001</v>
          </cell>
          <cell r="R110" t="str">
            <v>Street Scene - Refuse</v>
          </cell>
        </row>
        <row r="111">
          <cell r="A111" t="str">
            <v>6C004</v>
          </cell>
          <cell r="B111">
            <v>0</v>
          </cell>
          <cell r="C111" t="str">
            <v>VN58GGO</v>
          </cell>
          <cell r="D111">
            <v>0</v>
          </cell>
          <cell r="E111">
            <v>39815</v>
          </cell>
          <cell r="F111">
            <v>41640</v>
          </cell>
          <cell r="G111">
            <v>39166.400000000001</v>
          </cell>
          <cell r="H111">
            <v>21865</v>
          </cell>
          <cell r="I111">
            <v>3500</v>
          </cell>
          <cell r="J111">
            <v>6200</v>
          </cell>
          <cell r="K111">
            <v>650</v>
          </cell>
          <cell r="L111">
            <v>70</v>
          </cell>
          <cell r="M111">
            <v>135</v>
          </cell>
          <cell r="N111">
            <v>1300</v>
          </cell>
          <cell r="O111">
            <v>0</v>
          </cell>
          <cell r="P111">
            <v>5446.4</v>
          </cell>
          <cell r="Q111">
            <v>39166.400000000001</v>
          </cell>
          <cell r="R111" t="str">
            <v>Street Scene - Refuse</v>
          </cell>
        </row>
        <row r="112">
          <cell r="A112" t="str">
            <v>6C005</v>
          </cell>
          <cell r="B112">
            <v>0</v>
          </cell>
          <cell r="C112" t="str">
            <v>VN58GGP</v>
          </cell>
          <cell r="D112">
            <v>0</v>
          </cell>
          <cell r="E112">
            <v>39819</v>
          </cell>
          <cell r="F112">
            <v>40913</v>
          </cell>
          <cell r="G112">
            <v>39166.400000000001</v>
          </cell>
          <cell r="H112">
            <v>21865</v>
          </cell>
          <cell r="I112">
            <v>3500</v>
          </cell>
          <cell r="J112">
            <v>6200</v>
          </cell>
          <cell r="K112">
            <v>650</v>
          </cell>
          <cell r="L112">
            <v>70</v>
          </cell>
          <cell r="M112">
            <v>135</v>
          </cell>
          <cell r="N112">
            <v>1300</v>
          </cell>
          <cell r="O112">
            <v>0</v>
          </cell>
          <cell r="P112">
            <v>5446.4</v>
          </cell>
          <cell r="Q112">
            <v>39166.400000000001</v>
          </cell>
          <cell r="R112" t="str">
            <v>Street Scene - Refuse</v>
          </cell>
        </row>
        <row r="113">
          <cell r="A113" t="str">
            <v>6C006</v>
          </cell>
          <cell r="B113">
            <v>0</v>
          </cell>
          <cell r="C113" t="str">
            <v>VN58GGU</v>
          </cell>
          <cell r="D113">
            <v>0</v>
          </cell>
          <cell r="E113">
            <v>39839</v>
          </cell>
          <cell r="F113">
            <v>41664</v>
          </cell>
          <cell r="G113">
            <v>39166.400000000001</v>
          </cell>
          <cell r="H113">
            <v>21865</v>
          </cell>
          <cell r="I113">
            <v>3500</v>
          </cell>
          <cell r="J113">
            <v>6200</v>
          </cell>
          <cell r="K113">
            <v>650</v>
          </cell>
          <cell r="L113">
            <v>70</v>
          </cell>
          <cell r="M113">
            <v>135</v>
          </cell>
          <cell r="N113">
            <v>1300</v>
          </cell>
          <cell r="O113">
            <v>0</v>
          </cell>
          <cell r="P113">
            <v>5446.4</v>
          </cell>
          <cell r="Q113">
            <v>39166.400000000001</v>
          </cell>
          <cell r="R113" t="str">
            <v>Street Scene - Refuse</v>
          </cell>
        </row>
        <row r="114">
          <cell r="A114" t="str">
            <v>6C007</v>
          </cell>
          <cell r="B114">
            <v>0</v>
          </cell>
          <cell r="C114" t="str">
            <v>VN58GGV</v>
          </cell>
          <cell r="D114">
            <v>0</v>
          </cell>
          <cell r="E114">
            <v>39860</v>
          </cell>
          <cell r="F114">
            <v>41685</v>
          </cell>
          <cell r="G114" t="str">
            <v>SPARE</v>
          </cell>
          <cell r="H114">
            <v>21865</v>
          </cell>
          <cell r="I114">
            <v>3500</v>
          </cell>
          <cell r="J114">
            <v>6200</v>
          </cell>
          <cell r="K114">
            <v>650</v>
          </cell>
          <cell r="L114">
            <v>70</v>
          </cell>
          <cell r="M114">
            <v>135</v>
          </cell>
          <cell r="N114">
            <v>1300</v>
          </cell>
          <cell r="O114">
            <v>0</v>
          </cell>
          <cell r="P114">
            <v>5446.4</v>
          </cell>
          <cell r="Q114">
            <v>39166.400000000001</v>
          </cell>
          <cell r="R114" t="str">
            <v>Street Scene - Refuse</v>
          </cell>
        </row>
        <row r="115">
          <cell r="A115" t="str">
            <v>6D003</v>
          </cell>
          <cell r="B115">
            <v>0</v>
          </cell>
          <cell r="C115" t="str">
            <v>VX51GNZ</v>
          </cell>
          <cell r="D115">
            <v>10000</v>
          </cell>
          <cell r="E115">
            <v>0</v>
          </cell>
          <cell r="F115">
            <v>39789</v>
          </cell>
          <cell r="G115">
            <v>0</v>
          </cell>
          <cell r="H115" t="str">
            <v>N/A</v>
          </cell>
          <cell r="I115">
            <v>4170</v>
          </cell>
          <cell r="J115">
            <v>6500</v>
          </cell>
          <cell r="K115">
            <v>0</v>
          </cell>
          <cell r="L115">
            <v>70</v>
          </cell>
          <cell r="M115">
            <v>135</v>
          </cell>
          <cell r="N115">
            <v>1300</v>
          </cell>
          <cell r="O115">
            <v>8.2900000000000001E-2</v>
          </cell>
          <cell r="P115">
            <v>1009.3</v>
          </cell>
          <cell r="Q115">
            <v>13184.3</v>
          </cell>
          <cell r="R115" t="str">
            <v>Street Scene - Refuse</v>
          </cell>
        </row>
        <row r="116">
          <cell r="A116" t="str">
            <v>6D004</v>
          </cell>
          <cell r="B116">
            <v>0</v>
          </cell>
          <cell r="C116" t="str">
            <v>VX51GOA</v>
          </cell>
          <cell r="D116">
            <v>10000</v>
          </cell>
          <cell r="E116">
            <v>0</v>
          </cell>
          <cell r="F116">
            <v>39789</v>
          </cell>
          <cell r="G116">
            <v>0</v>
          </cell>
          <cell r="H116" t="str">
            <v>N/A</v>
          </cell>
          <cell r="I116">
            <v>4170</v>
          </cell>
          <cell r="J116">
            <v>6500</v>
          </cell>
          <cell r="K116">
            <v>0</v>
          </cell>
          <cell r="L116">
            <v>70</v>
          </cell>
          <cell r="M116">
            <v>135</v>
          </cell>
          <cell r="N116">
            <v>1300</v>
          </cell>
          <cell r="O116">
            <v>8.2900000000000001E-2</v>
          </cell>
          <cell r="P116">
            <v>1009.3</v>
          </cell>
          <cell r="Q116">
            <v>13184.3</v>
          </cell>
          <cell r="R116" t="str">
            <v>Street Scene - Refuse</v>
          </cell>
        </row>
        <row r="117">
          <cell r="A117" t="str">
            <v>6D005</v>
          </cell>
          <cell r="B117">
            <v>0</v>
          </cell>
          <cell r="C117" t="str">
            <v>VX51GNZ</v>
          </cell>
          <cell r="D117">
            <v>10000</v>
          </cell>
          <cell r="E117">
            <v>0</v>
          </cell>
          <cell r="F117">
            <v>39789</v>
          </cell>
          <cell r="G117">
            <v>0</v>
          </cell>
          <cell r="H117" t="str">
            <v>N/A</v>
          </cell>
          <cell r="I117">
            <v>4170</v>
          </cell>
          <cell r="J117">
            <v>6500</v>
          </cell>
          <cell r="K117">
            <v>0</v>
          </cell>
          <cell r="L117">
            <v>70</v>
          </cell>
          <cell r="M117">
            <v>135</v>
          </cell>
          <cell r="N117">
            <v>1300</v>
          </cell>
          <cell r="O117">
            <v>8.2900000000000001E-2</v>
          </cell>
          <cell r="P117">
            <v>1009.3</v>
          </cell>
          <cell r="Q117">
            <v>13184.3</v>
          </cell>
          <cell r="R117" t="str">
            <v>Street Scene - Refuse</v>
          </cell>
        </row>
        <row r="118">
          <cell r="A118" t="str">
            <v>6D006</v>
          </cell>
          <cell r="B118">
            <v>0</v>
          </cell>
          <cell r="C118" t="str">
            <v>VX51GUD</v>
          </cell>
          <cell r="D118">
            <v>10000</v>
          </cell>
          <cell r="E118">
            <v>0</v>
          </cell>
          <cell r="F118">
            <v>39465</v>
          </cell>
          <cell r="G118">
            <v>0</v>
          </cell>
          <cell r="H118" t="str">
            <v>N/A</v>
          </cell>
          <cell r="I118">
            <v>4170</v>
          </cell>
          <cell r="J118">
            <v>6500</v>
          </cell>
          <cell r="K118">
            <v>0</v>
          </cell>
          <cell r="L118">
            <v>70</v>
          </cell>
          <cell r="M118">
            <v>135</v>
          </cell>
          <cell r="N118">
            <v>1300</v>
          </cell>
          <cell r="O118">
            <v>8.2900000000000001E-2</v>
          </cell>
          <cell r="P118">
            <v>1009.3</v>
          </cell>
          <cell r="Q118">
            <v>13184.3</v>
          </cell>
          <cell r="R118" t="str">
            <v>Street Scene - Refuse</v>
          </cell>
        </row>
        <row r="119">
          <cell r="A119" t="str">
            <v>6D007</v>
          </cell>
          <cell r="B119">
            <v>0</v>
          </cell>
          <cell r="C119" t="str">
            <v>VX51GUE</v>
          </cell>
          <cell r="D119">
            <v>10000</v>
          </cell>
          <cell r="E119">
            <v>0</v>
          </cell>
          <cell r="F119">
            <v>39465</v>
          </cell>
          <cell r="G119">
            <v>0</v>
          </cell>
          <cell r="H119" t="str">
            <v>N/A</v>
          </cell>
          <cell r="I119">
            <v>4170</v>
          </cell>
          <cell r="J119">
            <v>6500</v>
          </cell>
          <cell r="K119">
            <v>0</v>
          </cell>
          <cell r="L119">
            <v>70</v>
          </cell>
          <cell r="M119">
            <v>135</v>
          </cell>
          <cell r="N119">
            <v>1300</v>
          </cell>
          <cell r="O119">
            <v>8.2900000000000001E-2</v>
          </cell>
          <cell r="P119">
            <v>1009.3</v>
          </cell>
          <cell r="Q119">
            <v>13184.3</v>
          </cell>
          <cell r="R119" t="str">
            <v>Street Scene - Refuse</v>
          </cell>
        </row>
        <row r="120">
          <cell r="A120" t="str">
            <v>6D008</v>
          </cell>
          <cell r="B120">
            <v>0</v>
          </cell>
          <cell r="C120" t="str">
            <v>VX51GUA</v>
          </cell>
          <cell r="D120">
            <v>10000</v>
          </cell>
          <cell r="E120">
            <v>0</v>
          </cell>
          <cell r="F120">
            <v>39465</v>
          </cell>
          <cell r="G120">
            <v>0</v>
          </cell>
          <cell r="H120" t="str">
            <v>N/A</v>
          </cell>
          <cell r="I120">
            <v>4170</v>
          </cell>
          <cell r="J120">
            <v>6500</v>
          </cell>
          <cell r="K120">
            <v>0</v>
          </cell>
          <cell r="L120">
            <v>70</v>
          </cell>
          <cell r="M120">
            <v>135</v>
          </cell>
          <cell r="N120">
            <v>1300</v>
          </cell>
          <cell r="O120">
            <v>8.2900000000000001E-2</v>
          </cell>
          <cell r="P120">
            <v>1009.3</v>
          </cell>
          <cell r="Q120">
            <v>13184.3</v>
          </cell>
          <cell r="R120" t="str">
            <v>Street Scene - Refuse</v>
          </cell>
        </row>
        <row r="121">
          <cell r="A121" t="str">
            <v>6D009</v>
          </cell>
          <cell r="B121">
            <v>0</v>
          </cell>
          <cell r="C121" t="str">
            <v>VX51GUH</v>
          </cell>
          <cell r="D121">
            <v>10000</v>
          </cell>
          <cell r="E121">
            <v>0</v>
          </cell>
          <cell r="F121">
            <v>39465</v>
          </cell>
          <cell r="G121">
            <v>0</v>
          </cell>
          <cell r="H121" t="str">
            <v>N/A</v>
          </cell>
          <cell r="I121">
            <v>4170</v>
          </cell>
          <cell r="J121">
            <v>6500</v>
          </cell>
          <cell r="K121">
            <v>0</v>
          </cell>
          <cell r="L121">
            <v>70</v>
          </cell>
          <cell r="M121">
            <v>135</v>
          </cell>
          <cell r="N121">
            <v>1300</v>
          </cell>
          <cell r="O121">
            <v>8.2900000000000001E-2</v>
          </cell>
          <cell r="P121">
            <v>1009.3</v>
          </cell>
          <cell r="Q121">
            <v>13184.3</v>
          </cell>
          <cell r="R121" t="str">
            <v>Street Scene - Refuse</v>
          </cell>
        </row>
        <row r="122">
          <cell r="A122" t="str">
            <v>6D010</v>
          </cell>
          <cell r="B122">
            <v>0</v>
          </cell>
          <cell r="C122" t="str">
            <v>VX51GTZ</v>
          </cell>
          <cell r="D122">
            <v>10000</v>
          </cell>
          <cell r="E122">
            <v>0</v>
          </cell>
          <cell r="F122">
            <v>39465</v>
          </cell>
          <cell r="G122">
            <v>0</v>
          </cell>
          <cell r="H122" t="str">
            <v>N/A</v>
          </cell>
          <cell r="I122">
            <v>4170</v>
          </cell>
          <cell r="J122">
            <v>6500</v>
          </cell>
          <cell r="K122">
            <v>0</v>
          </cell>
          <cell r="L122">
            <v>70</v>
          </cell>
          <cell r="M122">
            <v>135</v>
          </cell>
          <cell r="N122">
            <v>1300</v>
          </cell>
          <cell r="O122">
            <v>8.2900000000000001E-2</v>
          </cell>
          <cell r="P122">
            <v>1009.3</v>
          </cell>
          <cell r="Q122">
            <v>13184.3</v>
          </cell>
          <cell r="R122" t="str">
            <v>Street Scene - Refuse</v>
          </cell>
        </row>
        <row r="123">
          <cell r="A123" t="str">
            <v>6D011</v>
          </cell>
          <cell r="B123">
            <v>0</v>
          </cell>
          <cell r="C123" t="str">
            <v>VX51GUC</v>
          </cell>
          <cell r="D123">
            <v>10000</v>
          </cell>
          <cell r="E123">
            <v>0</v>
          </cell>
          <cell r="F123">
            <v>39836</v>
          </cell>
          <cell r="G123">
            <v>0</v>
          </cell>
          <cell r="H123" t="str">
            <v>N/A</v>
          </cell>
          <cell r="I123">
            <v>4170</v>
          </cell>
          <cell r="J123">
            <v>6500</v>
          </cell>
          <cell r="K123">
            <v>0</v>
          </cell>
          <cell r="L123">
            <v>70</v>
          </cell>
          <cell r="M123">
            <v>135</v>
          </cell>
          <cell r="N123">
            <v>1300</v>
          </cell>
          <cell r="O123">
            <v>8.2900000000000001E-2</v>
          </cell>
          <cell r="P123">
            <v>1009.3</v>
          </cell>
          <cell r="Q123">
            <v>13184.3</v>
          </cell>
          <cell r="R123" t="str">
            <v>Street Scene - Refuse</v>
          </cell>
        </row>
        <row r="124">
          <cell r="A124" t="str">
            <v>6D012</v>
          </cell>
          <cell r="B124">
            <v>0</v>
          </cell>
          <cell r="C124" t="str">
            <v>VX51GUF</v>
          </cell>
          <cell r="D124">
            <v>10000</v>
          </cell>
          <cell r="E124">
            <v>0</v>
          </cell>
          <cell r="F124">
            <v>39836</v>
          </cell>
          <cell r="G124">
            <v>0</v>
          </cell>
          <cell r="H124" t="str">
            <v>N/A</v>
          </cell>
          <cell r="I124">
            <v>4170</v>
          </cell>
          <cell r="J124">
            <v>6500</v>
          </cell>
          <cell r="K124">
            <v>0</v>
          </cell>
          <cell r="L124">
            <v>70</v>
          </cell>
          <cell r="M124">
            <v>135</v>
          </cell>
          <cell r="N124">
            <v>1300</v>
          </cell>
          <cell r="O124">
            <v>8.2900000000000001E-2</v>
          </cell>
          <cell r="P124">
            <v>1009.3</v>
          </cell>
          <cell r="Q124">
            <v>13184.3</v>
          </cell>
          <cell r="R124" t="str">
            <v>Street Scene - Refuse</v>
          </cell>
        </row>
        <row r="125">
          <cell r="A125" t="str">
            <v>6D013</v>
          </cell>
          <cell r="B125">
            <v>0</v>
          </cell>
          <cell r="C125" t="str">
            <v>VX51GUK</v>
          </cell>
          <cell r="D125">
            <v>10000</v>
          </cell>
          <cell r="E125">
            <v>0</v>
          </cell>
          <cell r="F125">
            <v>39836</v>
          </cell>
          <cell r="G125">
            <v>0</v>
          </cell>
          <cell r="H125" t="str">
            <v>N/A</v>
          </cell>
          <cell r="I125">
            <v>4170</v>
          </cell>
          <cell r="J125">
            <v>6500</v>
          </cell>
          <cell r="K125">
            <v>0</v>
          </cell>
          <cell r="L125">
            <v>70</v>
          </cell>
          <cell r="M125">
            <v>135</v>
          </cell>
          <cell r="N125">
            <v>1300</v>
          </cell>
          <cell r="O125">
            <v>8.2900000000000001E-2</v>
          </cell>
          <cell r="P125">
            <v>1009.3</v>
          </cell>
          <cell r="Q125">
            <v>13184.3</v>
          </cell>
          <cell r="R125" t="str">
            <v>Street Scene - Refuse</v>
          </cell>
        </row>
        <row r="126">
          <cell r="A126" t="str">
            <v>6D014</v>
          </cell>
          <cell r="B126">
            <v>0</v>
          </cell>
          <cell r="C126" t="str">
            <v>VX51GUG</v>
          </cell>
          <cell r="D126">
            <v>10000</v>
          </cell>
          <cell r="E126">
            <v>0</v>
          </cell>
          <cell r="F126">
            <v>39836</v>
          </cell>
          <cell r="G126">
            <v>0</v>
          </cell>
          <cell r="H126" t="str">
            <v>N/A</v>
          </cell>
          <cell r="I126">
            <v>4170</v>
          </cell>
          <cell r="J126">
            <v>6500</v>
          </cell>
          <cell r="K126">
            <v>0</v>
          </cell>
          <cell r="L126">
            <v>70</v>
          </cell>
          <cell r="M126">
            <v>135</v>
          </cell>
          <cell r="N126">
            <v>1300</v>
          </cell>
          <cell r="O126">
            <v>8.2900000000000001E-2</v>
          </cell>
          <cell r="P126">
            <v>1009.3</v>
          </cell>
          <cell r="Q126">
            <v>13184.3</v>
          </cell>
          <cell r="R126" t="str">
            <v>Street Scene - Refuse</v>
          </cell>
        </row>
        <row r="127">
          <cell r="A127" t="str">
            <v>6D015</v>
          </cell>
          <cell r="B127">
            <v>0</v>
          </cell>
          <cell r="C127">
            <v>0</v>
          </cell>
          <cell r="D127">
            <v>10000</v>
          </cell>
          <cell r="E127">
            <v>0</v>
          </cell>
          <cell r="F127">
            <v>39836</v>
          </cell>
          <cell r="G127">
            <v>0</v>
          </cell>
          <cell r="H127" t="str">
            <v>N/A</v>
          </cell>
          <cell r="I127">
            <v>4170</v>
          </cell>
          <cell r="J127">
            <v>6500</v>
          </cell>
          <cell r="K127">
            <v>0</v>
          </cell>
          <cell r="L127">
            <v>70</v>
          </cell>
          <cell r="M127">
            <v>135</v>
          </cell>
          <cell r="N127">
            <v>1300</v>
          </cell>
          <cell r="O127">
            <v>8.2900000000000001E-2</v>
          </cell>
          <cell r="P127">
            <v>1009.3</v>
          </cell>
          <cell r="Q127">
            <v>13184.3</v>
          </cell>
          <cell r="R127" t="str">
            <v>Street Scene - Refuse</v>
          </cell>
        </row>
        <row r="128">
          <cell r="A128" t="str">
            <v>6D016</v>
          </cell>
          <cell r="B128">
            <v>0</v>
          </cell>
          <cell r="C128" t="str">
            <v>VX51GUO</v>
          </cell>
          <cell r="D128">
            <v>10000</v>
          </cell>
          <cell r="E128">
            <v>0</v>
          </cell>
          <cell r="F128">
            <v>39843</v>
          </cell>
          <cell r="G128">
            <v>0</v>
          </cell>
          <cell r="H128" t="str">
            <v>N/A</v>
          </cell>
          <cell r="I128">
            <v>4170</v>
          </cell>
          <cell r="J128">
            <v>6500</v>
          </cell>
          <cell r="K128">
            <v>0</v>
          </cell>
          <cell r="L128">
            <v>70</v>
          </cell>
          <cell r="M128">
            <v>135</v>
          </cell>
          <cell r="N128">
            <v>1300</v>
          </cell>
          <cell r="O128">
            <v>8.2900000000000001E-2</v>
          </cell>
          <cell r="P128">
            <v>1009.3</v>
          </cell>
          <cell r="Q128">
            <v>13184.3</v>
          </cell>
          <cell r="R128" t="str">
            <v>Street Scene - Refuse</v>
          </cell>
        </row>
        <row r="129">
          <cell r="A129" t="str">
            <v>6D017</v>
          </cell>
          <cell r="B129">
            <v>0</v>
          </cell>
          <cell r="C129" t="str">
            <v>VX51GUU</v>
          </cell>
          <cell r="D129">
            <v>10000</v>
          </cell>
          <cell r="E129">
            <v>0</v>
          </cell>
          <cell r="F129">
            <v>39843</v>
          </cell>
          <cell r="G129">
            <v>0</v>
          </cell>
          <cell r="H129" t="str">
            <v>N/A</v>
          </cell>
          <cell r="I129">
            <v>4170</v>
          </cell>
          <cell r="J129">
            <v>6500</v>
          </cell>
          <cell r="K129">
            <v>0</v>
          </cell>
          <cell r="L129">
            <v>70</v>
          </cell>
          <cell r="M129">
            <v>135</v>
          </cell>
          <cell r="N129">
            <v>1300</v>
          </cell>
          <cell r="O129">
            <v>8.2900000000000001E-2</v>
          </cell>
          <cell r="P129">
            <v>1009.3</v>
          </cell>
          <cell r="Q129">
            <v>13184.3</v>
          </cell>
          <cell r="R129" t="str">
            <v>Street Scene - Refuse</v>
          </cell>
        </row>
        <row r="130">
          <cell r="A130" t="str">
            <v>6D018</v>
          </cell>
          <cell r="B130">
            <v>0</v>
          </cell>
          <cell r="C130" t="str">
            <v>VX51GUW</v>
          </cell>
          <cell r="D130">
            <v>10000</v>
          </cell>
          <cell r="E130">
            <v>0</v>
          </cell>
          <cell r="F130">
            <v>39843</v>
          </cell>
          <cell r="G130">
            <v>0</v>
          </cell>
          <cell r="H130" t="str">
            <v>N/A</v>
          </cell>
          <cell r="I130">
            <v>4170</v>
          </cell>
          <cell r="J130">
            <v>6500</v>
          </cell>
          <cell r="K130">
            <v>0</v>
          </cell>
          <cell r="L130">
            <v>70</v>
          </cell>
          <cell r="M130">
            <v>135</v>
          </cell>
          <cell r="N130">
            <v>1300</v>
          </cell>
          <cell r="O130">
            <v>8.2900000000000001E-2</v>
          </cell>
          <cell r="P130">
            <v>1009.3</v>
          </cell>
          <cell r="Q130">
            <v>13184.3</v>
          </cell>
          <cell r="R130" t="str">
            <v>Street Scene - Refuse</v>
          </cell>
        </row>
        <row r="131">
          <cell r="A131" t="str">
            <v>6G300</v>
          </cell>
          <cell r="B131">
            <v>0</v>
          </cell>
          <cell r="C131" t="str">
            <v>DK04DXM</v>
          </cell>
          <cell r="D131">
            <v>20000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 t="str">
            <v>Street Scene - Refuse</v>
          </cell>
        </row>
        <row r="132">
          <cell r="A132" t="str">
            <v>6G301</v>
          </cell>
          <cell r="B132">
            <v>0</v>
          </cell>
          <cell r="C132" t="str">
            <v>DK54GVJ</v>
          </cell>
          <cell r="D132">
            <v>20000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 t="str">
            <v>Street Scene - Refuse</v>
          </cell>
        </row>
        <row r="133">
          <cell r="A133" t="str">
            <v>6G302</v>
          </cell>
          <cell r="B133">
            <v>0</v>
          </cell>
          <cell r="C133" t="str">
            <v>DK54NNW</v>
          </cell>
          <cell r="D133">
            <v>20000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Street Scene - Refuse</v>
          </cell>
        </row>
        <row r="134">
          <cell r="A134" t="str">
            <v>6G303</v>
          </cell>
          <cell r="B134">
            <v>0</v>
          </cell>
          <cell r="C134" t="str">
            <v>DK54NNX</v>
          </cell>
          <cell r="D134">
            <v>20000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 t="str">
            <v>Street Scene - Refuse</v>
          </cell>
        </row>
        <row r="135">
          <cell r="A135" t="str">
            <v>6G304</v>
          </cell>
          <cell r="B135">
            <v>0</v>
          </cell>
          <cell r="C135" t="str">
            <v>DK54NNV</v>
          </cell>
          <cell r="D135">
            <v>20000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Street Scene - Refuse</v>
          </cell>
        </row>
        <row r="136">
          <cell r="A136" t="str">
            <v>6G305</v>
          </cell>
          <cell r="B136">
            <v>0</v>
          </cell>
          <cell r="C136" t="str">
            <v>WX55 AUH</v>
          </cell>
          <cell r="D136">
            <v>20000</v>
          </cell>
          <cell r="E136">
            <v>0</v>
          </cell>
          <cell r="F136">
            <v>40426</v>
          </cell>
          <cell r="G136">
            <v>0</v>
          </cell>
          <cell r="H136" t="str">
            <v>N/A</v>
          </cell>
          <cell r="I136">
            <v>4170</v>
          </cell>
          <cell r="J136">
            <v>6500</v>
          </cell>
          <cell r="K136">
            <v>0</v>
          </cell>
          <cell r="L136">
            <v>70</v>
          </cell>
          <cell r="M136">
            <v>135</v>
          </cell>
          <cell r="N136">
            <v>1300</v>
          </cell>
          <cell r="O136">
            <v>7.5899999999999995E-2</v>
          </cell>
          <cell r="P136">
            <v>924.08</v>
          </cell>
          <cell r="Q136">
            <v>13099.08</v>
          </cell>
          <cell r="R136" t="str">
            <v>Street Scene - Refuse</v>
          </cell>
        </row>
        <row r="137">
          <cell r="A137" t="str">
            <v>6G306</v>
          </cell>
          <cell r="B137">
            <v>0</v>
          </cell>
          <cell r="C137" t="str">
            <v>WX55 AUJ</v>
          </cell>
          <cell r="D137">
            <v>20000</v>
          </cell>
          <cell r="E137">
            <v>0</v>
          </cell>
          <cell r="F137">
            <v>40434</v>
          </cell>
          <cell r="G137">
            <v>0</v>
          </cell>
          <cell r="H137" t="str">
            <v>N/A</v>
          </cell>
          <cell r="I137">
            <v>4170</v>
          </cell>
          <cell r="J137">
            <v>6500</v>
          </cell>
          <cell r="K137">
            <v>0</v>
          </cell>
          <cell r="L137">
            <v>70</v>
          </cell>
          <cell r="M137">
            <v>135</v>
          </cell>
          <cell r="N137">
            <v>1300</v>
          </cell>
          <cell r="O137">
            <v>7.5899999999999995E-2</v>
          </cell>
          <cell r="P137">
            <v>924.08</v>
          </cell>
          <cell r="Q137">
            <v>13099.08</v>
          </cell>
          <cell r="R137" t="str">
            <v>Street Scene - Refuse</v>
          </cell>
        </row>
        <row r="138">
          <cell r="A138" t="str">
            <v>6R001</v>
          </cell>
          <cell r="B138">
            <v>0</v>
          </cell>
          <cell r="C138" t="str">
            <v>VN58GHV</v>
          </cell>
          <cell r="D138">
            <v>0</v>
          </cell>
          <cell r="E138">
            <v>39832</v>
          </cell>
          <cell r="F138">
            <v>40926</v>
          </cell>
          <cell r="G138">
            <v>38530.44</v>
          </cell>
          <cell r="H138">
            <v>22682</v>
          </cell>
          <cell r="I138">
            <v>3500</v>
          </cell>
          <cell r="J138">
            <v>4600</v>
          </cell>
          <cell r="K138">
            <v>650</v>
          </cell>
          <cell r="L138">
            <v>70</v>
          </cell>
          <cell r="M138">
            <v>135</v>
          </cell>
          <cell r="N138">
            <v>1300</v>
          </cell>
          <cell r="O138">
            <v>0</v>
          </cell>
          <cell r="P138">
            <v>5593.44</v>
          </cell>
          <cell r="Q138">
            <v>38530.44</v>
          </cell>
          <cell r="R138" t="str">
            <v>Street Scene - Refuse</v>
          </cell>
        </row>
        <row r="139">
          <cell r="A139" t="str">
            <v>6R002</v>
          </cell>
          <cell r="B139">
            <v>0</v>
          </cell>
          <cell r="C139" t="str">
            <v>VN58GHX</v>
          </cell>
          <cell r="D139">
            <v>0</v>
          </cell>
          <cell r="E139">
            <v>39832</v>
          </cell>
          <cell r="F139">
            <v>40926</v>
          </cell>
          <cell r="G139">
            <v>38530.44</v>
          </cell>
          <cell r="H139">
            <v>22682</v>
          </cell>
          <cell r="I139">
            <v>3500</v>
          </cell>
          <cell r="J139">
            <v>4600</v>
          </cell>
          <cell r="K139">
            <v>650</v>
          </cell>
          <cell r="L139">
            <v>70</v>
          </cell>
          <cell r="M139">
            <v>135</v>
          </cell>
          <cell r="N139">
            <v>1300</v>
          </cell>
          <cell r="O139">
            <v>0</v>
          </cell>
          <cell r="P139">
            <v>5593.44</v>
          </cell>
          <cell r="Q139">
            <v>38530.44</v>
          </cell>
          <cell r="R139" t="str">
            <v>Street Scene - Refuse</v>
          </cell>
        </row>
        <row r="140">
          <cell r="A140" t="str">
            <v>6R003</v>
          </cell>
          <cell r="B140">
            <v>0</v>
          </cell>
          <cell r="C140" t="str">
            <v>VN58GHY</v>
          </cell>
          <cell r="D140">
            <v>0</v>
          </cell>
          <cell r="E140">
            <v>39832</v>
          </cell>
          <cell r="F140">
            <v>40926</v>
          </cell>
          <cell r="G140">
            <v>38530.44</v>
          </cell>
          <cell r="H140">
            <v>22682</v>
          </cell>
          <cell r="I140">
            <v>3500</v>
          </cell>
          <cell r="J140">
            <v>4600</v>
          </cell>
          <cell r="K140">
            <v>650</v>
          </cell>
          <cell r="L140">
            <v>70</v>
          </cell>
          <cell r="M140">
            <v>135</v>
          </cell>
          <cell r="N140">
            <v>1300</v>
          </cell>
          <cell r="O140">
            <v>0</v>
          </cell>
          <cell r="P140">
            <v>5593.44</v>
          </cell>
          <cell r="Q140">
            <v>38530.44</v>
          </cell>
          <cell r="R140" t="str">
            <v>Street Scene - Refuse</v>
          </cell>
        </row>
        <row r="141">
          <cell r="A141" t="str">
            <v>6R004</v>
          </cell>
          <cell r="B141">
            <v>0</v>
          </cell>
          <cell r="C141" t="str">
            <v>VN58GHZ</v>
          </cell>
          <cell r="D141">
            <v>0</v>
          </cell>
          <cell r="E141">
            <v>39832</v>
          </cell>
          <cell r="F141">
            <v>40926</v>
          </cell>
          <cell r="G141">
            <v>38530.44</v>
          </cell>
          <cell r="H141">
            <v>22682</v>
          </cell>
          <cell r="I141">
            <v>3500</v>
          </cell>
          <cell r="J141">
            <v>4600</v>
          </cell>
          <cell r="K141">
            <v>650</v>
          </cell>
          <cell r="L141">
            <v>70</v>
          </cell>
          <cell r="M141">
            <v>135</v>
          </cell>
          <cell r="N141">
            <v>1300</v>
          </cell>
          <cell r="O141">
            <v>0</v>
          </cell>
          <cell r="P141">
            <v>5593.44</v>
          </cell>
          <cell r="Q141">
            <v>38530.44</v>
          </cell>
          <cell r="R141" t="str">
            <v>Street Scene - Refuse</v>
          </cell>
        </row>
        <row r="142">
          <cell r="A142" t="str">
            <v>6R005</v>
          </cell>
          <cell r="B142">
            <v>0</v>
          </cell>
          <cell r="C142" t="str">
            <v>VN58GJE</v>
          </cell>
          <cell r="D142">
            <v>0</v>
          </cell>
          <cell r="E142">
            <v>39832</v>
          </cell>
          <cell r="F142">
            <v>40926</v>
          </cell>
          <cell r="G142">
            <v>38530.44</v>
          </cell>
          <cell r="H142">
            <v>22682</v>
          </cell>
          <cell r="I142">
            <v>3500</v>
          </cell>
          <cell r="J142">
            <v>4600</v>
          </cell>
          <cell r="K142">
            <v>650</v>
          </cell>
          <cell r="L142">
            <v>70</v>
          </cell>
          <cell r="M142">
            <v>135</v>
          </cell>
          <cell r="N142">
            <v>1300</v>
          </cell>
          <cell r="O142">
            <v>0</v>
          </cell>
          <cell r="P142">
            <v>5593.44</v>
          </cell>
          <cell r="Q142">
            <v>38530.44</v>
          </cell>
          <cell r="R142" t="str">
            <v>Street Scene - Refuse</v>
          </cell>
        </row>
        <row r="143">
          <cell r="A143" t="str">
            <v>6R006</v>
          </cell>
          <cell r="B143">
            <v>0</v>
          </cell>
          <cell r="C143" t="str">
            <v>VK58JLO</v>
          </cell>
          <cell r="D143">
            <v>0</v>
          </cell>
          <cell r="E143">
            <v>39751</v>
          </cell>
          <cell r="F143">
            <v>40845</v>
          </cell>
          <cell r="G143">
            <v>38530.44</v>
          </cell>
          <cell r="H143">
            <v>22682</v>
          </cell>
          <cell r="I143">
            <v>3500</v>
          </cell>
          <cell r="J143">
            <v>4600</v>
          </cell>
          <cell r="K143">
            <v>650</v>
          </cell>
          <cell r="L143">
            <v>70</v>
          </cell>
          <cell r="M143">
            <v>135</v>
          </cell>
          <cell r="N143">
            <v>1300</v>
          </cell>
          <cell r="O143">
            <v>0</v>
          </cell>
          <cell r="P143">
            <v>5593.44</v>
          </cell>
          <cell r="Q143">
            <v>38530.44</v>
          </cell>
          <cell r="R143" t="str">
            <v>Street Scene - Refuse</v>
          </cell>
        </row>
        <row r="144">
          <cell r="A144" t="str">
            <v>6R007</v>
          </cell>
          <cell r="B144">
            <v>0</v>
          </cell>
          <cell r="C144" t="str">
            <v>VN58GJF</v>
          </cell>
          <cell r="D144">
            <v>0</v>
          </cell>
          <cell r="E144">
            <v>39832</v>
          </cell>
          <cell r="F144">
            <v>40926</v>
          </cell>
          <cell r="G144">
            <v>38530.44</v>
          </cell>
          <cell r="H144">
            <v>22682</v>
          </cell>
          <cell r="I144">
            <v>3500</v>
          </cell>
          <cell r="J144">
            <v>4600</v>
          </cell>
          <cell r="K144">
            <v>650</v>
          </cell>
          <cell r="L144">
            <v>70</v>
          </cell>
          <cell r="M144">
            <v>135</v>
          </cell>
          <cell r="N144">
            <v>1300</v>
          </cell>
          <cell r="O144">
            <v>0</v>
          </cell>
          <cell r="P144">
            <v>5593.44</v>
          </cell>
          <cell r="Q144">
            <v>38530.44</v>
          </cell>
          <cell r="R144" t="str">
            <v>Street Scene - Refuse</v>
          </cell>
        </row>
        <row r="145">
          <cell r="A145" t="str">
            <v>6R008</v>
          </cell>
          <cell r="B145">
            <v>0</v>
          </cell>
          <cell r="C145" t="str">
            <v>VN58GJG</v>
          </cell>
          <cell r="D145">
            <v>0</v>
          </cell>
          <cell r="E145">
            <v>39832</v>
          </cell>
          <cell r="F145">
            <v>40926</v>
          </cell>
          <cell r="G145">
            <v>38530.44</v>
          </cell>
          <cell r="H145">
            <v>22682</v>
          </cell>
          <cell r="I145">
            <v>3500</v>
          </cell>
          <cell r="J145">
            <v>4600</v>
          </cell>
          <cell r="K145">
            <v>650</v>
          </cell>
          <cell r="L145">
            <v>70</v>
          </cell>
          <cell r="M145">
            <v>135</v>
          </cell>
          <cell r="N145">
            <v>1300</v>
          </cell>
          <cell r="O145">
            <v>0</v>
          </cell>
          <cell r="P145">
            <v>5593.44</v>
          </cell>
          <cell r="Q145">
            <v>38530.44</v>
          </cell>
          <cell r="R145" t="str">
            <v>Street Scene - Refuse</v>
          </cell>
        </row>
        <row r="146">
          <cell r="A146" t="str">
            <v>6R009</v>
          </cell>
          <cell r="B146">
            <v>0</v>
          </cell>
          <cell r="C146" t="str">
            <v>VN58GJK</v>
          </cell>
          <cell r="D146">
            <v>0</v>
          </cell>
          <cell r="E146">
            <v>39839</v>
          </cell>
          <cell r="F146">
            <v>40933</v>
          </cell>
          <cell r="G146">
            <v>38530.44</v>
          </cell>
          <cell r="H146">
            <v>22682</v>
          </cell>
          <cell r="I146">
            <v>3500</v>
          </cell>
          <cell r="J146">
            <v>4600</v>
          </cell>
          <cell r="K146">
            <v>650</v>
          </cell>
          <cell r="L146">
            <v>70</v>
          </cell>
          <cell r="M146">
            <v>135</v>
          </cell>
          <cell r="N146">
            <v>1300</v>
          </cell>
          <cell r="O146">
            <v>0</v>
          </cell>
          <cell r="P146">
            <v>5593.44</v>
          </cell>
          <cell r="Q146">
            <v>38530.44</v>
          </cell>
          <cell r="R146" t="str">
            <v>Street Scene - Refuse</v>
          </cell>
        </row>
        <row r="147">
          <cell r="A147" t="str">
            <v>6R010</v>
          </cell>
          <cell r="B147">
            <v>0</v>
          </cell>
          <cell r="C147" t="str">
            <v>VN58GJJ</v>
          </cell>
          <cell r="D147">
            <v>0</v>
          </cell>
          <cell r="E147">
            <v>39839</v>
          </cell>
          <cell r="F147">
            <v>40933</v>
          </cell>
          <cell r="G147">
            <v>38530.44</v>
          </cell>
          <cell r="H147">
            <v>22682</v>
          </cell>
          <cell r="I147">
            <v>3500</v>
          </cell>
          <cell r="J147">
            <v>4600</v>
          </cell>
          <cell r="K147">
            <v>650</v>
          </cell>
          <cell r="L147">
            <v>70</v>
          </cell>
          <cell r="M147">
            <v>135</v>
          </cell>
          <cell r="N147">
            <v>1300</v>
          </cell>
          <cell r="O147">
            <v>0</v>
          </cell>
          <cell r="P147">
            <v>5593.44</v>
          </cell>
          <cell r="Q147">
            <v>38530.44</v>
          </cell>
          <cell r="R147" t="str">
            <v>Street Scene - Refuse</v>
          </cell>
        </row>
        <row r="148">
          <cell r="A148" t="str">
            <v>6R011</v>
          </cell>
          <cell r="B148">
            <v>0</v>
          </cell>
          <cell r="C148" t="str">
            <v>VN58GJO</v>
          </cell>
          <cell r="D148">
            <v>0</v>
          </cell>
          <cell r="E148">
            <v>39846</v>
          </cell>
          <cell r="F148">
            <v>40940</v>
          </cell>
          <cell r="G148">
            <v>38530.44</v>
          </cell>
          <cell r="H148">
            <v>22682</v>
          </cell>
          <cell r="I148">
            <v>3500</v>
          </cell>
          <cell r="J148">
            <v>4600</v>
          </cell>
          <cell r="K148">
            <v>650</v>
          </cell>
          <cell r="L148">
            <v>70</v>
          </cell>
          <cell r="M148">
            <v>135</v>
          </cell>
          <cell r="N148">
            <v>1300</v>
          </cell>
          <cell r="O148">
            <v>0</v>
          </cell>
          <cell r="P148">
            <v>5593.44</v>
          </cell>
          <cell r="Q148">
            <v>38530.44</v>
          </cell>
          <cell r="R148" t="str">
            <v>Street Scene - Refuse</v>
          </cell>
        </row>
        <row r="149">
          <cell r="A149" t="str">
            <v>6R012</v>
          </cell>
          <cell r="B149">
            <v>0</v>
          </cell>
          <cell r="C149" t="str">
            <v>VN58GJU</v>
          </cell>
          <cell r="D149">
            <v>0</v>
          </cell>
          <cell r="E149">
            <v>39846</v>
          </cell>
          <cell r="F149">
            <v>40940</v>
          </cell>
          <cell r="G149">
            <v>38530.44</v>
          </cell>
          <cell r="H149">
            <v>22682</v>
          </cell>
          <cell r="I149">
            <v>3500</v>
          </cell>
          <cell r="J149">
            <v>4600</v>
          </cell>
          <cell r="K149">
            <v>650</v>
          </cell>
          <cell r="L149">
            <v>70</v>
          </cell>
          <cell r="M149">
            <v>135</v>
          </cell>
          <cell r="N149">
            <v>1300</v>
          </cell>
          <cell r="O149">
            <v>0</v>
          </cell>
          <cell r="P149">
            <v>5593.44</v>
          </cell>
          <cell r="Q149">
            <v>38530.44</v>
          </cell>
          <cell r="R149" t="str">
            <v>Street Scene - Refuse</v>
          </cell>
        </row>
        <row r="150">
          <cell r="A150" t="str">
            <v>6R013</v>
          </cell>
          <cell r="B150">
            <v>0</v>
          </cell>
          <cell r="C150" t="str">
            <v>VN58GJV</v>
          </cell>
          <cell r="D150">
            <v>0</v>
          </cell>
          <cell r="E150">
            <v>39846</v>
          </cell>
          <cell r="F150">
            <v>40940</v>
          </cell>
          <cell r="G150">
            <v>38530.44</v>
          </cell>
          <cell r="H150">
            <v>22682</v>
          </cell>
          <cell r="I150">
            <v>3500</v>
          </cell>
          <cell r="J150">
            <v>4600</v>
          </cell>
          <cell r="K150">
            <v>650</v>
          </cell>
          <cell r="L150">
            <v>70</v>
          </cell>
          <cell r="M150">
            <v>135</v>
          </cell>
          <cell r="N150">
            <v>1300</v>
          </cell>
          <cell r="O150">
            <v>0</v>
          </cell>
          <cell r="P150">
            <v>5593.44</v>
          </cell>
          <cell r="Q150">
            <v>38530.44</v>
          </cell>
          <cell r="R150" t="str">
            <v>Street Scene - Refuse</v>
          </cell>
        </row>
        <row r="151">
          <cell r="A151" t="str">
            <v>6R014</v>
          </cell>
          <cell r="B151">
            <v>0</v>
          </cell>
          <cell r="C151" t="str">
            <v>VN58GJX</v>
          </cell>
          <cell r="D151">
            <v>0</v>
          </cell>
          <cell r="E151">
            <v>39846</v>
          </cell>
          <cell r="F151">
            <v>40940</v>
          </cell>
          <cell r="G151">
            <v>38530.44</v>
          </cell>
          <cell r="H151">
            <v>22682</v>
          </cell>
          <cell r="I151">
            <v>3500</v>
          </cell>
          <cell r="J151">
            <v>4600</v>
          </cell>
          <cell r="K151">
            <v>650</v>
          </cell>
          <cell r="L151">
            <v>70</v>
          </cell>
          <cell r="M151">
            <v>135</v>
          </cell>
          <cell r="N151">
            <v>1300</v>
          </cell>
          <cell r="O151">
            <v>0</v>
          </cell>
          <cell r="P151">
            <v>5593.44</v>
          </cell>
          <cell r="Q151">
            <v>38530.44</v>
          </cell>
          <cell r="R151" t="str">
            <v>Street Scene - Refuse</v>
          </cell>
        </row>
        <row r="152">
          <cell r="A152" t="str">
            <v>6R015</v>
          </cell>
          <cell r="B152">
            <v>0</v>
          </cell>
          <cell r="C152" t="str">
            <v>VN58GJY</v>
          </cell>
          <cell r="D152">
            <v>0</v>
          </cell>
          <cell r="E152">
            <v>39860</v>
          </cell>
          <cell r="F152">
            <v>40954</v>
          </cell>
          <cell r="G152">
            <v>38530.44</v>
          </cell>
          <cell r="H152">
            <v>22682</v>
          </cell>
          <cell r="I152">
            <v>3500</v>
          </cell>
          <cell r="J152">
            <v>4600</v>
          </cell>
          <cell r="K152">
            <v>650</v>
          </cell>
          <cell r="L152">
            <v>70</v>
          </cell>
          <cell r="M152">
            <v>135</v>
          </cell>
          <cell r="N152">
            <v>1300</v>
          </cell>
          <cell r="O152">
            <v>0</v>
          </cell>
          <cell r="P152">
            <v>5593.44</v>
          </cell>
          <cell r="Q152">
            <v>38530.44</v>
          </cell>
          <cell r="R152" t="str">
            <v>Street Scene - Refuse</v>
          </cell>
        </row>
        <row r="153">
          <cell r="A153" t="str">
            <v>6R016</v>
          </cell>
          <cell r="B153">
            <v>0</v>
          </cell>
          <cell r="C153" t="str">
            <v>VN58GJZ</v>
          </cell>
          <cell r="D153">
            <v>0</v>
          </cell>
          <cell r="E153">
            <v>39846</v>
          </cell>
          <cell r="F153">
            <v>40940</v>
          </cell>
          <cell r="G153">
            <v>38530.44</v>
          </cell>
          <cell r="H153">
            <v>22682</v>
          </cell>
          <cell r="I153">
            <v>3500</v>
          </cell>
          <cell r="J153">
            <v>4600</v>
          </cell>
          <cell r="K153">
            <v>650</v>
          </cell>
          <cell r="L153">
            <v>70</v>
          </cell>
          <cell r="M153">
            <v>135</v>
          </cell>
          <cell r="N153">
            <v>1300</v>
          </cell>
          <cell r="O153">
            <v>0</v>
          </cell>
          <cell r="P153">
            <v>5593.44</v>
          </cell>
          <cell r="Q153">
            <v>38530.44</v>
          </cell>
          <cell r="R153" t="str">
            <v>Street Scene - Refuse</v>
          </cell>
        </row>
        <row r="154">
          <cell r="A154" t="str">
            <v>6R017</v>
          </cell>
          <cell r="B154">
            <v>0</v>
          </cell>
          <cell r="C154" t="str">
            <v>VN58CVJ</v>
          </cell>
          <cell r="D154">
            <v>0</v>
          </cell>
          <cell r="E154">
            <v>39853</v>
          </cell>
          <cell r="F154">
            <v>40947</v>
          </cell>
          <cell r="G154" t="str">
            <v>SPARE</v>
          </cell>
          <cell r="H154">
            <v>22682</v>
          </cell>
          <cell r="I154">
            <v>3500</v>
          </cell>
          <cell r="J154">
            <v>4600</v>
          </cell>
          <cell r="K154">
            <v>650</v>
          </cell>
          <cell r="L154">
            <v>70</v>
          </cell>
          <cell r="M154">
            <v>135</v>
          </cell>
          <cell r="N154">
            <v>1300</v>
          </cell>
          <cell r="O154">
            <v>0</v>
          </cell>
          <cell r="P154">
            <v>5593.44</v>
          </cell>
          <cell r="Q154">
            <v>38530.44</v>
          </cell>
          <cell r="R154" t="str">
            <v>Street Scene - Refuse</v>
          </cell>
        </row>
        <row r="155">
          <cell r="A155" t="str">
            <v>6R018</v>
          </cell>
          <cell r="B155">
            <v>0</v>
          </cell>
          <cell r="C155" t="str">
            <v>VN58CVK</v>
          </cell>
          <cell r="D155">
            <v>0</v>
          </cell>
          <cell r="E155">
            <v>39860</v>
          </cell>
          <cell r="F155">
            <v>40954</v>
          </cell>
          <cell r="G155" t="str">
            <v>SPARE</v>
          </cell>
          <cell r="H155">
            <v>22682</v>
          </cell>
          <cell r="I155">
            <v>3500</v>
          </cell>
          <cell r="J155">
            <v>4600</v>
          </cell>
          <cell r="K155">
            <v>650</v>
          </cell>
          <cell r="L155">
            <v>70</v>
          </cell>
          <cell r="M155">
            <v>135</v>
          </cell>
          <cell r="N155">
            <v>1300</v>
          </cell>
          <cell r="O155">
            <v>0</v>
          </cell>
          <cell r="P155">
            <v>5593.44</v>
          </cell>
          <cell r="Q155">
            <v>38530.44</v>
          </cell>
          <cell r="R155" t="str">
            <v>Street Scene - Refuse</v>
          </cell>
        </row>
        <row r="156">
          <cell r="A156" t="str">
            <v>6R019</v>
          </cell>
          <cell r="B156">
            <v>0</v>
          </cell>
          <cell r="C156" t="str">
            <v>VN58CVL</v>
          </cell>
          <cell r="D156">
            <v>0</v>
          </cell>
          <cell r="E156">
            <v>39860</v>
          </cell>
          <cell r="F156">
            <v>40954</v>
          </cell>
          <cell r="G156" t="str">
            <v>SPARE</v>
          </cell>
          <cell r="H156">
            <v>22682</v>
          </cell>
          <cell r="I156">
            <v>3500</v>
          </cell>
          <cell r="J156">
            <v>4600</v>
          </cell>
          <cell r="K156">
            <v>650</v>
          </cell>
          <cell r="L156">
            <v>70</v>
          </cell>
          <cell r="M156">
            <v>135</v>
          </cell>
          <cell r="N156">
            <v>1300</v>
          </cell>
          <cell r="O156">
            <v>0</v>
          </cell>
          <cell r="P156">
            <v>5593.44</v>
          </cell>
          <cell r="Q156">
            <v>38530.44</v>
          </cell>
          <cell r="R156" t="str">
            <v>Street Scene - Refuse</v>
          </cell>
        </row>
        <row r="158">
          <cell r="A158" t="str">
            <v>7G001</v>
          </cell>
          <cell r="B158">
            <v>0</v>
          </cell>
          <cell r="C158" t="str">
            <v>KX51XXA</v>
          </cell>
          <cell r="D158">
            <v>8000</v>
          </cell>
          <cell r="E158">
            <v>0</v>
          </cell>
          <cell r="F158">
            <v>40817</v>
          </cell>
          <cell r="G158">
            <v>0</v>
          </cell>
          <cell r="H158" t="str">
            <v>N/A</v>
          </cell>
          <cell r="I158">
            <v>2100</v>
          </cell>
          <cell r="J158">
            <v>2850</v>
          </cell>
          <cell r="K158">
            <v>0</v>
          </cell>
          <cell r="L158">
            <v>49</v>
          </cell>
          <cell r="M158">
            <v>0</v>
          </cell>
          <cell r="N158">
            <v>1300</v>
          </cell>
          <cell r="O158">
            <v>0.1166</v>
          </cell>
          <cell r="P158">
            <v>734.46</v>
          </cell>
          <cell r="Q158">
            <v>7033.46</v>
          </cell>
          <cell r="R158" t="str">
            <v>Highways Winter Main</v>
          </cell>
        </row>
        <row r="159">
          <cell r="A159" t="str">
            <v>7G002</v>
          </cell>
          <cell r="B159">
            <v>0</v>
          </cell>
          <cell r="C159" t="str">
            <v>KX51XXB</v>
          </cell>
          <cell r="D159">
            <v>8000</v>
          </cell>
          <cell r="E159">
            <v>0</v>
          </cell>
          <cell r="F159">
            <v>40817</v>
          </cell>
          <cell r="G159">
            <v>0</v>
          </cell>
          <cell r="H159" t="str">
            <v>N/A</v>
          </cell>
          <cell r="I159">
            <v>2100</v>
          </cell>
          <cell r="J159">
            <v>2850</v>
          </cell>
          <cell r="K159">
            <v>0</v>
          </cell>
          <cell r="L159">
            <v>49</v>
          </cell>
          <cell r="M159">
            <v>0</v>
          </cell>
          <cell r="N159">
            <v>1300</v>
          </cell>
          <cell r="O159">
            <v>0.1166</v>
          </cell>
          <cell r="P159">
            <v>734.46</v>
          </cell>
          <cell r="Q159">
            <v>7033.46</v>
          </cell>
          <cell r="R159" t="str">
            <v>Highways Winter Main</v>
          </cell>
        </row>
        <row r="160">
          <cell r="A160" t="str">
            <v>7G003</v>
          </cell>
          <cell r="B160">
            <v>0</v>
          </cell>
          <cell r="C160" t="str">
            <v>KX51XXC</v>
          </cell>
          <cell r="D160">
            <v>8000</v>
          </cell>
          <cell r="E160">
            <v>0</v>
          </cell>
          <cell r="F160">
            <v>40817</v>
          </cell>
          <cell r="G160">
            <v>0</v>
          </cell>
          <cell r="H160" t="str">
            <v>N/A</v>
          </cell>
          <cell r="I160">
            <v>2100</v>
          </cell>
          <cell r="J160">
            <v>2850</v>
          </cell>
          <cell r="K160">
            <v>0</v>
          </cell>
          <cell r="L160">
            <v>49</v>
          </cell>
          <cell r="M160">
            <v>0</v>
          </cell>
          <cell r="N160">
            <v>1300</v>
          </cell>
          <cell r="O160">
            <v>0.1166</v>
          </cell>
          <cell r="P160">
            <v>734.46</v>
          </cell>
          <cell r="Q160">
            <v>7033.46</v>
          </cell>
          <cell r="R160" t="str">
            <v>Highways Winter Main</v>
          </cell>
        </row>
        <row r="161">
          <cell r="A161" t="str">
            <v>7G004</v>
          </cell>
          <cell r="B161">
            <v>0</v>
          </cell>
          <cell r="C161" t="str">
            <v>KX51XXD</v>
          </cell>
          <cell r="D161">
            <v>8000</v>
          </cell>
          <cell r="E161">
            <v>0</v>
          </cell>
          <cell r="F161">
            <v>40817</v>
          </cell>
          <cell r="G161">
            <v>0</v>
          </cell>
          <cell r="H161" t="str">
            <v>N/A</v>
          </cell>
          <cell r="I161">
            <v>2100</v>
          </cell>
          <cell r="J161">
            <v>2850</v>
          </cell>
          <cell r="K161">
            <v>0</v>
          </cell>
          <cell r="L161">
            <v>49</v>
          </cell>
          <cell r="M161">
            <v>0</v>
          </cell>
          <cell r="N161">
            <v>1300</v>
          </cell>
          <cell r="O161">
            <v>0.1166</v>
          </cell>
          <cell r="P161">
            <v>734.46</v>
          </cell>
          <cell r="Q161">
            <v>7033.46</v>
          </cell>
          <cell r="R161" t="str">
            <v>Highways Winter Main</v>
          </cell>
        </row>
        <row r="162">
          <cell r="A162" t="str">
            <v>7G005</v>
          </cell>
          <cell r="B162">
            <v>0</v>
          </cell>
          <cell r="C162" t="str">
            <v>KX51XXE</v>
          </cell>
          <cell r="D162">
            <v>8000</v>
          </cell>
          <cell r="E162">
            <v>0</v>
          </cell>
          <cell r="F162">
            <v>40817</v>
          </cell>
          <cell r="G162">
            <v>0</v>
          </cell>
          <cell r="H162" t="str">
            <v>N/A</v>
          </cell>
          <cell r="I162">
            <v>2100</v>
          </cell>
          <cell r="J162">
            <v>2850</v>
          </cell>
          <cell r="K162">
            <v>0</v>
          </cell>
          <cell r="L162">
            <v>49</v>
          </cell>
          <cell r="M162">
            <v>0</v>
          </cell>
          <cell r="N162">
            <v>1300</v>
          </cell>
          <cell r="O162">
            <v>0.1166</v>
          </cell>
          <cell r="P162">
            <v>734.46</v>
          </cell>
          <cell r="Q162">
            <v>7033.46</v>
          </cell>
          <cell r="R162" t="str">
            <v>Highways Winter Main</v>
          </cell>
        </row>
        <row r="163">
          <cell r="A163" t="str">
            <v>7G006</v>
          </cell>
          <cell r="B163">
            <v>0</v>
          </cell>
          <cell r="C163" t="str">
            <v>KX51XXF</v>
          </cell>
          <cell r="D163">
            <v>8000</v>
          </cell>
          <cell r="E163">
            <v>0</v>
          </cell>
          <cell r="F163">
            <v>40817</v>
          </cell>
          <cell r="G163">
            <v>0</v>
          </cell>
          <cell r="H163" t="str">
            <v>N/A</v>
          </cell>
          <cell r="I163">
            <v>2100</v>
          </cell>
          <cell r="J163">
            <v>2850</v>
          </cell>
          <cell r="K163">
            <v>0</v>
          </cell>
          <cell r="L163">
            <v>49</v>
          </cell>
          <cell r="M163">
            <v>0</v>
          </cell>
          <cell r="N163">
            <v>1300</v>
          </cell>
          <cell r="O163">
            <v>0.1166</v>
          </cell>
          <cell r="P163">
            <v>734.46</v>
          </cell>
          <cell r="Q163">
            <v>7033.46</v>
          </cell>
          <cell r="R163" t="str">
            <v>Highways Winter Main</v>
          </cell>
        </row>
        <row r="164">
          <cell r="A164" t="str">
            <v>7G007</v>
          </cell>
          <cell r="B164">
            <v>0</v>
          </cell>
          <cell r="C164" t="str">
            <v>KX51XXG</v>
          </cell>
          <cell r="D164">
            <v>8000</v>
          </cell>
          <cell r="E164">
            <v>0</v>
          </cell>
          <cell r="F164">
            <v>40817</v>
          </cell>
          <cell r="G164">
            <v>0</v>
          </cell>
          <cell r="H164" t="str">
            <v>N/A</v>
          </cell>
          <cell r="I164">
            <v>2100</v>
          </cell>
          <cell r="J164">
            <v>2850</v>
          </cell>
          <cell r="K164">
            <v>0</v>
          </cell>
          <cell r="L164">
            <v>49</v>
          </cell>
          <cell r="M164">
            <v>0</v>
          </cell>
          <cell r="N164">
            <v>1300</v>
          </cell>
          <cell r="O164">
            <v>0.1166</v>
          </cell>
          <cell r="P164">
            <v>734.46</v>
          </cell>
          <cell r="Q164">
            <v>7033.46</v>
          </cell>
          <cell r="R164" t="str">
            <v>Highways Winter Main</v>
          </cell>
        </row>
        <row r="165">
          <cell r="A165" t="str">
            <v>7G008</v>
          </cell>
          <cell r="B165">
            <v>0</v>
          </cell>
          <cell r="C165" t="str">
            <v>KX51XXH</v>
          </cell>
          <cell r="D165">
            <v>8000</v>
          </cell>
          <cell r="E165">
            <v>0</v>
          </cell>
          <cell r="F165">
            <v>40817</v>
          </cell>
          <cell r="G165">
            <v>0</v>
          </cell>
          <cell r="H165" t="str">
            <v>N/A</v>
          </cell>
          <cell r="I165">
            <v>2100</v>
          </cell>
          <cell r="J165">
            <v>2850</v>
          </cell>
          <cell r="K165">
            <v>0</v>
          </cell>
          <cell r="L165">
            <v>49</v>
          </cell>
          <cell r="M165">
            <v>0</v>
          </cell>
          <cell r="N165">
            <v>1300</v>
          </cell>
          <cell r="O165">
            <v>0.1166</v>
          </cell>
          <cell r="P165">
            <v>734.46</v>
          </cell>
          <cell r="Q165">
            <v>7033.46</v>
          </cell>
          <cell r="R165" t="str">
            <v>Highways Winter Main</v>
          </cell>
        </row>
        <row r="166">
          <cell r="A166" t="str">
            <v>7G009</v>
          </cell>
          <cell r="B166">
            <v>0</v>
          </cell>
          <cell r="C166" t="str">
            <v>KX51XXJ</v>
          </cell>
          <cell r="D166">
            <v>8000</v>
          </cell>
          <cell r="E166">
            <v>0</v>
          </cell>
          <cell r="F166">
            <v>40817</v>
          </cell>
          <cell r="G166">
            <v>0</v>
          </cell>
          <cell r="H166" t="str">
            <v>N/A</v>
          </cell>
          <cell r="I166">
            <v>2100</v>
          </cell>
          <cell r="J166">
            <v>2850</v>
          </cell>
          <cell r="K166">
            <v>0</v>
          </cell>
          <cell r="L166">
            <v>49</v>
          </cell>
          <cell r="M166">
            <v>0</v>
          </cell>
          <cell r="N166">
            <v>1300</v>
          </cell>
          <cell r="O166">
            <v>0.1166</v>
          </cell>
          <cell r="P166">
            <v>734.46</v>
          </cell>
          <cell r="Q166">
            <v>7033.46</v>
          </cell>
          <cell r="R166" t="str">
            <v>Highways Winter Main</v>
          </cell>
        </row>
        <row r="167">
          <cell r="A167" t="str">
            <v>7L001</v>
          </cell>
          <cell r="B167">
            <v>0</v>
          </cell>
          <cell r="C167" t="str">
            <v>KU52LCN</v>
          </cell>
          <cell r="D167">
            <v>10000</v>
          </cell>
          <cell r="E167">
            <v>0</v>
          </cell>
          <cell r="F167">
            <v>41171</v>
          </cell>
          <cell r="G167">
            <v>0</v>
          </cell>
          <cell r="H167" t="str">
            <v>N/A</v>
          </cell>
          <cell r="I167">
            <v>1080</v>
          </cell>
          <cell r="J167">
            <v>1200</v>
          </cell>
          <cell r="K167">
            <v>0</v>
          </cell>
          <cell r="L167">
            <v>49</v>
          </cell>
          <cell r="M167">
            <v>240</v>
          </cell>
          <cell r="N167">
            <v>1300</v>
          </cell>
          <cell r="O167">
            <v>0.1183</v>
          </cell>
          <cell r="P167">
            <v>457.7</v>
          </cell>
          <cell r="Q167">
            <v>4326.7</v>
          </cell>
          <cell r="R167" t="str">
            <v>Library</v>
          </cell>
        </row>
        <row r="168">
          <cell r="A168" t="str">
            <v>7S007</v>
          </cell>
          <cell r="B168">
            <v>0</v>
          </cell>
          <cell r="C168" t="str">
            <v>GX04JVH</v>
          </cell>
          <cell r="D168" t="str">
            <v>2,000 Hrs</v>
          </cell>
          <cell r="E168">
            <v>0</v>
          </cell>
          <cell r="F168">
            <v>39981</v>
          </cell>
          <cell r="G168">
            <v>0</v>
          </cell>
          <cell r="H168" t="str">
            <v>N/A</v>
          </cell>
          <cell r="I168">
            <v>3555</v>
          </cell>
          <cell r="J168">
            <v>3750</v>
          </cell>
          <cell r="K168">
            <v>0</v>
          </cell>
          <cell r="L168">
            <v>49</v>
          </cell>
          <cell r="M168">
            <v>0</v>
          </cell>
          <cell r="N168">
            <v>1300</v>
          </cell>
          <cell r="O168">
            <v>0.1</v>
          </cell>
          <cell r="P168">
            <v>865.4</v>
          </cell>
          <cell r="Q168">
            <v>9519.4</v>
          </cell>
          <cell r="R168" t="str">
            <v>Street Scene - Cleansing</v>
          </cell>
        </row>
        <row r="169">
          <cell r="A169" t="str">
            <v>7S008</v>
          </cell>
          <cell r="B169">
            <v>0</v>
          </cell>
          <cell r="C169" t="str">
            <v>GX04JVJ</v>
          </cell>
          <cell r="D169" t="str">
            <v>2,000 Hrs</v>
          </cell>
          <cell r="E169">
            <v>0</v>
          </cell>
          <cell r="F169">
            <v>39981</v>
          </cell>
          <cell r="G169">
            <v>0</v>
          </cell>
          <cell r="H169" t="str">
            <v>N/A</v>
          </cell>
          <cell r="I169">
            <v>3555</v>
          </cell>
          <cell r="J169">
            <v>3750</v>
          </cell>
          <cell r="K169">
            <v>0</v>
          </cell>
          <cell r="L169">
            <v>49</v>
          </cell>
          <cell r="M169">
            <v>0</v>
          </cell>
          <cell r="N169">
            <v>1300</v>
          </cell>
          <cell r="O169">
            <v>0.1</v>
          </cell>
          <cell r="P169">
            <v>865.4</v>
          </cell>
          <cell r="Q169">
            <v>9519.4</v>
          </cell>
          <cell r="R169" t="str">
            <v>Street Scene - Cleansing</v>
          </cell>
        </row>
        <row r="170">
          <cell r="A170" t="str">
            <v>7S010</v>
          </cell>
          <cell r="B170">
            <v>0</v>
          </cell>
          <cell r="C170" t="str">
            <v>GN06LUW</v>
          </cell>
          <cell r="D170" t="str">
            <v>2,000 Hrs</v>
          </cell>
          <cell r="E170">
            <v>0</v>
          </cell>
          <cell r="F170">
            <v>40706</v>
          </cell>
          <cell r="G170">
            <v>0</v>
          </cell>
          <cell r="H170" t="str">
            <v>N/A</v>
          </cell>
          <cell r="I170">
            <v>3240</v>
          </cell>
          <cell r="J170">
            <v>1600</v>
          </cell>
          <cell r="K170">
            <v>0</v>
          </cell>
          <cell r="L170">
            <v>0</v>
          </cell>
          <cell r="M170">
            <v>0</v>
          </cell>
          <cell r="N170">
            <v>1300</v>
          </cell>
          <cell r="O170">
            <v>9.7000000000000003E-2</v>
          </cell>
          <cell r="P170">
            <v>595.58000000000004</v>
          </cell>
          <cell r="Q170">
            <v>6735.58</v>
          </cell>
          <cell r="R170" t="str">
            <v>Street Scene - Cleansing</v>
          </cell>
        </row>
        <row r="171">
          <cell r="A171" t="str">
            <v>7S011</v>
          </cell>
          <cell r="B171">
            <v>0</v>
          </cell>
          <cell r="C171" t="str">
            <v>GN06 LUY</v>
          </cell>
          <cell r="D171" t="str">
            <v>2,000 Hrs</v>
          </cell>
          <cell r="E171">
            <v>0</v>
          </cell>
          <cell r="F171">
            <v>40706</v>
          </cell>
          <cell r="G171">
            <v>0</v>
          </cell>
          <cell r="H171" t="str">
            <v>N/A</v>
          </cell>
          <cell r="I171">
            <v>3240</v>
          </cell>
          <cell r="J171">
            <v>1600</v>
          </cell>
          <cell r="K171">
            <v>0</v>
          </cell>
          <cell r="L171">
            <v>0</v>
          </cell>
          <cell r="M171">
            <v>0</v>
          </cell>
          <cell r="N171">
            <v>1300</v>
          </cell>
          <cell r="O171">
            <v>9.7000000000000003E-2</v>
          </cell>
          <cell r="P171">
            <v>595.58000000000004</v>
          </cell>
          <cell r="Q171">
            <v>6735.58</v>
          </cell>
          <cell r="R171" t="str">
            <v>Street Scene - Cleansing</v>
          </cell>
        </row>
        <row r="172">
          <cell r="A172" t="str">
            <v>7S012</v>
          </cell>
          <cell r="B172">
            <v>0</v>
          </cell>
          <cell r="C172" t="str">
            <v>GN06 LUZ</v>
          </cell>
          <cell r="D172" t="str">
            <v>2,000 Hrs</v>
          </cell>
          <cell r="E172">
            <v>0</v>
          </cell>
          <cell r="F172">
            <v>40721</v>
          </cell>
          <cell r="G172">
            <v>0</v>
          </cell>
          <cell r="H172" t="str">
            <v>N/A</v>
          </cell>
          <cell r="I172">
            <v>3240</v>
          </cell>
          <cell r="J172">
            <v>1600</v>
          </cell>
          <cell r="K172">
            <v>0</v>
          </cell>
          <cell r="L172">
            <v>0</v>
          </cell>
          <cell r="M172">
            <v>0</v>
          </cell>
          <cell r="N172">
            <v>1300</v>
          </cell>
          <cell r="O172">
            <v>9.7000000000000003E-2</v>
          </cell>
          <cell r="P172">
            <v>595.58000000000004</v>
          </cell>
          <cell r="Q172">
            <v>6735.58</v>
          </cell>
          <cell r="R172" t="str">
            <v>Street Scene - Cleansing</v>
          </cell>
        </row>
        <row r="173">
          <cell r="A173" t="str">
            <v>7S013</v>
          </cell>
          <cell r="B173">
            <v>0</v>
          </cell>
          <cell r="C173" t="str">
            <v>RX57FLB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 t="str">
            <v>Street Scene - Cleansing</v>
          </cell>
        </row>
        <row r="174">
          <cell r="A174" t="str">
            <v>7S014</v>
          </cell>
          <cell r="B174">
            <v>0</v>
          </cell>
          <cell r="C174" t="str">
            <v>RX58EVB</v>
          </cell>
          <cell r="D174">
            <v>20000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 t="str">
            <v>Street Scene - Cleansing</v>
          </cell>
        </row>
        <row r="175">
          <cell r="A175" t="str">
            <v>7S015</v>
          </cell>
          <cell r="B175">
            <v>0</v>
          </cell>
          <cell r="C175" t="str">
            <v>RX58EUY</v>
          </cell>
          <cell r="D175">
            <v>0</v>
          </cell>
          <cell r="E175">
            <v>39797</v>
          </cell>
          <cell r="F175">
            <v>41622</v>
          </cell>
          <cell r="G175">
            <v>28068.560000000001</v>
          </cell>
          <cell r="H175">
            <v>16280</v>
          </cell>
          <cell r="I175">
            <v>2800</v>
          </cell>
          <cell r="J175">
            <v>3700</v>
          </cell>
          <cell r="K175">
            <v>200</v>
          </cell>
          <cell r="L175">
            <v>50</v>
          </cell>
          <cell r="M175">
            <v>0</v>
          </cell>
          <cell r="N175">
            <v>1300</v>
          </cell>
          <cell r="O175">
            <v>0</v>
          </cell>
          <cell r="P175">
            <v>3738.56</v>
          </cell>
          <cell r="Q175">
            <v>28068.560000000001</v>
          </cell>
          <cell r="R175" t="str">
            <v>Street Scene - Cleansing</v>
          </cell>
        </row>
        <row r="176">
          <cell r="A176" t="str">
            <v>8T001</v>
          </cell>
          <cell r="B176">
            <v>0</v>
          </cell>
          <cell r="C176" t="str">
            <v>Y212JKX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 t="str">
            <v>Parks &amp; Open Spaces</v>
          </cell>
        </row>
        <row r="177">
          <cell r="A177" t="str">
            <v>8T002</v>
          </cell>
          <cell r="B177">
            <v>0</v>
          </cell>
          <cell r="C177" t="str">
            <v>Y213JKX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 t="str">
            <v>Parks &amp; Open Spaces</v>
          </cell>
        </row>
        <row r="178">
          <cell r="A178" t="str">
            <v>8T003</v>
          </cell>
          <cell r="B178">
            <v>0</v>
          </cell>
          <cell r="C178" t="str">
            <v>Y214JKX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 t="str">
            <v>Parks &amp; Open Spaces</v>
          </cell>
        </row>
        <row r="179">
          <cell r="A179" t="str">
            <v>8T004</v>
          </cell>
          <cell r="B179">
            <v>0</v>
          </cell>
          <cell r="C179" t="str">
            <v>Y215JKX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 t="str">
            <v>Parks &amp; Open Spaces</v>
          </cell>
        </row>
        <row r="180">
          <cell r="A180" t="str">
            <v>8T005</v>
          </cell>
          <cell r="B180">
            <v>0</v>
          </cell>
          <cell r="C180" t="str">
            <v>Y211JKX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>Parks &amp; Open Spaces</v>
          </cell>
        </row>
        <row r="181">
          <cell r="A181" t="str">
            <v>8T006</v>
          </cell>
          <cell r="B181">
            <v>0</v>
          </cell>
          <cell r="C181" t="str">
            <v>Y568XGS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 t="str">
            <v xml:space="preserve">Hendon Crem </v>
          </cell>
        </row>
        <row r="182">
          <cell r="A182" t="str">
            <v>8T007</v>
          </cell>
          <cell r="B182">
            <v>0</v>
          </cell>
          <cell r="C182" t="str">
            <v>KE04UXM</v>
          </cell>
          <cell r="D182" t="str">
            <v>2,000 Hrs</v>
          </cell>
          <cell r="E182">
            <v>0</v>
          </cell>
          <cell r="F182">
            <v>40761</v>
          </cell>
          <cell r="G182">
            <v>0</v>
          </cell>
          <cell r="H182" t="str">
            <v>N/A</v>
          </cell>
          <cell r="I182">
            <v>1515</v>
          </cell>
          <cell r="J182">
            <v>2250</v>
          </cell>
          <cell r="K182">
            <v>0</v>
          </cell>
          <cell r="L182">
            <v>0</v>
          </cell>
          <cell r="M182">
            <v>0</v>
          </cell>
          <cell r="N182">
            <v>1300</v>
          </cell>
          <cell r="O182">
            <v>15.75</v>
          </cell>
          <cell r="P182">
            <v>797.73</v>
          </cell>
          <cell r="Q182">
            <v>5862.73</v>
          </cell>
          <cell r="R182" t="str">
            <v>Parks &amp; Open Spaces</v>
          </cell>
        </row>
        <row r="183">
          <cell r="A183" t="str">
            <v>8W015</v>
          </cell>
          <cell r="B183">
            <v>0</v>
          </cell>
          <cell r="C183" t="str">
            <v>KE55NWZ</v>
          </cell>
          <cell r="D183" t="str">
            <v>1,000 Hrs</v>
          </cell>
          <cell r="E183">
            <v>0</v>
          </cell>
          <cell r="F183">
            <v>39873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 t="str">
            <v>Parks &amp; Open Spaces</v>
          </cell>
        </row>
        <row r="184">
          <cell r="A184" t="str">
            <v>8W016</v>
          </cell>
          <cell r="B184">
            <v>0</v>
          </cell>
          <cell r="C184" t="str">
            <v>KE55NXA</v>
          </cell>
          <cell r="D184" t="str">
            <v>1,000 Hrs</v>
          </cell>
          <cell r="E184">
            <v>0</v>
          </cell>
          <cell r="F184">
            <v>39873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>Parks &amp; Open Spaces</v>
          </cell>
        </row>
        <row r="185">
          <cell r="A185" t="str">
            <v>8W017</v>
          </cell>
          <cell r="B185">
            <v>0</v>
          </cell>
          <cell r="C185" t="str">
            <v>KE55KWS</v>
          </cell>
          <cell r="D185" t="str">
            <v>1,000 Hrs</v>
          </cell>
          <cell r="E185">
            <v>0</v>
          </cell>
          <cell r="F185">
            <v>39873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 t="str">
            <v>Parks &amp; Open Spaces</v>
          </cell>
        </row>
        <row r="186">
          <cell r="A186" t="str">
            <v>8W018</v>
          </cell>
          <cell r="B186">
            <v>0</v>
          </cell>
          <cell r="C186" t="str">
            <v>KE55NMM</v>
          </cell>
          <cell r="D186" t="str">
            <v>1,000 Hrs</v>
          </cell>
          <cell r="E186">
            <v>0</v>
          </cell>
          <cell r="F186">
            <v>39873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 t="str">
            <v>Parks &amp; Open Spaces</v>
          </cell>
        </row>
        <row r="187">
          <cell r="A187" t="str">
            <v>8W019</v>
          </cell>
          <cell r="B187">
            <v>0</v>
          </cell>
          <cell r="C187" t="str">
            <v>KE55NWY</v>
          </cell>
          <cell r="D187" t="str">
            <v>1,000 Hrs</v>
          </cell>
          <cell r="E187">
            <v>0</v>
          </cell>
          <cell r="F187">
            <v>39873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 t="str">
            <v>Parks &amp; Open Spaces</v>
          </cell>
        </row>
        <row r="188">
          <cell r="A188" t="str">
            <v>8W020</v>
          </cell>
          <cell r="B188">
            <v>0</v>
          </cell>
          <cell r="C188" t="str">
            <v>KE55NWR</v>
          </cell>
          <cell r="D188" t="str">
            <v>1,000 Hrs</v>
          </cell>
          <cell r="E188">
            <v>0</v>
          </cell>
          <cell r="F188">
            <v>39873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 t="str">
            <v>Parks &amp; Open Spaces</v>
          </cell>
        </row>
        <row r="189">
          <cell r="A189" t="str">
            <v>8W021</v>
          </cell>
          <cell r="B189">
            <v>0</v>
          </cell>
          <cell r="C189" t="str">
            <v>KE55NWT</v>
          </cell>
          <cell r="D189" t="str">
            <v>1,000 Hrs</v>
          </cell>
          <cell r="E189">
            <v>0</v>
          </cell>
          <cell r="F189">
            <v>39873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str">
            <v>Parks &amp; Open Spaces</v>
          </cell>
        </row>
        <row r="190">
          <cell r="A190" t="str">
            <v>8W022</v>
          </cell>
          <cell r="B190">
            <v>0</v>
          </cell>
          <cell r="C190" t="str">
            <v>KE55KWU</v>
          </cell>
          <cell r="D190" t="str">
            <v>1,000 Hrs</v>
          </cell>
          <cell r="E190">
            <v>0</v>
          </cell>
          <cell r="F190">
            <v>39873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 t="str">
            <v>Parks &amp; Open Spaces</v>
          </cell>
        </row>
        <row r="191">
          <cell r="A191" t="str">
            <v>8W023</v>
          </cell>
          <cell r="B191">
            <v>0</v>
          </cell>
          <cell r="C191" t="str">
            <v>KE55NWX</v>
          </cell>
          <cell r="D191" t="str">
            <v>1,000 Hrs</v>
          </cell>
          <cell r="E191">
            <v>0</v>
          </cell>
          <cell r="F191">
            <v>39873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 t="str">
            <v>Parks &amp; Open Spaces</v>
          </cell>
        </row>
        <row r="192">
          <cell r="A192" t="str">
            <v>8W024</v>
          </cell>
          <cell r="B192">
            <v>0</v>
          </cell>
          <cell r="C192" t="str">
            <v>KE55NWV</v>
          </cell>
          <cell r="D192" t="str">
            <v>1,000 Hrs</v>
          </cell>
          <cell r="E192">
            <v>0</v>
          </cell>
          <cell r="F192">
            <v>39873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 t="str">
            <v>Parks &amp; Open Spaces</v>
          </cell>
        </row>
        <row r="193">
          <cell r="A193" t="str">
            <v>8W025</v>
          </cell>
          <cell r="B193">
            <v>0</v>
          </cell>
          <cell r="C193" t="str">
            <v>KE55NXB</v>
          </cell>
          <cell r="D193" t="str">
            <v>1,000 Hrs</v>
          </cell>
          <cell r="E193">
            <v>0</v>
          </cell>
          <cell r="F193">
            <v>39873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 t="str">
            <v>Parks &amp; Open Spaces</v>
          </cell>
        </row>
        <row r="194">
          <cell r="A194" t="str">
            <v>8W026</v>
          </cell>
          <cell r="B194">
            <v>0</v>
          </cell>
          <cell r="C194" t="str">
            <v>KE55NWS</v>
          </cell>
          <cell r="D194" t="str">
            <v>1,000 Hrs</v>
          </cell>
          <cell r="E194">
            <v>0</v>
          </cell>
          <cell r="F194">
            <v>39873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 t="str">
            <v>Parks &amp; Open Spaces</v>
          </cell>
        </row>
        <row r="195">
          <cell r="A195" t="str">
            <v>8W028</v>
          </cell>
          <cell r="B195">
            <v>0</v>
          </cell>
          <cell r="C195" t="str">
            <v>KE55KWR</v>
          </cell>
          <cell r="D195" t="str">
            <v>1,000 Hrs</v>
          </cell>
          <cell r="E195">
            <v>0</v>
          </cell>
          <cell r="F195">
            <v>39873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 t="str">
            <v xml:space="preserve">Hendon Crem </v>
          </cell>
        </row>
        <row r="196">
          <cell r="A196" t="str">
            <v>8W029</v>
          </cell>
          <cell r="B196">
            <v>0</v>
          </cell>
          <cell r="C196" t="str">
            <v>Not Registered</v>
          </cell>
          <cell r="D196" t="str">
            <v>1,000 Hrs</v>
          </cell>
          <cell r="E196">
            <v>0</v>
          </cell>
          <cell r="F196">
            <v>40078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 xml:space="preserve">Hendon Crem </v>
          </cell>
        </row>
        <row r="197">
          <cell r="A197" t="str">
            <v>9G106</v>
          </cell>
          <cell r="B197">
            <v>0</v>
          </cell>
          <cell r="C197" t="str">
            <v>0M10</v>
          </cell>
          <cell r="D197" t="str">
            <v>1,000 Hrs</v>
          </cell>
          <cell r="E197">
            <v>0</v>
          </cell>
          <cell r="F197">
            <v>40603</v>
          </cell>
          <cell r="G197">
            <v>0</v>
          </cell>
          <cell r="H197" t="str">
            <v>N/A</v>
          </cell>
          <cell r="I197">
            <v>1080</v>
          </cell>
          <cell r="J197">
            <v>700</v>
          </cell>
          <cell r="K197">
            <v>0</v>
          </cell>
          <cell r="L197">
            <v>0</v>
          </cell>
          <cell r="M197">
            <v>0</v>
          </cell>
          <cell r="N197">
            <v>400</v>
          </cell>
          <cell r="O197">
            <v>8.1500000000000003E-2</v>
          </cell>
          <cell r="P197">
            <v>177.67000000000002</v>
          </cell>
          <cell r="Q197">
            <v>2357.67</v>
          </cell>
          <cell r="R197" t="str">
            <v>Parks &amp; Open Spaces</v>
          </cell>
        </row>
        <row r="198">
          <cell r="A198" t="str">
            <v>9G107</v>
          </cell>
          <cell r="B198">
            <v>0</v>
          </cell>
          <cell r="C198" t="str">
            <v>M11</v>
          </cell>
          <cell r="D198" t="str">
            <v>1,000 Hrs</v>
          </cell>
          <cell r="E198">
            <v>0</v>
          </cell>
          <cell r="F198">
            <v>40603</v>
          </cell>
          <cell r="G198">
            <v>0</v>
          </cell>
          <cell r="H198" t="str">
            <v>N/A</v>
          </cell>
          <cell r="I198">
            <v>1080</v>
          </cell>
          <cell r="J198">
            <v>700</v>
          </cell>
          <cell r="K198">
            <v>0</v>
          </cell>
          <cell r="L198">
            <v>0</v>
          </cell>
          <cell r="M198">
            <v>0</v>
          </cell>
          <cell r="N198">
            <v>400</v>
          </cell>
          <cell r="O198">
            <v>8.1500000000000003E-2</v>
          </cell>
          <cell r="P198">
            <v>177.67</v>
          </cell>
          <cell r="Q198">
            <v>2357.67</v>
          </cell>
          <cell r="R198" t="str">
            <v>Parks &amp; Open Spaces</v>
          </cell>
        </row>
        <row r="199">
          <cell r="A199" t="str">
            <v>9G108</v>
          </cell>
          <cell r="B199">
            <v>0</v>
          </cell>
          <cell r="C199" t="str">
            <v>M12</v>
          </cell>
          <cell r="D199" t="str">
            <v>1,000 Hrs</v>
          </cell>
          <cell r="E199">
            <v>0</v>
          </cell>
          <cell r="F199">
            <v>40603</v>
          </cell>
          <cell r="G199">
            <v>0</v>
          </cell>
          <cell r="H199" t="str">
            <v>N/A</v>
          </cell>
          <cell r="I199">
            <v>1080</v>
          </cell>
          <cell r="J199">
            <v>700</v>
          </cell>
          <cell r="K199">
            <v>0</v>
          </cell>
          <cell r="L199">
            <v>0</v>
          </cell>
          <cell r="M199">
            <v>0</v>
          </cell>
          <cell r="N199">
            <v>400</v>
          </cell>
          <cell r="O199">
            <v>8.1500000000000003E-2</v>
          </cell>
          <cell r="P199">
            <v>177.67</v>
          </cell>
          <cell r="Q199">
            <v>2357.67</v>
          </cell>
          <cell r="R199" t="str">
            <v>Parks &amp; Open Spaces</v>
          </cell>
        </row>
        <row r="200">
          <cell r="A200" t="str">
            <v>9G109</v>
          </cell>
          <cell r="B200">
            <v>0</v>
          </cell>
          <cell r="C200" t="str">
            <v>M13</v>
          </cell>
          <cell r="D200" t="str">
            <v>1,000 Hrs</v>
          </cell>
          <cell r="E200">
            <v>0</v>
          </cell>
          <cell r="F200">
            <v>40603</v>
          </cell>
          <cell r="G200">
            <v>0</v>
          </cell>
          <cell r="H200" t="str">
            <v>N/A</v>
          </cell>
          <cell r="I200">
            <v>1080</v>
          </cell>
          <cell r="J200">
            <v>700</v>
          </cell>
          <cell r="K200">
            <v>0</v>
          </cell>
          <cell r="L200">
            <v>0</v>
          </cell>
          <cell r="M200">
            <v>0</v>
          </cell>
          <cell r="N200">
            <v>400</v>
          </cell>
          <cell r="O200">
            <v>8.1500000000000003E-2</v>
          </cell>
          <cell r="P200">
            <v>177.67</v>
          </cell>
          <cell r="Q200">
            <v>2357.67</v>
          </cell>
          <cell r="R200" t="str">
            <v>Parks &amp; Open Spaces</v>
          </cell>
        </row>
        <row r="201">
          <cell r="A201" t="str">
            <v>9G110</v>
          </cell>
          <cell r="B201">
            <v>0</v>
          </cell>
          <cell r="C201" t="str">
            <v>M14</v>
          </cell>
          <cell r="D201" t="str">
            <v>1,000 Hrs</v>
          </cell>
          <cell r="E201">
            <v>0</v>
          </cell>
          <cell r="F201">
            <v>40603</v>
          </cell>
          <cell r="G201">
            <v>0</v>
          </cell>
          <cell r="H201" t="str">
            <v>N/A</v>
          </cell>
          <cell r="I201">
            <v>1080</v>
          </cell>
          <cell r="J201">
            <v>700</v>
          </cell>
          <cell r="K201">
            <v>0</v>
          </cell>
          <cell r="L201">
            <v>0</v>
          </cell>
          <cell r="M201">
            <v>0</v>
          </cell>
          <cell r="N201">
            <v>400</v>
          </cell>
          <cell r="O201">
            <v>8.1500000000000003E-2</v>
          </cell>
          <cell r="P201">
            <v>177.67</v>
          </cell>
          <cell r="Q201">
            <v>2357.67</v>
          </cell>
          <cell r="R201" t="str">
            <v>Parks &amp; Open Spaces</v>
          </cell>
        </row>
        <row r="202">
          <cell r="A202" t="str">
            <v>9G111</v>
          </cell>
          <cell r="B202">
            <v>0</v>
          </cell>
          <cell r="C202" t="str">
            <v>M9</v>
          </cell>
          <cell r="D202" t="str">
            <v>1,000 Hrs</v>
          </cell>
          <cell r="E202">
            <v>0</v>
          </cell>
          <cell r="F202">
            <v>40603</v>
          </cell>
          <cell r="G202">
            <v>0</v>
          </cell>
          <cell r="H202" t="str">
            <v>N/A</v>
          </cell>
          <cell r="I202">
            <v>1080</v>
          </cell>
          <cell r="J202">
            <v>700</v>
          </cell>
          <cell r="K202">
            <v>0</v>
          </cell>
          <cell r="L202">
            <v>0</v>
          </cell>
          <cell r="M202">
            <v>0</v>
          </cell>
          <cell r="N202">
            <v>400</v>
          </cell>
          <cell r="O202">
            <v>8.1500000000000003E-2</v>
          </cell>
          <cell r="P202">
            <v>177.67</v>
          </cell>
          <cell r="Q202">
            <v>2357.67</v>
          </cell>
          <cell r="R202" t="str">
            <v>Parks &amp; Open Spaces</v>
          </cell>
        </row>
        <row r="203">
          <cell r="A203" t="str">
            <v>9N553</v>
          </cell>
          <cell r="B203">
            <v>0</v>
          </cell>
          <cell r="C203" t="str">
            <v>9N553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>Parks &amp; Open Spaces</v>
          </cell>
        </row>
        <row r="204">
          <cell r="A204" t="str">
            <v>9N554</v>
          </cell>
          <cell r="B204">
            <v>0</v>
          </cell>
          <cell r="C204" t="str">
            <v>9N554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>Parks &amp; Open Spaces</v>
          </cell>
        </row>
        <row r="205">
          <cell r="A205" t="str">
            <v>9N555</v>
          </cell>
          <cell r="B205">
            <v>0</v>
          </cell>
          <cell r="C205" t="str">
            <v>9N555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 t="str">
            <v>Parks &amp; Open Spaces</v>
          </cell>
        </row>
        <row r="206">
          <cell r="A206" t="str">
            <v>9N605</v>
          </cell>
          <cell r="B206">
            <v>0</v>
          </cell>
          <cell r="C206" t="str">
            <v>9N605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 t="str">
            <v>Parks &amp; Open Spaces</v>
          </cell>
        </row>
        <row r="207">
          <cell r="A207" t="str">
            <v>9N606</v>
          </cell>
          <cell r="B207">
            <v>0</v>
          </cell>
          <cell r="C207" t="str">
            <v>9N606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 t="str">
            <v>Parks &amp; Open Spaces</v>
          </cell>
        </row>
        <row r="208">
          <cell r="A208" t="str">
            <v>9N607</v>
          </cell>
          <cell r="B208">
            <v>0</v>
          </cell>
          <cell r="C208" t="str">
            <v>9N607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 t="str">
            <v>Parks &amp; Open Spaces</v>
          </cell>
        </row>
        <row r="209">
          <cell r="A209" t="str">
            <v>9N608</v>
          </cell>
          <cell r="B209">
            <v>0</v>
          </cell>
          <cell r="C209" t="str">
            <v>9N608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 t="str">
            <v>Parks &amp; Open Spaces</v>
          </cell>
        </row>
        <row r="210">
          <cell r="A210" t="str">
            <v>9N609</v>
          </cell>
          <cell r="B210">
            <v>0</v>
          </cell>
          <cell r="C210" t="str">
            <v>9N609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 t="str">
            <v>Parks &amp; Open Spaces</v>
          </cell>
        </row>
        <row r="211">
          <cell r="A211" t="str">
            <v>9N611</v>
          </cell>
          <cell r="B211">
            <v>0</v>
          </cell>
          <cell r="C211" t="str">
            <v>9N611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 t="str">
            <v>Parks &amp; Open Spaces</v>
          </cell>
        </row>
        <row r="212">
          <cell r="A212" t="str">
            <v>9N612</v>
          </cell>
          <cell r="B212">
            <v>0</v>
          </cell>
          <cell r="C212" t="str">
            <v>9N612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 t="str">
            <v>Parks &amp; Open Spaces</v>
          </cell>
        </row>
        <row r="213">
          <cell r="A213" t="str">
            <v>9N613</v>
          </cell>
          <cell r="B213">
            <v>0</v>
          </cell>
          <cell r="C213" t="str">
            <v>9N613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 t="str">
            <v>Parks &amp; Open Spaces</v>
          </cell>
        </row>
        <row r="214">
          <cell r="A214" t="str">
            <v>9N614</v>
          </cell>
          <cell r="B214">
            <v>0</v>
          </cell>
          <cell r="C214" t="str">
            <v>9N614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 t="str">
            <v>Parks &amp; Open Spaces</v>
          </cell>
        </row>
        <row r="215">
          <cell r="A215" t="str">
            <v>9N615</v>
          </cell>
          <cell r="B215">
            <v>0</v>
          </cell>
          <cell r="C215" t="str">
            <v>9N615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 t="str">
            <v>Parks &amp; Open Spaces</v>
          </cell>
        </row>
        <row r="216">
          <cell r="A216" t="str">
            <v>9N616</v>
          </cell>
          <cell r="B216">
            <v>0</v>
          </cell>
          <cell r="C216" t="str">
            <v>9N616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 t="str">
            <v>Parks &amp; Open Spaces</v>
          </cell>
        </row>
        <row r="217">
          <cell r="A217" t="str">
            <v>9N623</v>
          </cell>
          <cell r="B217">
            <v>0</v>
          </cell>
          <cell r="C217" t="str">
            <v>9N623</v>
          </cell>
        </row>
        <row r="218">
          <cell r="A218" t="str">
            <v>9N628</v>
          </cell>
          <cell r="B218">
            <v>0</v>
          </cell>
          <cell r="C218" t="str">
            <v>9N628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 t="str">
            <v>Parks &amp; Open Spaces</v>
          </cell>
        </row>
        <row r="219">
          <cell r="A219" t="str">
            <v>9N629</v>
          </cell>
          <cell r="B219">
            <v>0</v>
          </cell>
          <cell r="C219" t="str">
            <v>9N629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 t="str">
            <v>Street Scene - Refuse</v>
          </cell>
        </row>
        <row r="220">
          <cell r="A220" t="str">
            <v>9N632</v>
          </cell>
          <cell r="B220">
            <v>0</v>
          </cell>
          <cell r="C220" t="str">
            <v>9N632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 t="str">
            <v>Parks &amp; Open Spaces</v>
          </cell>
        </row>
        <row r="221">
          <cell r="A221" t="str">
            <v>9N635</v>
          </cell>
          <cell r="B221">
            <v>0</v>
          </cell>
          <cell r="C221" t="str">
            <v>9N635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 t="str">
            <v>Parks &amp; Open Spaces</v>
          </cell>
        </row>
        <row r="222">
          <cell r="A222" t="str">
            <v>9N636</v>
          </cell>
          <cell r="B222">
            <v>0</v>
          </cell>
          <cell r="C222" t="str">
            <v>9N636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 t="str">
            <v>Parks &amp; Open Spaces</v>
          </cell>
        </row>
        <row r="223">
          <cell r="A223" t="str">
            <v>9N637</v>
          </cell>
          <cell r="B223">
            <v>0</v>
          </cell>
          <cell r="C223" t="str">
            <v>9N637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 t="str">
            <v>Parks &amp; Open Spaces</v>
          </cell>
        </row>
        <row r="224">
          <cell r="A224" t="str">
            <v>9P007</v>
          </cell>
          <cell r="B224">
            <v>0</v>
          </cell>
          <cell r="C224" t="str">
            <v>9P007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 t="str">
            <v>Street Scene - Cleansing</v>
          </cell>
        </row>
        <row r="225">
          <cell r="A225" t="str">
            <v>9P008</v>
          </cell>
          <cell r="B225">
            <v>0</v>
          </cell>
          <cell r="C225" t="str">
            <v>9P008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 t="str">
            <v>Parks &amp; Open Spaces</v>
          </cell>
        </row>
        <row r="226">
          <cell r="A226" t="str">
            <v>1V100</v>
          </cell>
          <cell r="B226">
            <v>0</v>
          </cell>
          <cell r="C226" t="str">
            <v>BN09FGF</v>
          </cell>
          <cell r="D226">
            <v>0</v>
          </cell>
          <cell r="E226">
            <v>39941</v>
          </cell>
          <cell r="F226">
            <v>0</v>
          </cell>
          <cell r="G226">
            <v>4442.3599999999997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4442.3599999999997</v>
          </cell>
          <cell r="R226" t="str">
            <v>Street Scene - Refuse</v>
          </cell>
        </row>
        <row r="227">
          <cell r="A227" t="str">
            <v>1V101</v>
          </cell>
          <cell r="B227">
            <v>0</v>
          </cell>
          <cell r="C227" t="str">
            <v>BN09FGG</v>
          </cell>
          <cell r="D227">
            <v>0</v>
          </cell>
          <cell r="E227">
            <v>39941</v>
          </cell>
          <cell r="F227">
            <v>0</v>
          </cell>
          <cell r="G227">
            <v>4442.3599999999997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4442.3599999999997</v>
          </cell>
          <cell r="R227" t="str">
            <v>Street Scene - Refuse</v>
          </cell>
        </row>
        <row r="228">
          <cell r="A228" t="str">
            <v>1V102</v>
          </cell>
          <cell r="B228">
            <v>0</v>
          </cell>
          <cell r="C228" t="str">
            <v>BN09FGO</v>
          </cell>
          <cell r="D228">
            <v>0</v>
          </cell>
          <cell r="E228">
            <v>39941</v>
          </cell>
          <cell r="F228">
            <v>0</v>
          </cell>
          <cell r="G228">
            <v>4442.3599999999997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4442.3599999999997</v>
          </cell>
          <cell r="R228" t="str">
            <v>Street Scene - Refuse</v>
          </cell>
        </row>
        <row r="229">
          <cell r="A229" t="str">
            <v>6C008</v>
          </cell>
          <cell r="B229">
            <v>0</v>
          </cell>
          <cell r="C229" t="str">
            <v>VX09WJK</v>
          </cell>
          <cell r="D229">
            <v>0</v>
          </cell>
          <cell r="E229">
            <v>39959</v>
          </cell>
          <cell r="F229">
            <v>0</v>
          </cell>
          <cell r="G229" t="str">
            <v>SPARE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 t="str">
            <v>SPARE</v>
          </cell>
          <cell r="R229" t="str">
            <v>Street Scene - Refuse</v>
          </cell>
        </row>
        <row r="230">
          <cell r="A230" t="str">
            <v>1S102</v>
          </cell>
          <cell r="B230">
            <v>0</v>
          </cell>
          <cell r="C230" t="str">
            <v>GJ09GXD</v>
          </cell>
          <cell r="D230">
            <v>0</v>
          </cell>
          <cell r="E230">
            <v>39903</v>
          </cell>
          <cell r="F230">
            <v>0</v>
          </cell>
          <cell r="G230">
            <v>5328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5328</v>
          </cell>
          <cell r="R230" t="str">
            <v xml:space="preserve">Mayoral </v>
          </cell>
        </row>
        <row r="231">
          <cell r="A231" t="str">
            <v>1S101</v>
          </cell>
          <cell r="B231">
            <v>0</v>
          </cell>
          <cell r="C231" t="str">
            <v>LG09VPW</v>
          </cell>
          <cell r="D231">
            <v>0</v>
          </cell>
          <cell r="E231">
            <v>39903</v>
          </cell>
          <cell r="F231">
            <v>0</v>
          </cell>
          <cell r="G231">
            <v>9144.2000000000007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9144.2000000000007</v>
          </cell>
          <cell r="R231" t="str">
            <v xml:space="preserve">Mayoral </v>
          </cell>
        </row>
        <row r="232">
          <cell r="A232" t="str">
            <v>8W030</v>
          </cell>
          <cell r="B232">
            <v>0</v>
          </cell>
          <cell r="C232" t="str">
            <v>LK09ALU</v>
          </cell>
          <cell r="D232">
            <v>0</v>
          </cell>
          <cell r="E232">
            <v>39904</v>
          </cell>
          <cell r="F232">
            <v>0</v>
          </cell>
          <cell r="G232">
            <v>10348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10348</v>
          </cell>
          <cell r="R232" t="str">
            <v>Barnet Homes  -  Caretakers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F6" t="str">
            <v>Primary</v>
          </cell>
        </row>
      </sheetData>
      <sheetData sheetId="8" refreshError="1"/>
      <sheetData sheetId="9" refreshError="1"/>
      <sheetData sheetId="10">
        <row r="15">
          <cell r="D15" t="str">
            <v>FSM6 % Primary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Students"/>
      <sheetName val="Oct14Census"/>
      <sheetName val="EOY1314"/>
      <sheetName val="NewISB"/>
      <sheetName val="NotSEN"/>
      <sheetName val="Statementsrevised"/>
      <sheetName val="HNList"/>
      <sheetName val="Statements"/>
      <sheetName val="HNtop-ups"/>
      <sheetName val="HNTopUps"/>
      <sheetName val="HNPlaces"/>
      <sheetName val="UIFSM"/>
      <sheetName val="DfERecoupNov14"/>
      <sheetName val="NEWS"/>
      <sheetName val="Home"/>
      <sheetName val="SchoolReport"/>
      <sheetName val="Post16"/>
      <sheetName val="Post16 Original"/>
      <sheetName val="P16FinYear"/>
      <sheetName val="EarlyYears"/>
      <sheetName val="MFG"/>
      <sheetName val="Pupils"/>
      <sheetName val="HNLinesDec"/>
      <sheetName val="StmtTopUps"/>
      <sheetName val="OtherTopups"/>
      <sheetName val="StmtTopUpsOrig"/>
      <sheetName val="HighNeeds"/>
      <sheetName val="HighNeeds Orig"/>
      <sheetName val="Infant FSM"/>
      <sheetName val="NotionalSEN"/>
      <sheetName val="Payments"/>
      <sheetName val="EarlyYearstrans"/>
      <sheetName val="EYFlexDep"/>
      <sheetName val="Early Years Data"/>
      <sheetName val="AutoDEC"/>
      <sheetName val="Instalments"/>
      <sheetName val="Comparisons"/>
      <sheetName val="AllSchools"/>
      <sheetName val="BarnetReport"/>
      <sheetName val="Opt B C D Apr-Jul 2014-15"/>
      <sheetName val="NNDR 13-14"/>
      <sheetName val="Medical"/>
      <sheetName val="Osidge"/>
      <sheetName val="DFC @ 12.06.14"/>
      <sheetName val="NNDR @ 12.06.14"/>
      <sheetName val="Post-16 Allocation 2014-15"/>
      <sheetName val="Barnet PPLAC"/>
      <sheetName val="AllHNTopups"/>
      <sheetName val="ADDPayments"/>
      <sheetName val="STMT13-14"/>
      <sheetName val="HNLines"/>
      <sheetName val="Final DFC"/>
      <sheetName val="InYearChanges"/>
      <sheetName val="ADDGRANT adj 28.10.14"/>
      <sheetName val="EY AUTA cross check"/>
      <sheetName val="DecHNadj"/>
      <sheetName val="DecHN"/>
      <sheetName val="Sheet9"/>
      <sheetName val="TRANS"/>
      <sheetName val="Rates"/>
      <sheetName val="Schools"/>
      <sheetName val="Autopayments"/>
      <sheetName val="Data"/>
      <sheetName val="CostCentres"/>
      <sheetName val="Colour Key, Tab Status &amp; Errors"/>
      <sheetName val="TRANSPivotadhoc"/>
      <sheetName val="RunSummary"/>
      <sheetName val="BUDMON"/>
      <sheetName val="Month4"/>
      <sheetName val="Month3"/>
      <sheetName val="SchACCMonthly"/>
      <sheetName val="SchAccRun"/>
      <sheetName val="Procedure"/>
      <sheetName val="Original BarnetReport "/>
      <sheetName val="Expansions"/>
      <sheetName val="EY SUMAADJ"/>
      <sheetName val="OtherTopups Original"/>
      <sheetName val="SchAccJul"/>
      <sheetName val="OptBCDbyCC"/>
      <sheetName val="OptionsBCD"/>
      <sheetName val="ChangeLog"/>
      <sheetName val="Journals"/>
      <sheetName val="MHCHS"/>
      <sheetName val="AutoSEP"/>
      <sheetName val="EASEN"/>
      <sheetName val="EYAutBal"/>
      <sheetName val="Medical2"/>
      <sheetName val="PPLAC"/>
      <sheetName val="AcadNNDRDec"/>
      <sheetName val="SALSAF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D9" t="str">
            <v>BARNET SCHOOL FUNDING - APR 2014 - MAR 2015 - Revised December 2014</v>
          </cell>
        </row>
        <row r="11">
          <cell r="H11">
            <v>41991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>
        <row r="15">
          <cell r="A15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summary"/>
      <sheetName val="Budget Summary"/>
      <sheetName val="Commitment Summary"/>
      <sheetName val="Private &amp; Ind Residential"/>
      <sheetName val="Private &amp; Ind Schools"/>
      <sheetName val="Recoupment OLA Schools"/>
      <sheetName val="Academies"/>
      <sheetName val="Children's Centres"/>
      <sheetName val="Therapies"/>
      <sheetName val="Invest to Save"/>
      <sheetName val="Block Purchase"/>
      <sheetName val="Holidays &amp; Term Dates"/>
      <sheetName val="Client Data"/>
      <sheetName val="Provider Listing"/>
      <sheetName val="Vendor List"/>
      <sheetName val="Coding"/>
      <sheetName val="Notes"/>
      <sheetName val="Help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M2">
            <v>41000</v>
          </cell>
          <cell r="O2">
            <v>41364</v>
          </cell>
        </row>
        <row r="3">
          <cell r="B3">
            <v>41001</v>
          </cell>
        </row>
        <row r="4">
          <cell r="B4">
            <v>41002</v>
          </cell>
        </row>
        <row r="5">
          <cell r="B5">
            <v>41003</v>
          </cell>
        </row>
        <row r="6">
          <cell r="B6">
            <v>41004</v>
          </cell>
        </row>
        <row r="7">
          <cell r="B7">
            <v>41005</v>
          </cell>
        </row>
        <row r="8">
          <cell r="B8">
            <v>41008</v>
          </cell>
        </row>
        <row r="9">
          <cell r="B9">
            <v>41009</v>
          </cell>
        </row>
        <row r="10">
          <cell r="B10">
            <v>41010</v>
          </cell>
        </row>
        <row r="11">
          <cell r="B11">
            <v>41011</v>
          </cell>
        </row>
        <row r="12">
          <cell r="B12">
            <v>41012</v>
          </cell>
        </row>
        <row r="13">
          <cell r="B13">
            <v>41036</v>
          </cell>
        </row>
        <row r="14">
          <cell r="B14">
            <v>41064</v>
          </cell>
        </row>
        <row r="15">
          <cell r="B15">
            <v>41065</v>
          </cell>
        </row>
        <row r="16">
          <cell r="B16">
            <v>41066</v>
          </cell>
        </row>
        <row r="17">
          <cell r="B17">
            <v>41067</v>
          </cell>
        </row>
        <row r="18">
          <cell r="B18">
            <v>41068</v>
          </cell>
        </row>
        <row r="19">
          <cell r="B19">
            <v>41114</v>
          </cell>
        </row>
        <row r="20">
          <cell r="B20">
            <v>41115</v>
          </cell>
        </row>
        <row r="21">
          <cell r="B21">
            <v>41116</v>
          </cell>
        </row>
        <row r="22">
          <cell r="B22">
            <v>41117</v>
          </cell>
        </row>
        <row r="23">
          <cell r="B23">
            <v>41120</v>
          </cell>
        </row>
        <row r="24">
          <cell r="B24">
            <v>41121</v>
          </cell>
        </row>
        <row r="25">
          <cell r="B25">
            <v>41122</v>
          </cell>
        </row>
        <row r="26">
          <cell r="B26">
            <v>41123</v>
          </cell>
        </row>
        <row r="27">
          <cell r="B27">
            <v>41124</v>
          </cell>
        </row>
        <row r="28">
          <cell r="B28">
            <v>41127</v>
          </cell>
        </row>
        <row r="29">
          <cell r="B29">
            <v>41128</v>
          </cell>
        </row>
        <row r="30">
          <cell r="B30">
            <v>41129</v>
          </cell>
        </row>
        <row r="31">
          <cell r="B31">
            <v>41130</v>
          </cell>
        </row>
        <row r="32">
          <cell r="B32">
            <v>41131</v>
          </cell>
        </row>
        <row r="33">
          <cell r="B33">
            <v>41134</v>
          </cell>
        </row>
        <row r="34">
          <cell r="B34">
            <v>41135</v>
          </cell>
        </row>
        <row r="35">
          <cell r="B35">
            <v>41136</v>
          </cell>
        </row>
        <row r="36">
          <cell r="B36">
            <v>41137</v>
          </cell>
        </row>
        <row r="37">
          <cell r="B37">
            <v>41138</v>
          </cell>
        </row>
        <row r="38">
          <cell r="B38">
            <v>41141</v>
          </cell>
        </row>
        <row r="39">
          <cell r="B39">
            <v>41142</v>
          </cell>
        </row>
        <row r="40">
          <cell r="B40">
            <v>41143</v>
          </cell>
        </row>
        <row r="41">
          <cell r="B41">
            <v>41144</v>
          </cell>
        </row>
        <row r="42">
          <cell r="B42">
            <v>41145</v>
          </cell>
        </row>
        <row r="43">
          <cell r="B43">
            <v>41148</v>
          </cell>
        </row>
        <row r="44">
          <cell r="B44">
            <v>41149</v>
          </cell>
        </row>
        <row r="45">
          <cell r="B45">
            <v>41150</v>
          </cell>
        </row>
        <row r="46">
          <cell r="B46">
            <v>41151</v>
          </cell>
        </row>
        <row r="47">
          <cell r="B47">
            <v>41152</v>
          </cell>
        </row>
        <row r="48">
          <cell r="B48">
            <v>41155</v>
          </cell>
        </row>
        <row r="49">
          <cell r="B49">
            <v>41211</v>
          </cell>
        </row>
        <row r="50">
          <cell r="B50">
            <v>41212</v>
          </cell>
        </row>
        <row r="51">
          <cell r="B51">
            <v>41213</v>
          </cell>
        </row>
        <row r="52">
          <cell r="B52">
            <v>41214</v>
          </cell>
        </row>
        <row r="53">
          <cell r="B53">
            <v>41215</v>
          </cell>
        </row>
        <row r="54">
          <cell r="B54">
            <v>41267</v>
          </cell>
        </row>
        <row r="55">
          <cell r="B55">
            <v>41268</v>
          </cell>
        </row>
        <row r="56">
          <cell r="B56">
            <v>41269</v>
          </cell>
        </row>
        <row r="57">
          <cell r="B57">
            <v>41270</v>
          </cell>
        </row>
        <row r="58">
          <cell r="B58">
            <v>41271</v>
          </cell>
        </row>
        <row r="59">
          <cell r="B59">
            <v>41274</v>
          </cell>
        </row>
        <row r="60">
          <cell r="B60">
            <v>41275</v>
          </cell>
        </row>
        <row r="61">
          <cell r="B61">
            <v>41276</v>
          </cell>
        </row>
        <row r="62">
          <cell r="B62">
            <v>41277</v>
          </cell>
        </row>
        <row r="63">
          <cell r="B63">
            <v>41278</v>
          </cell>
        </row>
        <row r="64">
          <cell r="B64">
            <v>41323</v>
          </cell>
        </row>
        <row r="65">
          <cell r="B65">
            <v>41324</v>
          </cell>
        </row>
        <row r="66">
          <cell r="B66">
            <v>41325</v>
          </cell>
        </row>
        <row r="67">
          <cell r="B67">
            <v>41326</v>
          </cell>
        </row>
        <row r="68">
          <cell r="B68">
            <v>41327</v>
          </cell>
        </row>
        <row r="69">
          <cell r="B69">
            <v>41362</v>
          </cell>
        </row>
        <row r="70">
          <cell r="B70">
            <v>41365</v>
          </cell>
        </row>
        <row r="71">
          <cell r="B71">
            <v>41366</v>
          </cell>
        </row>
        <row r="72">
          <cell r="B72">
            <v>41367</v>
          </cell>
        </row>
        <row r="73">
          <cell r="B73">
            <v>41368</v>
          </cell>
        </row>
        <row r="74">
          <cell r="B74">
            <v>41369</v>
          </cell>
        </row>
        <row r="75">
          <cell r="B75">
            <v>41372</v>
          </cell>
        </row>
        <row r="76">
          <cell r="B76">
            <v>41373</v>
          </cell>
        </row>
        <row r="77">
          <cell r="B77">
            <v>41374</v>
          </cell>
        </row>
        <row r="78">
          <cell r="B78">
            <v>41375</v>
          </cell>
        </row>
        <row r="79">
          <cell r="B79">
            <v>41376</v>
          </cell>
        </row>
        <row r="80">
          <cell r="B80">
            <v>41400</v>
          </cell>
        </row>
        <row r="81">
          <cell r="B81">
            <v>41421</v>
          </cell>
        </row>
        <row r="82">
          <cell r="B82">
            <v>41422</v>
          </cell>
        </row>
        <row r="83">
          <cell r="B83">
            <v>41423</v>
          </cell>
        </row>
        <row r="84">
          <cell r="B84">
            <v>41424</v>
          </cell>
        </row>
        <row r="85">
          <cell r="B85">
            <v>41425</v>
          </cell>
        </row>
        <row r="86">
          <cell r="B86">
            <v>41480</v>
          </cell>
        </row>
        <row r="87">
          <cell r="B87">
            <v>41481</v>
          </cell>
        </row>
        <row r="88">
          <cell r="B88">
            <v>41484</v>
          </cell>
        </row>
        <row r="89">
          <cell r="B89">
            <v>41485</v>
          </cell>
        </row>
        <row r="90">
          <cell r="B90">
            <v>41486</v>
          </cell>
        </row>
        <row r="91">
          <cell r="B91">
            <v>41487</v>
          </cell>
        </row>
        <row r="92">
          <cell r="B92">
            <v>41488</v>
          </cell>
        </row>
        <row r="93">
          <cell r="B93">
            <v>41491</v>
          </cell>
        </row>
        <row r="94">
          <cell r="B94">
            <v>41492</v>
          </cell>
        </row>
        <row r="95">
          <cell r="B95">
            <v>41493</v>
          </cell>
        </row>
        <row r="96">
          <cell r="B96">
            <v>41494</v>
          </cell>
        </row>
        <row r="97">
          <cell r="B97">
            <v>41495</v>
          </cell>
        </row>
        <row r="98">
          <cell r="B98">
            <v>41498</v>
          </cell>
        </row>
        <row r="99">
          <cell r="B99">
            <v>41499</v>
          </cell>
        </row>
        <row r="100">
          <cell r="B100">
            <v>41500</v>
          </cell>
        </row>
        <row r="101">
          <cell r="B101">
            <v>41501</v>
          </cell>
        </row>
        <row r="102">
          <cell r="B102">
            <v>41502</v>
          </cell>
        </row>
        <row r="103">
          <cell r="B103">
            <v>41505</v>
          </cell>
        </row>
        <row r="104">
          <cell r="B104">
            <v>41506</v>
          </cell>
        </row>
        <row r="105">
          <cell r="B105">
            <v>41507</v>
          </cell>
        </row>
        <row r="106">
          <cell r="B106">
            <v>41508</v>
          </cell>
        </row>
        <row r="107">
          <cell r="B107">
            <v>41509</v>
          </cell>
        </row>
        <row r="108">
          <cell r="B108">
            <v>41512</v>
          </cell>
        </row>
        <row r="109">
          <cell r="B109">
            <v>41513</v>
          </cell>
        </row>
        <row r="110">
          <cell r="B110">
            <v>41514</v>
          </cell>
        </row>
        <row r="111">
          <cell r="B111">
            <v>41515</v>
          </cell>
        </row>
        <row r="112">
          <cell r="B112">
            <v>41516</v>
          </cell>
        </row>
      </sheetData>
      <sheetData sheetId="12"/>
      <sheetData sheetId="13"/>
      <sheetData sheetId="14"/>
      <sheetData sheetId="15">
        <row r="4">
          <cell r="A4">
            <v>10194</v>
          </cell>
          <cell r="B4" t="str">
            <v>Therapy</v>
          </cell>
        </row>
        <row r="5">
          <cell r="A5">
            <v>10196</v>
          </cell>
          <cell r="B5" t="str">
            <v>Academies - SEN</v>
          </cell>
        </row>
        <row r="6">
          <cell r="A6">
            <v>10198</v>
          </cell>
          <cell r="B6" t="str">
            <v>Private &amp; Ind. Pre-school Mainstream</v>
          </cell>
        </row>
        <row r="7">
          <cell r="A7">
            <v>10199</v>
          </cell>
          <cell r="B7" t="str">
            <v>LB Barnet Children's Centres</v>
          </cell>
        </row>
        <row r="8">
          <cell r="A8">
            <v>10201</v>
          </cell>
          <cell r="B8" t="str">
            <v>Discovery Bay &amp; Northgate (incl recoupment income)</v>
          </cell>
        </row>
        <row r="9">
          <cell r="A9">
            <v>10202</v>
          </cell>
          <cell r="B9" t="str">
            <v>Private &amp; Ind. Day Mainstream</v>
          </cell>
        </row>
        <row r="10">
          <cell r="A10">
            <v>10204</v>
          </cell>
          <cell r="B10" t="str">
            <v>Private &amp; Ind. Day Special School</v>
          </cell>
        </row>
        <row r="11">
          <cell r="A11">
            <v>10206</v>
          </cell>
          <cell r="B11" t="str">
            <v>Private &amp; Ind. Residential Special School</v>
          </cell>
        </row>
        <row r="12">
          <cell r="A12">
            <v>10211</v>
          </cell>
          <cell r="B12" t="str">
            <v>Specialist Packages - Autistic Intervention (incl Home Tuition)</v>
          </cell>
        </row>
        <row r="13">
          <cell r="A13">
            <v>10290</v>
          </cell>
          <cell r="B13" t="str">
            <v>Recoupment OLA Primary Schools</v>
          </cell>
        </row>
        <row r="14">
          <cell r="A14">
            <v>10291</v>
          </cell>
          <cell r="B14" t="str">
            <v>Recoupment OLA Secondary Schools</v>
          </cell>
        </row>
        <row r="15">
          <cell r="A15">
            <v>10292</v>
          </cell>
          <cell r="B15" t="str">
            <v>Recoupment OLA Special Schools &amp; RPs</v>
          </cell>
        </row>
        <row r="16">
          <cell r="A16">
            <v>10201</v>
          </cell>
          <cell r="B16" t="str">
            <v xml:space="preserve">Discovery Bay &amp; Northgate </v>
          </cell>
        </row>
        <row r="17">
          <cell r="A17">
            <v>11295</v>
          </cell>
          <cell r="B17" t="str">
            <v>Therapies (NON - DSG)</v>
          </cell>
        </row>
      </sheetData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upilDataChecking_302"/>
      <sheetName val="PlaceDataChecking_302 (12-13)"/>
      <sheetName val="HopsitalSchoolData_302"/>
      <sheetName val="PlaceDataChecking_302 (13-14)"/>
      <sheetName val="CodeSet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</v>
          </cell>
          <cell r="C1" t="str">
            <v>Nursery</v>
          </cell>
        </row>
        <row r="2">
          <cell r="A2" t="str">
            <v>Y</v>
          </cell>
          <cell r="C2" t="str">
            <v>Primary</v>
          </cell>
        </row>
        <row r="3">
          <cell r="C3" t="str">
            <v>Secondary</v>
          </cell>
        </row>
        <row r="4">
          <cell r="A4" t="str">
            <v>N</v>
          </cell>
          <cell r="C4" t="str">
            <v>Recoupment Academy</v>
          </cell>
        </row>
        <row r="5">
          <cell r="A5" t="str">
            <v>Y</v>
          </cell>
          <cell r="C5" t="str">
            <v>Non Recoupment Academy</v>
          </cell>
        </row>
        <row r="6">
          <cell r="A6" t="str">
            <v>n/a</v>
          </cell>
          <cell r="C6" t="str">
            <v>PRU</v>
          </cell>
        </row>
        <row r="7">
          <cell r="C7" t="str">
            <v>AP Academy</v>
          </cell>
        </row>
        <row r="8">
          <cell r="C8" t="str">
            <v>Other Maintained AP</v>
          </cell>
        </row>
        <row r="9">
          <cell r="C9" t="str">
            <v>Maintained Special</v>
          </cell>
        </row>
        <row r="10">
          <cell r="C10" t="str">
            <v>Special Academy</v>
          </cell>
        </row>
        <row r="13">
          <cell r="A13" t="str">
            <v>LA Number</v>
          </cell>
          <cell r="B13" t="str">
            <v>LA Name</v>
          </cell>
          <cell r="C13" t="str">
            <v>Region</v>
          </cell>
        </row>
        <row r="15">
          <cell r="A15">
            <v>841</v>
          </cell>
          <cell r="B15" t="str">
            <v>Darlington</v>
          </cell>
          <cell r="C15" t="str">
            <v>NE</v>
          </cell>
        </row>
        <row r="16">
          <cell r="A16">
            <v>840</v>
          </cell>
          <cell r="B16" t="str">
            <v>County Durham</v>
          </cell>
          <cell r="C16" t="str">
            <v>NE</v>
          </cell>
        </row>
        <row r="17">
          <cell r="A17">
            <v>390</v>
          </cell>
          <cell r="B17" t="str">
            <v>Gateshead</v>
          </cell>
          <cell r="C17" t="str">
            <v>NE</v>
          </cell>
        </row>
        <row r="18">
          <cell r="A18">
            <v>805</v>
          </cell>
          <cell r="B18" t="str">
            <v>Hartlepool</v>
          </cell>
          <cell r="C18" t="str">
            <v>NE</v>
          </cell>
        </row>
        <row r="19">
          <cell r="A19">
            <v>806</v>
          </cell>
          <cell r="B19" t="str">
            <v>Middlesbrough</v>
          </cell>
          <cell r="C19" t="str">
            <v>NE</v>
          </cell>
        </row>
        <row r="20">
          <cell r="A20">
            <v>391</v>
          </cell>
          <cell r="B20" t="str">
            <v>Newcastle upon Tyne</v>
          </cell>
          <cell r="C20" t="str">
            <v>NE</v>
          </cell>
        </row>
        <row r="21">
          <cell r="A21">
            <v>392</v>
          </cell>
          <cell r="B21" t="str">
            <v>North Tyneside</v>
          </cell>
          <cell r="C21" t="str">
            <v>NE</v>
          </cell>
        </row>
        <row r="22">
          <cell r="A22">
            <v>929</v>
          </cell>
          <cell r="B22" t="str">
            <v>Northumberland</v>
          </cell>
          <cell r="C22" t="str">
            <v>NE</v>
          </cell>
        </row>
        <row r="23">
          <cell r="A23">
            <v>807</v>
          </cell>
          <cell r="B23" t="str">
            <v>Redcar and Cleveland</v>
          </cell>
          <cell r="C23" t="str">
            <v>NE</v>
          </cell>
        </row>
        <row r="24">
          <cell r="A24">
            <v>393</v>
          </cell>
          <cell r="B24" t="str">
            <v>South Tyneside</v>
          </cell>
          <cell r="C24" t="str">
            <v>NE</v>
          </cell>
        </row>
        <row r="25">
          <cell r="A25">
            <v>808</v>
          </cell>
          <cell r="B25" t="str">
            <v>Stockton-on-Tees</v>
          </cell>
          <cell r="C25" t="str">
            <v>NE</v>
          </cell>
        </row>
        <row r="26">
          <cell r="A26">
            <v>394</v>
          </cell>
          <cell r="B26" t="str">
            <v>Sunderland</v>
          </cell>
          <cell r="C26" t="str">
            <v>NE</v>
          </cell>
        </row>
        <row r="27">
          <cell r="A27">
            <v>889</v>
          </cell>
          <cell r="B27" t="str">
            <v>Blackburn with Darwen</v>
          </cell>
          <cell r="C27" t="str">
            <v>NW</v>
          </cell>
        </row>
        <row r="28">
          <cell r="A28">
            <v>890</v>
          </cell>
          <cell r="B28" t="str">
            <v>Blackpool</v>
          </cell>
          <cell r="C28" t="str">
            <v>NW</v>
          </cell>
        </row>
        <row r="29">
          <cell r="A29">
            <v>350</v>
          </cell>
          <cell r="B29" t="str">
            <v>Bolton</v>
          </cell>
          <cell r="C29" t="str">
            <v>NW</v>
          </cell>
        </row>
        <row r="30">
          <cell r="A30">
            <v>351</v>
          </cell>
          <cell r="B30" t="str">
            <v>Bury</v>
          </cell>
          <cell r="C30" t="str">
            <v>NW</v>
          </cell>
        </row>
        <row r="31">
          <cell r="A31">
            <v>895</v>
          </cell>
          <cell r="B31" t="str">
            <v>Cheshire East</v>
          </cell>
          <cell r="C31" t="str">
            <v>NW</v>
          </cell>
        </row>
        <row r="32">
          <cell r="A32">
            <v>896</v>
          </cell>
          <cell r="B32" t="str">
            <v>Cheshire West and Chester</v>
          </cell>
          <cell r="C32" t="str">
            <v>NW</v>
          </cell>
        </row>
        <row r="33">
          <cell r="A33">
            <v>909</v>
          </cell>
          <cell r="B33" t="str">
            <v>Cumbria</v>
          </cell>
          <cell r="C33" t="str">
            <v>NW</v>
          </cell>
        </row>
        <row r="34">
          <cell r="A34">
            <v>876</v>
          </cell>
          <cell r="B34" t="str">
            <v>Halton</v>
          </cell>
          <cell r="C34" t="str">
            <v>NW</v>
          </cell>
        </row>
        <row r="35">
          <cell r="A35">
            <v>340</v>
          </cell>
          <cell r="B35" t="str">
            <v>Knowsley</v>
          </cell>
          <cell r="C35" t="str">
            <v>NW</v>
          </cell>
        </row>
        <row r="36">
          <cell r="A36">
            <v>888</v>
          </cell>
          <cell r="B36" t="str">
            <v>Lancashire</v>
          </cell>
          <cell r="C36" t="str">
            <v>NW</v>
          </cell>
        </row>
        <row r="37">
          <cell r="A37">
            <v>341</v>
          </cell>
          <cell r="B37" t="str">
            <v>Liverpool</v>
          </cell>
          <cell r="C37" t="str">
            <v>NW</v>
          </cell>
        </row>
        <row r="38">
          <cell r="A38">
            <v>352</v>
          </cell>
          <cell r="B38" t="str">
            <v>Manchester</v>
          </cell>
          <cell r="C38" t="str">
            <v>NW</v>
          </cell>
        </row>
        <row r="39">
          <cell r="A39">
            <v>353</v>
          </cell>
          <cell r="B39" t="str">
            <v>Oldham</v>
          </cell>
          <cell r="C39" t="str">
            <v>NW</v>
          </cell>
        </row>
        <row r="40">
          <cell r="A40">
            <v>354</v>
          </cell>
          <cell r="B40" t="str">
            <v>Rochdale</v>
          </cell>
          <cell r="C40" t="str">
            <v>NW</v>
          </cell>
        </row>
        <row r="41">
          <cell r="A41">
            <v>355</v>
          </cell>
          <cell r="B41" t="str">
            <v>Salford</v>
          </cell>
          <cell r="C41" t="str">
            <v>NW</v>
          </cell>
        </row>
        <row r="42">
          <cell r="A42">
            <v>343</v>
          </cell>
          <cell r="B42" t="str">
            <v>Sefton</v>
          </cell>
          <cell r="C42" t="str">
            <v>NW</v>
          </cell>
        </row>
        <row r="43">
          <cell r="A43">
            <v>342</v>
          </cell>
          <cell r="B43" t="str">
            <v>St. Helens</v>
          </cell>
          <cell r="C43" t="str">
            <v>NW</v>
          </cell>
        </row>
        <row r="44">
          <cell r="A44">
            <v>356</v>
          </cell>
          <cell r="B44" t="str">
            <v>Stockport</v>
          </cell>
          <cell r="C44" t="str">
            <v>NW</v>
          </cell>
        </row>
        <row r="45">
          <cell r="A45">
            <v>357</v>
          </cell>
          <cell r="B45" t="str">
            <v>Tameside</v>
          </cell>
          <cell r="C45" t="str">
            <v>NW</v>
          </cell>
        </row>
        <row r="46">
          <cell r="A46">
            <v>358</v>
          </cell>
          <cell r="B46" t="str">
            <v>Trafford</v>
          </cell>
          <cell r="C46" t="str">
            <v>NW</v>
          </cell>
        </row>
        <row r="47">
          <cell r="A47">
            <v>877</v>
          </cell>
          <cell r="B47" t="str">
            <v>Warrington</v>
          </cell>
          <cell r="C47" t="str">
            <v>NW</v>
          </cell>
        </row>
        <row r="48">
          <cell r="A48">
            <v>359</v>
          </cell>
          <cell r="B48" t="str">
            <v>Wigan</v>
          </cell>
          <cell r="C48" t="str">
            <v>NW</v>
          </cell>
        </row>
        <row r="49">
          <cell r="A49">
            <v>344</v>
          </cell>
          <cell r="B49" t="str">
            <v>Wirral</v>
          </cell>
          <cell r="C49" t="str">
            <v>NW</v>
          </cell>
        </row>
        <row r="50">
          <cell r="A50">
            <v>370</v>
          </cell>
          <cell r="B50" t="str">
            <v>Barnsley</v>
          </cell>
          <cell r="C50" t="str">
            <v>YH</v>
          </cell>
        </row>
        <row r="51">
          <cell r="A51">
            <v>380</v>
          </cell>
          <cell r="B51" t="str">
            <v>Bradford</v>
          </cell>
          <cell r="C51" t="str">
            <v>YH</v>
          </cell>
        </row>
        <row r="52">
          <cell r="A52">
            <v>381</v>
          </cell>
          <cell r="B52" t="str">
            <v>Calderdale</v>
          </cell>
          <cell r="C52" t="str">
            <v>YH</v>
          </cell>
        </row>
        <row r="53">
          <cell r="A53">
            <v>371</v>
          </cell>
          <cell r="B53" t="str">
            <v>Doncaster</v>
          </cell>
          <cell r="C53" t="str">
            <v>YH</v>
          </cell>
        </row>
        <row r="54">
          <cell r="A54">
            <v>811</v>
          </cell>
          <cell r="B54" t="str">
            <v>East Riding of Yorkshire</v>
          </cell>
          <cell r="C54" t="str">
            <v>YH</v>
          </cell>
        </row>
        <row r="55">
          <cell r="A55">
            <v>810</v>
          </cell>
          <cell r="B55" t="str">
            <v>Kingston Upon Hull, City of</v>
          </cell>
          <cell r="C55" t="str">
            <v>YH</v>
          </cell>
        </row>
        <row r="56">
          <cell r="A56">
            <v>382</v>
          </cell>
          <cell r="B56" t="str">
            <v>Kirklees</v>
          </cell>
          <cell r="C56" t="str">
            <v>YH</v>
          </cell>
        </row>
        <row r="57">
          <cell r="A57">
            <v>383</v>
          </cell>
          <cell r="B57" t="str">
            <v>Leeds</v>
          </cell>
          <cell r="C57" t="str">
            <v>YH</v>
          </cell>
        </row>
        <row r="58">
          <cell r="A58">
            <v>812</v>
          </cell>
          <cell r="B58" t="str">
            <v>North East Lincolnshire</v>
          </cell>
          <cell r="C58" t="str">
            <v>YH</v>
          </cell>
        </row>
        <row r="59">
          <cell r="A59">
            <v>813</v>
          </cell>
          <cell r="B59" t="str">
            <v>North Lincolnshire</v>
          </cell>
          <cell r="C59" t="str">
            <v>YH</v>
          </cell>
        </row>
        <row r="60">
          <cell r="A60">
            <v>815</v>
          </cell>
          <cell r="B60" t="str">
            <v>North Yorkshire</v>
          </cell>
          <cell r="C60" t="str">
            <v>YH</v>
          </cell>
        </row>
        <row r="61">
          <cell r="A61">
            <v>372</v>
          </cell>
          <cell r="B61" t="str">
            <v>Rotherham</v>
          </cell>
          <cell r="C61" t="str">
            <v>YH</v>
          </cell>
        </row>
        <row r="62">
          <cell r="A62">
            <v>373</v>
          </cell>
          <cell r="B62" t="str">
            <v>Sheffield</v>
          </cell>
          <cell r="C62" t="str">
            <v>YH</v>
          </cell>
        </row>
        <row r="63">
          <cell r="A63">
            <v>384</v>
          </cell>
          <cell r="B63" t="str">
            <v>Wakefield</v>
          </cell>
          <cell r="C63" t="str">
            <v>YH</v>
          </cell>
        </row>
        <row r="64">
          <cell r="A64">
            <v>816</v>
          </cell>
          <cell r="B64" t="str">
            <v>York</v>
          </cell>
          <cell r="C64" t="str">
            <v>YH</v>
          </cell>
        </row>
        <row r="65">
          <cell r="A65">
            <v>831</v>
          </cell>
          <cell r="B65" t="str">
            <v>Derby</v>
          </cell>
          <cell r="C65" t="str">
            <v>EM</v>
          </cell>
        </row>
        <row r="66">
          <cell r="A66">
            <v>830</v>
          </cell>
          <cell r="B66" t="str">
            <v>Derbyshire</v>
          </cell>
          <cell r="C66" t="str">
            <v>EM</v>
          </cell>
        </row>
        <row r="67">
          <cell r="A67">
            <v>856</v>
          </cell>
          <cell r="B67" t="str">
            <v>Leicester</v>
          </cell>
          <cell r="C67" t="str">
            <v>EM</v>
          </cell>
        </row>
        <row r="68">
          <cell r="A68">
            <v>855</v>
          </cell>
          <cell r="B68" t="str">
            <v>Leicestershire</v>
          </cell>
          <cell r="C68" t="str">
            <v>EM</v>
          </cell>
        </row>
        <row r="69">
          <cell r="A69">
            <v>925</v>
          </cell>
          <cell r="B69" t="str">
            <v>Lincolnshire</v>
          </cell>
          <cell r="C69" t="str">
            <v>EM</v>
          </cell>
        </row>
        <row r="70">
          <cell r="A70">
            <v>928</v>
          </cell>
          <cell r="B70" t="str">
            <v>Northamptonshire</v>
          </cell>
          <cell r="C70" t="str">
            <v>EM</v>
          </cell>
        </row>
        <row r="71">
          <cell r="A71">
            <v>892</v>
          </cell>
          <cell r="B71" t="str">
            <v>Nottingham</v>
          </cell>
          <cell r="C71" t="str">
            <v>EM</v>
          </cell>
        </row>
        <row r="72">
          <cell r="A72">
            <v>891</v>
          </cell>
          <cell r="B72" t="str">
            <v>Nottinghamshire</v>
          </cell>
          <cell r="C72" t="str">
            <v>EM</v>
          </cell>
        </row>
        <row r="73">
          <cell r="A73">
            <v>857</v>
          </cell>
          <cell r="B73" t="str">
            <v>Rutland</v>
          </cell>
          <cell r="C73" t="str">
            <v>EM</v>
          </cell>
        </row>
        <row r="74">
          <cell r="A74">
            <v>330</v>
          </cell>
          <cell r="B74" t="str">
            <v>Birmingham</v>
          </cell>
          <cell r="C74" t="str">
            <v>WM</v>
          </cell>
        </row>
        <row r="75">
          <cell r="A75">
            <v>331</v>
          </cell>
          <cell r="B75" t="str">
            <v>Coventry</v>
          </cell>
          <cell r="C75" t="str">
            <v>WM</v>
          </cell>
        </row>
        <row r="76">
          <cell r="A76">
            <v>332</v>
          </cell>
          <cell r="B76" t="str">
            <v>Dudley</v>
          </cell>
          <cell r="C76" t="str">
            <v>WM</v>
          </cell>
        </row>
        <row r="77">
          <cell r="A77">
            <v>884</v>
          </cell>
          <cell r="B77" t="str">
            <v>Herefordshire, County of</v>
          </cell>
          <cell r="C77" t="str">
            <v>WM</v>
          </cell>
        </row>
        <row r="78">
          <cell r="A78">
            <v>333</v>
          </cell>
          <cell r="B78" t="str">
            <v>Sandwell</v>
          </cell>
          <cell r="C78" t="str">
            <v>WM</v>
          </cell>
        </row>
        <row r="79">
          <cell r="A79">
            <v>893</v>
          </cell>
          <cell r="B79" t="str">
            <v>Shropshire</v>
          </cell>
          <cell r="C79" t="str">
            <v>WM</v>
          </cell>
        </row>
        <row r="80">
          <cell r="A80">
            <v>334</v>
          </cell>
          <cell r="B80" t="str">
            <v>Solihull</v>
          </cell>
          <cell r="C80" t="str">
            <v>WM</v>
          </cell>
        </row>
        <row r="81">
          <cell r="A81">
            <v>860</v>
          </cell>
          <cell r="B81" t="str">
            <v>Staffordshire</v>
          </cell>
          <cell r="C81" t="str">
            <v>WM</v>
          </cell>
        </row>
        <row r="82">
          <cell r="A82">
            <v>861</v>
          </cell>
          <cell r="B82" t="str">
            <v>Stoke-on-Trent</v>
          </cell>
          <cell r="C82" t="str">
            <v>WM</v>
          </cell>
        </row>
        <row r="83">
          <cell r="A83">
            <v>894</v>
          </cell>
          <cell r="B83" t="str">
            <v>Telford and Wrekin</v>
          </cell>
          <cell r="C83" t="str">
            <v>WM</v>
          </cell>
        </row>
        <row r="84">
          <cell r="A84">
            <v>335</v>
          </cell>
          <cell r="B84" t="str">
            <v>Walsall</v>
          </cell>
          <cell r="C84" t="str">
            <v>WM</v>
          </cell>
        </row>
        <row r="85">
          <cell r="A85">
            <v>937</v>
          </cell>
          <cell r="B85" t="str">
            <v>Warwickshire</v>
          </cell>
          <cell r="C85" t="str">
            <v>WM</v>
          </cell>
        </row>
        <row r="86">
          <cell r="A86">
            <v>336</v>
          </cell>
          <cell r="B86" t="str">
            <v>Wolverhampton</v>
          </cell>
          <cell r="C86" t="str">
            <v>WM</v>
          </cell>
        </row>
        <row r="87">
          <cell r="A87">
            <v>885</v>
          </cell>
          <cell r="B87" t="str">
            <v>Worcestershire</v>
          </cell>
          <cell r="C87" t="str">
            <v>WM</v>
          </cell>
        </row>
        <row r="88">
          <cell r="A88">
            <v>822</v>
          </cell>
          <cell r="B88" t="str">
            <v>Bedford</v>
          </cell>
          <cell r="C88" t="str">
            <v>EE</v>
          </cell>
        </row>
        <row r="89">
          <cell r="A89">
            <v>823</v>
          </cell>
          <cell r="B89" t="str">
            <v>Central Bedfordshire</v>
          </cell>
          <cell r="C89" t="str">
            <v>EE</v>
          </cell>
        </row>
        <row r="90">
          <cell r="A90">
            <v>873</v>
          </cell>
          <cell r="B90" t="str">
            <v>Cambridgeshire</v>
          </cell>
          <cell r="C90" t="str">
            <v>EE</v>
          </cell>
        </row>
        <row r="91">
          <cell r="A91">
            <v>881</v>
          </cell>
          <cell r="B91" t="str">
            <v>Essex</v>
          </cell>
          <cell r="C91" t="str">
            <v>EE</v>
          </cell>
        </row>
        <row r="92">
          <cell r="A92">
            <v>919</v>
          </cell>
          <cell r="B92" t="str">
            <v>Hertfordshire</v>
          </cell>
          <cell r="C92" t="str">
            <v>EE</v>
          </cell>
        </row>
        <row r="93">
          <cell r="A93">
            <v>821</v>
          </cell>
          <cell r="B93" t="str">
            <v>Luton</v>
          </cell>
          <cell r="C93" t="str">
            <v>EE</v>
          </cell>
        </row>
        <row r="94">
          <cell r="A94">
            <v>926</v>
          </cell>
          <cell r="B94" t="str">
            <v>Norfolk</v>
          </cell>
          <cell r="C94" t="str">
            <v>EE</v>
          </cell>
        </row>
        <row r="95">
          <cell r="A95">
            <v>874</v>
          </cell>
          <cell r="B95" t="str">
            <v>Peterborough</v>
          </cell>
          <cell r="C95" t="str">
            <v>EE</v>
          </cell>
        </row>
        <row r="96">
          <cell r="A96">
            <v>882</v>
          </cell>
          <cell r="B96" t="str">
            <v>Southend-on-Sea</v>
          </cell>
          <cell r="C96" t="str">
            <v>EE</v>
          </cell>
        </row>
        <row r="97">
          <cell r="A97">
            <v>935</v>
          </cell>
          <cell r="B97" t="str">
            <v>Suffolk</v>
          </cell>
          <cell r="C97" t="str">
            <v>EE</v>
          </cell>
        </row>
        <row r="98">
          <cell r="A98">
            <v>883</v>
          </cell>
          <cell r="B98" t="str">
            <v>Thurrock</v>
          </cell>
          <cell r="C98" t="str">
            <v>EE</v>
          </cell>
        </row>
        <row r="99">
          <cell r="A99">
            <v>201</v>
          </cell>
          <cell r="B99" t="str">
            <v>City of London</v>
          </cell>
          <cell r="C99" t="str">
            <v>L</v>
          </cell>
        </row>
        <row r="100">
          <cell r="A100">
            <v>202</v>
          </cell>
          <cell r="B100" t="str">
            <v>Camden</v>
          </cell>
          <cell r="C100" t="str">
            <v>L</v>
          </cell>
        </row>
        <row r="101">
          <cell r="A101">
            <v>204</v>
          </cell>
          <cell r="B101" t="str">
            <v>Hackney</v>
          </cell>
          <cell r="C101" t="str">
            <v>L</v>
          </cell>
        </row>
        <row r="102">
          <cell r="A102">
            <v>205</v>
          </cell>
          <cell r="B102" t="str">
            <v>Hammersmith and Fulham</v>
          </cell>
          <cell r="C102" t="str">
            <v>L</v>
          </cell>
        </row>
        <row r="103">
          <cell r="A103">
            <v>309</v>
          </cell>
          <cell r="B103" t="str">
            <v>Haringey</v>
          </cell>
          <cell r="C103" t="str">
            <v>L</v>
          </cell>
        </row>
        <row r="104">
          <cell r="A104">
            <v>206</v>
          </cell>
          <cell r="B104" t="str">
            <v>Islington</v>
          </cell>
          <cell r="C104" t="str">
            <v>L</v>
          </cell>
        </row>
        <row r="105">
          <cell r="A105">
            <v>207</v>
          </cell>
          <cell r="B105" t="str">
            <v>Kensington and Chelsea</v>
          </cell>
          <cell r="C105" t="str">
            <v>L</v>
          </cell>
        </row>
        <row r="106">
          <cell r="A106">
            <v>208</v>
          </cell>
          <cell r="B106" t="str">
            <v>Lambeth</v>
          </cell>
          <cell r="C106" t="str">
            <v>L</v>
          </cell>
        </row>
        <row r="107">
          <cell r="A107">
            <v>209</v>
          </cell>
          <cell r="B107" t="str">
            <v>Lewisham</v>
          </cell>
          <cell r="C107" t="str">
            <v>L</v>
          </cell>
        </row>
        <row r="108">
          <cell r="A108">
            <v>316</v>
          </cell>
          <cell r="B108" t="str">
            <v>Newham</v>
          </cell>
          <cell r="C108" t="str">
            <v>L</v>
          </cell>
        </row>
        <row r="109">
          <cell r="A109">
            <v>210</v>
          </cell>
          <cell r="B109" t="str">
            <v>Southwark</v>
          </cell>
          <cell r="C109" t="str">
            <v>L</v>
          </cell>
        </row>
        <row r="110">
          <cell r="A110">
            <v>211</v>
          </cell>
          <cell r="B110" t="str">
            <v>Tower Hamlets</v>
          </cell>
          <cell r="C110" t="str">
            <v>L</v>
          </cell>
        </row>
        <row r="111">
          <cell r="A111">
            <v>212</v>
          </cell>
          <cell r="B111" t="str">
            <v>Wandsworth</v>
          </cell>
          <cell r="C111" t="str">
            <v>L</v>
          </cell>
        </row>
        <row r="112">
          <cell r="A112">
            <v>213</v>
          </cell>
          <cell r="B112" t="str">
            <v>Westminster</v>
          </cell>
          <cell r="C112" t="str">
            <v>L</v>
          </cell>
        </row>
        <row r="113">
          <cell r="A113">
            <v>301</v>
          </cell>
          <cell r="B113" t="str">
            <v>Barking and Dagenham</v>
          </cell>
          <cell r="C113" t="str">
            <v>L</v>
          </cell>
        </row>
        <row r="114">
          <cell r="A114">
            <v>302</v>
          </cell>
          <cell r="B114" t="str">
            <v>Barnet</v>
          </cell>
          <cell r="C114" t="str">
            <v>L</v>
          </cell>
        </row>
        <row r="115">
          <cell r="A115">
            <v>303</v>
          </cell>
          <cell r="B115" t="str">
            <v>Bexley</v>
          </cell>
          <cell r="C115" t="str">
            <v>L</v>
          </cell>
        </row>
        <row r="116">
          <cell r="A116">
            <v>304</v>
          </cell>
          <cell r="B116" t="str">
            <v>Brent</v>
          </cell>
          <cell r="C116" t="str">
            <v>L</v>
          </cell>
        </row>
        <row r="117">
          <cell r="A117">
            <v>305</v>
          </cell>
          <cell r="B117" t="str">
            <v>Bromley</v>
          </cell>
          <cell r="C117" t="str">
            <v>L</v>
          </cell>
        </row>
        <row r="118">
          <cell r="A118">
            <v>306</v>
          </cell>
          <cell r="B118" t="str">
            <v>Croydon</v>
          </cell>
          <cell r="C118" t="str">
            <v>L</v>
          </cell>
        </row>
        <row r="119">
          <cell r="A119">
            <v>307</v>
          </cell>
          <cell r="B119" t="str">
            <v>Ealing</v>
          </cell>
          <cell r="C119" t="str">
            <v>L</v>
          </cell>
        </row>
        <row r="120">
          <cell r="A120">
            <v>308</v>
          </cell>
          <cell r="B120" t="str">
            <v>Enfield</v>
          </cell>
          <cell r="C120" t="str">
            <v>L</v>
          </cell>
        </row>
        <row r="121">
          <cell r="A121">
            <v>203</v>
          </cell>
          <cell r="B121" t="str">
            <v>Greenwich</v>
          </cell>
          <cell r="C121" t="str">
            <v>L</v>
          </cell>
        </row>
        <row r="122">
          <cell r="A122">
            <v>310</v>
          </cell>
          <cell r="B122" t="str">
            <v>Harrow</v>
          </cell>
          <cell r="C122" t="str">
            <v>L</v>
          </cell>
        </row>
        <row r="123">
          <cell r="A123">
            <v>311</v>
          </cell>
          <cell r="B123" t="str">
            <v>Havering</v>
          </cell>
          <cell r="C123" t="str">
            <v>L</v>
          </cell>
        </row>
        <row r="124">
          <cell r="A124">
            <v>312</v>
          </cell>
          <cell r="B124" t="str">
            <v>Hillingdon</v>
          </cell>
          <cell r="C124" t="str">
            <v>L</v>
          </cell>
        </row>
        <row r="125">
          <cell r="A125">
            <v>313</v>
          </cell>
          <cell r="B125" t="str">
            <v>Hounslow</v>
          </cell>
          <cell r="C125" t="str">
            <v>L</v>
          </cell>
        </row>
        <row r="126">
          <cell r="A126">
            <v>314</v>
          </cell>
          <cell r="B126" t="str">
            <v>Kingston upon Thames</v>
          </cell>
          <cell r="C126" t="str">
            <v>L</v>
          </cell>
        </row>
        <row r="127">
          <cell r="A127">
            <v>315</v>
          </cell>
          <cell r="B127" t="str">
            <v>Merton</v>
          </cell>
          <cell r="C127" t="str">
            <v>L</v>
          </cell>
        </row>
        <row r="128">
          <cell r="A128">
            <v>317</v>
          </cell>
          <cell r="B128" t="str">
            <v>Redbridge</v>
          </cell>
          <cell r="C128" t="str">
            <v>L</v>
          </cell>
        </row>
        <row r="129">
          <cell r="A129">
            <v>318</v>
          </cell>
          <cell r="B129" t="str">
            <v>Richmond upon Thames</v>
          </cell>
          <cell r="C129" t="str">
            <v>L</v>
          </cell>
        </row>
        <row r="130">
          <cell r="A130">
            <v>319</v>
          </cell>
          <cell r="B130" t="str">
            <v>Sutton</v>
          </cell>
          <cell r="C130" t="str">
            <v>L</v>
          </cell>
        </row>
        <row r="131">
          <cell r="A131">
            <v>320</v>
          </cell>
          <cell r="B131" t="str">
            <v>Waltham Forest</v>
          </cell>
          <cell r="C131" t="str">
            <v>L</v>
          </cell>
        </row>
        <row r="132">
          <cell r="A132">
            <v>867</v>
          </cell>
          <cell r="B132" t="str">
            <v>Bracknell Forest</v>
          </cell>
          <cell r="C132" t="str">
            <v>SE</v>
          </cell>
        </row>
        <row r="133">
          <cell r="A133">
            <v>846</v>
          </cell>
          <cell r="B133" t="str">
            <v>Brighton and Hove</v>
          </cell>
          <cell r="C133" t="str">
            <v>SE</v>
          </cell>
        </row>
        <row r="134">
          <cell r="A134">
            <v>825</v>
          </cell>
          <cell r="B134" t="str">
            <v>Buckinghamshire</v>
          </cell>
          <cell r="C134" t="str">
            <v>SE</v>
          </cell>
        </row>
        <row r="135">
          <cell r="A135">
            <v>845</v>
          </cell>
          <cell r="B135" t="str">
            <v>East Sussex</v>
          </cell>
          <cell r="C135" t="str">
            <v>SE</v>
          </cell>
        </row>
        <row r="136">
          <cell r="A136">
            <v>850</v>
          </cell>
          <cell r="B136" t="str">
            <v>Hampshire</v>
          </cell>
          <cell r="C136" t="str">
            <v>SE</v>
          </cell>
        </row>
        <row r="137">
          <cell r="A137">
            <v>921</v>
          </cell>
          <cell r="B137" t="str">
            <v>Isle of Wight</v>
          </cell>
          <cell r="C137" t="str">
            <v>SE</v>
          </cell>
        </row>
        <row r="138">
          <cell r="A138">
            <v>886</v>
          </cell>
          <cell r="B138" t="str">
            <v>Kent</v>
          </cell>
          <cell r="C138" t="str">
            <v>SE</v>
          </cell>
        </row>
        <row r="139">
          <cell r="A139">
            <v>887</v>
          </cell>
          <cell r="B139" t="str">
            <v>Medway</v>
          </cell>
          <cell r="C139" t="str">
            <v>SE</v>
          </cell>
        </row>
        <row r="140">
          <cell r="A140">
            <v>826</v>
          </cell>
          <cell r="B140" t="str">
            <v>Milton Keynes</v>
          </cell>
          <cell r="C140" t="str">
            <v>SE</v>
          </cell>
        </row>
        <row r="141">
          <cell r="A141">
            <v>931</v>
          </cell>
          <cell r="B141" t="str">
            <v>Oxfordshire</v>
          </cell>
          <cell r="C141" t="str">
            <v>SE</v>
          </cell>
        </row>
        <row r="142">
          <cell r="A142">
            <v>851</v>
          </cell>
          <cell r="B142" t="str">
            <v>Portsmouth</v>
          </cell>
          <cell r="C142" t="str">
            <v>SE</v>
          </cell>
        </row>
        <row r="143">
          <cell r="A143">
            <v>870</v>
          </cell>
          <cell r="B143" t="str">
            <v>Reading</v>
          </cell>
          <cell r="C143" t="str">
            <v>SE</v>
          </cell>
        </row>
        <row r="144">
          <cell r="A144">
            <v>871</v>
          </cell>
          <cell r="B144" t="str">
            <v>Slough</v>
          </cell>
          <cell r="C144" t="str">
            <v>SE</v>
          </cell>
        </row>
        <row r="145">
          <cell r="A145">
            <v>852</v>
          </cell>
          <cell r="B145" t="str">
            <v>Southampton</v>
          </cell>
          <cell r="C145" t="str">
            <v>SE</v>
          </cell>
        </row>
        <row r="146">
          <cell r="A146">
            <v>936</v>
          </cell>
          <cell r="B146" t="str">
            <v>Surrey</v>
          </cell>
          <cell r="C146" t="str">
            <v>SE</v>
          </cell>
        </row>
        <row r="147">
          <cell r="A147">
            <v>869</v>
          </cell>
          <cell r="B147" t="str">
            <v>West Berkshire</v>
          </cell>
          <cell r="C147" t="str">
            <v>SE</v>
          </cell>
        </row>
        <row r="148">
          <cell r="A148">
            <v>938</v>
          </cell>
          <cell r="B148" t="str">
            <v>West Sussex</v>
          </cell>
          <cell r="C148" t="str">
            <v>SE</v>
          </cell>
        </row>
        <row r="149">
          <cell r="A149">
            <v>868</v>
          </cell>
          <cell r="B149" t="str">
            <v>Windsor and Maidenhead</v>
          </cell>
          <cell r="C149" t="str">
            <v>SE</v>
          </cell>
        </row>
        <row r="150">
          <cell r="A150">
            <v>872</v>
          </cell>
          <cell r="B150" t="str">
            <v>Wokingham</v>
          </cell>
          <cell r="C150" t="str">
            <v>SE</v>
          </cell>
        </row>
        <row r="151">
          <cell r="A151">
            <v>800</v>
          </cell>
          <cell r="B151" t="str">
            <v>Bath and North East Somerset</v>
          </cell>
          <cell r="C151" t="str">
            <v>SW</v>
          </cell>
        </row>
        <row r="152">
          <cell r="A152">
            <v>837</v>
          </cell>
          <cell r="B152" t="str">
            <v>Bournemouth</v>
          </cell>
          <cell r="C152" t="str">
            <v>SW</v>
          </cell>
        </row>
        <row r="153">
          <cell r="A153">
            <v>801</v>
          </cell>
          <cell r="B153" t="str">
            <v>Bristol, City of</v>
          </cell>
          <cell r="C153" t="str">
            <v>SW</v>
          </cell>
        </row>
        <row r="154">
          <cell r="A154">
            <v>908</v>
          </cell>
          <cell r="B154" t="str">
            <v>Cornwall</v>
          </cell>
          <cell r="C154" t="str">
            <v>SW</v>
          </cell>
        </row>
        <row r="155">
          <cell r="A155">
            <v>878</v>
          </cell>
          <cell r="B155" t="str">
            <v>Devon</v>
          </cell>
          <cell r="C155" t="str">
            <v>SW</v>
          </cell>
        </row>
        <row r="156">
          <cell r="A156">
            <v>835</v>
          </cell>
          <cell r="B156" t="str">
            <v>Dorset</v>
          </cell>
          <cell r="C156" t="str">
            <v>SW</v>
          </cell>
        </row>
        <row r="157">
          <cell r="A157">
            <v>916</v>
          </cell>
          <cell r="B157" t="str">
            <v>Gloucestershire</v>
          </cell>
          <cell r="C157" t="str">
            <v>SW</v>
          </cell>
        </row>
        <row r="158">
          <cell r="A158">
            <v>420</v>
          </cell>
          <cell r="B158" t="str">
            <v>Isles of Scilly</v>
          </cell>
          <cell r="C158" t="str">
            <v>SW</v>
          </cell>
        </row>
        <row r="159">
          <cell r="A159">
            <v>802</v>
          </cell>
          <cell r="B159" t="str">
            <v>North Somerset</v>
          </cell>
          <cell r="C159" t="str">
            <v>SW</v>
          </cell>
        </row>
        <row r="160">
          <cell r="A160">
            <v>879</v>
          </cell>
          <cell r="B160" t="str">
            <v>Plymouth</v>
          </cell>
          <cell r="C160" t="str">
            <v>SW</v>
          </cell>
        </row>
        <row r="161">
          <cell r="A161">
            <v>836</v>
          </cell>
          <cell r="B161" t="str">
            <v>Poole</v>
          </cell>
          <cell r="C161" t="str">
            <v>SW</v>
          </cell>
        </row>
        <row r="162">
          <cell r="A162">
            <v>933</v>
          </cell>
          <cell r="B162" t="str">
            <v>Somerset</v>
          </cell>
          <cell r="C162" t="str">
            <v>SW</v>
          </cell>
        </row>
        <row r="163">
          <cell r="A163">
            <v>803</v>
          </cell>
          <cell r="B163" t="str">
            <v>South Gloucestershire</v>
          </cell>
          <cell r="C163" t="str">
            <v>SW</v>
          </cell>
        </row>
        <row r="164">
          <cell r="A164">
            <v>866</v>
          </cell>
          <cell r="B164" t="str">
            <v>Swindon</v>
          </cell>
          <cell r="C164" t="str">
            <v>SW</v>
          </cell>
        </row>
        <row r="165">
          <cell r="A165">
            <v>880</v>
          </cell>
          <cell r="B165" t="str">
            <v>Torbay</v>
          </cell>
          <cell r="C165" t="str">
            <v>SW</v>
          </cell>
        </row>
        <row r="166">
          <cell r="A166">
            <v>865</v>
          </cell>
          <cell r="B166" t="str">
            <v>Wiltshire</v>
          </cell>
          <cell r="C166" t="str">
            <v>SW</v>
          </cell>
        </row>
        <row r="168">
          <cell r="A168" t="str">
            <v>Eng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8-19"/>
      <sheetName val="Indschls 18-19"/>
      <sheetName val="CFR ANALYSIS REVENUE INCOME "/>
      <sheetName val="Sheet1"/>
      <sheetName val="balances from P12 EOY"/>
      <sheetName val="FUNDING ONLY"/>
    </sheetNames>
    <sheetDataSet>
      <sheetData sheetId="0"/>
      <sheetData sheetId="1"/>
      <sheetData sheetId="2">
        <row r="4">
          <cell r="A4">
            <v>10040</v>
          </cell>
          <cell r="B4" t="str">
            <v>All Saints' CE NW2</v>
          </cell>
          <cell r="C4">
            <v>-928093</v>
          </cell>
          <cell r="E4">
            <v>-31054</v>
          </cell>
          <cell r="F4">
            <v>-96020</v>
          </cell>
          <cell r="G4">
            <v>-4500</v>
          </cell>
          <cell r="H4">
            <v>-64.900000000000006</v>
          </cell>
          <cell r="I4">
            <v>-1748.67</v>
          </cell>
          <cell r="J4">
            <v>-16458.95</v>
          </cell>
          <cell r="K4">
            <v>-5409.29</v>
          </cell>
          <cell r="M4">
            <v>-18622.41</v>
          </cell>
          <cell r="N4">
            <v>-10618.26</v>
          </cell>
          <cell r="R4">
            <v>-35847.17</v>
          </cell>
          <cell r="S4">
            <v>1148436.6499999997</v>
          </cell>
        </row>
        <row r="5">
          <cell r="A5">
            <v>10042</v>
          </cell>
          <cell r="B5" t="str">
            <v>All Saints' CE N20</v>
          </cell>
          <cell r="C5">
            <v>-1173853.97</v>
          </cell>
          <cell r="E5">
            <v>-35907.01</v>
          </cell>
          <cell r="F5">
            <v>-79848</v>
          </cell>
          <cell r="G5">
            <v>-70</v>
          </cell>
          <cell r="H5">
            <v>-13643.79</v>
          </cell>
          <cell r="I5">
            <v>-35632.65</v>
          </cell>
          <cell r="J5">
            <v>-38553.629999999997</v>
          </cell>
          <cell r="K5">
            <v>-7104</v>
          </cell>
          <cell r="M5">
            <v>-30184</v>
          </cell>
          <cell r="N5">
            <v>-19925.63</v>
          </cell>
          <cell r="R5">
            <v>-50115.33</v>
          </cell>
          <cell r="S5">
            <v>1484838.0099999998</v>
          </cell>
        </row>
        <row r="6">
          <cell r="A6">
            <v>10043</v>
          </cell>
          <cell r="B6" t="str">
            <v>Annunciation RC Infant</v>
          </cell>
          <cell r="C6">
            <v>-935439</v>
          </cell>
          <cell r="E6">
            <v>-22899</v>
          </cell>
          <cell r="F6">
            <v>-34320</v>
          </cell>
          <cell r="H6">
            <v>-3339.9</v>
          </cell>
          <cell r="I6">
            <v>-15005.1</v>
          </cell>
          <cell r="M6">
            <v>-2996.5</v>
          </cell>
          <cell r="N6">
            <v>-10483.030000000001</v>
          </cell>
          <cell r="R6">
            <v>-70489.33</v>
          </cell>
          <cell r="S6">
            <v>1094971.8600000001</v>
          </cell>
        </row>
        <row r="7">
          <cell r="A7">
            <v>10044</v>
          </cell>
          <cell r="B7" t="str">
            <v>Barnfield School</v>
          </cell>
          <cell r="C7">
            <v>-2275691</v>
          </cell>
          <cell r="E7">
            <v>-74033</v>
          </cell>
          <cell r="F7">
            <v>-276520</v>
          </cell>
          <cell r="G7">
            <v>-2200</v>
          </cell>
          <cell r="I7">
            <v>-38298.35</v>
          </cell>
          <cell r="J7">
            <v>-30083.22</v>
          </cell>
          <cell r="M7">
            <v>-21889.439999999999</v>
          </cell>
          <cell r="N7">
            <v>-3172.69</v>
          </cell>
          <cell r="P7">
            <v>-261792</v>
          </cell>
          <cell r="Q7">
            <v>-3458.41</v>
          </cell>
          <cell r="R7">
            <v>-76037.5</v>
          </cell>
          <cell r="S7">
            <v>3063175.6100000003</v>
          </cell>
        </row>
        <row r="8">
          <cell r="A8">
            <v>10045</v>
          </cell>
          <cell r="B8" t="str">
            <v>Bell Lane School</v>
          </cell>
          <cell r="C8">
            <v>-1943830</v>
          </cell>
          <cell r="E8">
            <v>-65530</v>
          </cell>
          <cell r="F8">
            <v>-237600</v>
          </cell>
          <cell r="G8">
            <v>-2760</v>
          </cell>
          <cell r="H8">
            <v>-3250</v>
          </cell>
          <cell r="I8">
            <v>-37650.019999999997</v>
          </cell>
          <cell r="J8">
            <v>-25015.26</v>
          </cell>
          <cell r="L8">
            <v>-3485.43</v>
          </cell>
          <cell r="M8">
            <v>-13353.51</v>
          </cell>
          <cell r="N8">
            <v>-3114.87</v>
          </cell>
          <cell r="P8">
            <v>-240062</v>
          </cell>
          <cell r="Q8">
            <v>-4635.51</v>
          </cell>
          <cell r="R8">
            <v>-69896.5</v>
          </cell>
          <cell r="S8">
            <v>2650183.0999999996</v>
          </cell>
        </row>
        <row r="9">
          <cell r="A9">
            <v>10046</v>
          </cell>
          <cell r="B9" t="str">
            <v>Brookland Junior School</v>
          </cell>
          <cell r="C9">
            <v>-1453456</v>
          </cell>
          <cell r="E9">
            <v>-77951</v>
          </cell>
          <cell r="F9">
            <v>-103000</v>
          </cell>
          <cell r="G9">
            <v>-2100</v>
          </cell>
          <cell r="H9">
            <v>-3010</v>
          </cell>
          <cell r="I9">
            <v>-43210.84</v>
          </cell>
          <cell r="J9">
            <v>-76206.600000000006</v>
          </cell>
          <cell r="K9">
            <v>-6828.8</v>
          </cell>
          <cell r="M9">
            <v>-58190.83</v>
          </cell>
          <cell r="N9">
            <v>-11162</v>
          </cell>
          <cell r="R9">
            <v>-19549.830000000002</v>
          </cell>
          <cell r="S9">
            <v>1854665.9000000004</v>
          </cell>
        </row>
        <row r="10">
          <cell r="A10">
            <v>10047</v>
          </cell>
          <cell r="B10" t="str">
            <v>Brookland Infant School</v>
          </cell>
          <cell r="C10">
            <v>-1353084</v>
          </cell>
          <cell r="E10">
            <v>-112154</v>
          </cell>
          <cell r="F10">
            <v>-64680</v>
          </cell>
          <cell r="G10">
            <v>-5090</v>
          </cell>
          <cell r="H10">
            <v>-500</v>
          </cell>
          <cell r="I10">
            <v>-50802.93</v>
          </cell>
          <cell r="J10">
            <v>-8089.88</v>
          </cell>
          <cell r="K10">
            <v>-4834.5</v>
          </cell>
          <cell r="L10">
            <v>0</v>
          </cell>
          <cell r="M10">
            <v>-25756</v>
          </cell>
          <cell r="N10">
            <v>-7713.4</v>
          </cell>
          <cell r="R10">
            <v>-116480.5</v>
          </cell>
          <cell r="S10">
            <v>1749185.2099999997</v>
          </cell>
        </row>
        <row r="11">
          <cell r="A11">
            <v>10048</v>
          </cell>
          <cell r="B11" t="str">
            <v>Brunswick Park School</v>
          </cell>
          <cell r="C11">
            <v>-2065099</v>
          </cell>
          <cell r="E11">
            <v>-94073</v>
          </cell>
          <cell r="F11">
            <v>-126720</v>
          </cell>
          <cell r="G11">
            <v>-56672.3</v>
          </cell>
          <cell r="I11">
            <v>-158081.07999999999</v>
          </cell>
          <cell r="J11">
            <v>-38983.519999999997</v>
          </cell>
          <cell r="K11">
            <v>2376.25</v>
          </cell>
          <cell r="L11">
            <v>3693.9</v>
          </cell>
          <cell r="M11">
            <v>-17120.14</v>
          </cell>
          <cell r="N11">
            <v>-33089.64</v>
          </cell>
          <cell r="R11">
            <v>-87765</v>
          </cell>
          <cell r="S11">
            <v>2671533.5300000003</v>
          </cell>
        </row>
        <row r="12">
          <cell r="A12">
            <v>10049</v>
          </cell>
          <cell r="B12" t="str">
            <v>Childs Hill School</v>
          </cell>
          <cell r="C12">
            <v>-2020375</v>
          </cell>
          <cell r="E12">
            <v>-342187.32</v>
          </cell>
          <cell r="F12">
            <v>-182160</v>
          </cell>
          <cell r="G12">
            <v>-12400</v>
          </cell>
          <cell r="H12">
            <v>-1069</v>
          </cell>
          <cell r="I12">
            <v>-87248.6</v>
          </cell>
          <cell r="J12">
            <v>-35437.26</v>
          </cell>
          <cell r="K12">
            <v>-6160</v>
          </cell>
          <cell r="L12">
            <v>-4164.8500000000004</v>
          </cell>
          <cell r="M12">
            <v>-30712.65</v>
          </cell>
          <cell r="N12">
            <v>-12745.49</v>
          </cell>
          <cell r="R12">
            <v>-78717.33</v>
          </cell>
          <cell r="S12">
            <v>2813377.5</v>
          </cell>
        </row>
        <row r="13">
          <cell r="A13">
            <v>10050</v>
          </cell>
          <cell r="B13" t="str">
            <v>Christ Church CE School</v>
          </cell>
          <cell r="C13">
            <v>-953164</v>
          </cell>
          <cell r="E13">
            <v>-50280</v>
          </cell>
          <cell r="F13">
            <v>-29040</v>
          </cell>
          <cell r="G13">
            <v>-1200</v>
          </cell>
          <cell r="H13">
            <v>-3160.66</v>
          </cell>
          <cell r="I13">
            <v>-63240.77</v>
          </cell>
          <cell r="J13">
            <v>-36527.32</v>
          </cell>
          <cell r="L13">
            <v>-889.72</v>
          </cell>
          <cell r="M13">
            <v>-37261.160000000003</v>
          </cell>
          <cell r="N13">
            <v>-13515.28</v>
          </cell>
          <cell r="R13">
            <v>-51495.83</v>
          </cell>
          <cell r="S13">
            <v>1239774.74</v>
          </cell>
        </row>
        <row r="14">
          <cell r="A14">
            <v>10051</v>
          </cell>
          <cell r="B14" t="str">
            <v>Church Hill School</v>
          </cell>
          <cell r="C14">
            <v>-957522</v>
          </cell>
          <cell r="E14">
            <v>-45017</v>
          </cell>
          <cell r="F14">
            <v>-55740</v>
          </cell>
          <cell r="G14">
            <v>-8105.95</v>
          </cell>
          <cell r="H14">
            <v>-19025.84</v>
          </cell>
          <cell r="I14">
            <v>-53558.97</v>
          </cell>
          <cell r="J14">
            <v>-25662.33</v>
          </cell>
          <cell r="K14">
            <v>-12074.27</v>
          </cell>
          <cell r="L14">
            <v>-410</v>
          </cell>
          <cell r="M14">
            <v>-20921.599999999999</v>
          </cell>
          <cell r="N14">
            <v>-2535.1</v>
          </cell>
          <cell r="R14">
            <v>-49212.67</v>
          </cell>
          <cell r="S14">
            <v>1249785.7300000002</v>
          </cell>
        </row>
        <row r="15">
          <cell r="A15">
            <v>10054</v>
          </cell>
          <cell r="B15" t="str">
            <v>Colindale School</v>
          </cell>
          <cell r="C15">
            <v>-3199635</v>
          </cell>
          <cell r="E15">
            <v>-352894.33</v>
          </cell>
          <cell r="F15">
            <v>-316800</v>
          </cell>
          <cell r="G15">
            <v>-10129</v>
          </cell>
          <cell r="H15">
            <v>-564.35</v>
          </cell>
          <cell r="I15">
            <v>-90238.6</v>
          </cell>
          <cell r="J15">
            <v>-72814.850000000006</v>
          </cell>
          <cell r="K15">
            <v>-10208</v>
          </cell>
          <cell r="L15">
            <v>-8913.74</v>
          </cell>
          <cell r="M15">
            <v>-16514.75</v>
          </cell>
          <cell r="N15">
            <v>-9487.49</v>
          </cell>
          <cell r="R15">
            <v>-136134.32999999999</v>
          </cell>
          <cell r="S15">
            <v>4224334.4400000004</v>
          </cell>
        </row>
        <row r="16">
          <cell r="A16">
            <v>10055</v>
          </cell>
          <cell r="B16" t="str">
            <v>Coppetts Wood School</v>
          </cell>
          <cell r="C16">
            <v>-1465926</v>
          </cell>
          <cell r="E16">
            <v>-127386.47</v>
          </cell>
          <cell r="F16">
            <v>-122760</v>
          </cell>
          <cell r="G16">
            <v>-12584.03</v>
          </cell>
          <cell r="H16">
            <v>-14359.14</v>
          </cell>
          <cell r="I16">
            <v>-20721.79</v>
          </cell>
          <cell r="J16">
            <v>-30789.119999999999</v>
          </cell>
          <cell r="K16">
            <v>-2180.8000000000002</v>
          </cell>
          <cell r="M16">
            <v>-32519.4</v>
          </cell>
          <cell r="N16">
            <v>-10330.24</v>
          </cell>
          <cell r="P16">
            <v>-250619</v>
          </cell>
          <cell r="Q16">
            <v>-51263.8</v>
          </cell>
          <cell r="R16">
            <v>-50328.47</v>
          </cell>
          <cell r="S16">
            <v>2191768.2600000002</v>
          </cell>
        </row>
        <row r="17">
          <cell r="A17">
            <v>10056</v>
          </cell>
          <cell r="B17" t="str">
            <v>Courtland School</v>
          </cell>
          <cell r="C17">
            <v>-944268.72</v>
          </cell>
          <cell r="E17">
            <v>-42541</v>
          </cell>
          <cell r="F17">
            <v>-39260</v>
          </cell>
          <cell r="G17">
            <v>-5300</v>
          </cell>
          <cell r="H17">
            <v>-34773.08</v>
          </cell>
          <cell r="I17">
            <v>-6077.44</v>
          </cell>
          <cell r="J17">
            <v>-21989.77</v>
          </cell>
          <cell r="K17">
            <v>-7462.4</v>
          </cell>
          <cell r="M17">
            <v>-23158.07</v>
          </cell>
          <cell r="N17">
            <v>-16864.080000000002</v>
          </cell>
          <cell r="R17">
            <v>-51500</v>
          </cell>
          <cell r="S17">
            <v>1193194.56</v>
          </cell>
        </row>
        <row r="18">
          <cell r="A18">
            <v>10057</v>
          </cell>
          <cell r="B18" t="str">
            <v>Cromer Road School</v>
          </cell>
          <cell r="C18">
            <v>-1740339.25</v>
          </cell>
          <cell r="E18">
            <v>-18337</v>
          </cell>
          <cell r="F18">
            <v>-148820</v>
          </cell>
          <cell r="G18">
            <v>-2500</v>
          </cell>
          <cell r="H18">
            <v>-313.44</v>
          </cell>
          <cell r="I18">
            <v>-81735.199999999997</v>
          </cell>
          <cell r="J18">
            <v>-44772.94</v>
          </cell>
          <cell r="K18">
            <v>-2545.7600000000002</v>
          </cell>
          <cell r="L18">
            <v>-2017</v>
          </cell>
          <cell r="M18">
            <v>-32195.35</v>
          </cell>
          <cell r="N18">
            <v>-22604.05</v>
          </cell>
          <cell r="R18">
            <v>-84850.83</v>
          </cell>
          <cell r="S18">
            <v>2181030.8199999998</v>
          </cell>
        </row>
        <row r="19">
          <cell r="A19">
            <v>10059</v>
          </cell>
          <cell r="B19" t="str">
            <v>Deansbrook Infant School</v>
          </cell>
          <cell r="C19">
            <v>-1464920.12</v>
          </cell>
          <cell r="E19">
            <v>-27327</v>
          </cell>
          <cell r="F19">
            <v>-78480</v>
          </cell>
          <cell r="G19">
            <v>-3100</v>
          </cell>
          <cell r="I19">
            <v>-40713.31</v>
          </cell>
          <cell r="J19">
            <v>-401.29</v>
          </cell>
          <cell r="K19">
            <v>-6399.71</v>
          </cell>
          <cell r="M19">
            <v>-12381.2</v>
          </cell>
          <cell r="N19">
            <v>-1613.98</v>
          </cell>
          <cell r="R19">
            <v>-102418.83</v>
          </cell>
          <cell r="S19">
            <v>1737755.4400000002</v>
          </cell>
        </row>
        <row r="20">
          <cell r="A20">
            <v>10060</v>
          </cell>
          <cell r="B20" t="str">
            <v>Dollis Junior School</v>
          </cell>
          <cell r="C20">
            <v>-1572975</v>
          </cell>
          <cell r="E20">
            <v>-109009</v>
          </cell>
          <cell r="F20">
            <v>-200026</v>
          </cell>
          <cell r="H20">
            <v>-9728.3799999999992</v>
          </cell>
          <cell r="I20">
            <v>-40926.230000000003</v>
          </cell>
          <cell r="J20">
            <v>-57656.27</v>
          </cell>
          <cell r="K20">
            <v>-14435.3</v>
          </cell>
          <cell r="L20">
            <v>-14559</v>
          </cell>
          <cell r="M20">
            <v>-21237.599999999999</v>
          </cell>
          <cell r="N20">
            <v>-8402.56</v>
          </cell>
          <cell r="R20">
            <v>-21554.67</v>
          </cell>
          <cell r="S20">
            <v>2070510.01</v>
          </cell>
        </row>
        <row r="21">
          <cell r="A21">
            <v>10061</v>
          </cell>
          <cell r="B21" t="str">
            <v>Dollis Infant School</v>
          </cell>
          <cell r="C21">
            <v>-1327718.46</v>
          </cell>
          <cell r="E21">
            <v>-54014.67</v>
          </cell>
          <cell r="F21">
            <v>-71280</v>
          </cell>
          <cell r="G21">
            <v>-2200</v>
          </cell>
          <cell r="H21">
            <v>-4080</v>
          </cell>
          <cell r="I21">
            <v>-72714.47</v>
          </cell>
          <cell r="J21">
            <v>-1936.4</v>
          </cell>
          <cell r="K21">
            <v>-10736</v>
          </cell>
          <cell r="L21">
            <v>-4286.3999999999996</v>
          </cell>
          <cell r="M21">
            <v>-12092.7</v>
          </cell>
          <cell r="N21">
            <v>-4789.05</v>
          </cell>
          <cell r="R21">
            <v>-95203.67</v>
          </cell>
          <cell r="S21">
            <v>1661051.8199999996</v>
          </cell>
        </row>
        <row r="22">
          <cell r="A22">
            <v>10063</v>
          </cell>
          <cell r="B22" t="str">
            <v>Edgware Primary</v>
          </cell>
          <cell r="C22">
            <v>-2818716.5</v>
          </cell>
          <cell r="E22">
            <v>-173588.67</v>
          </cell>
          <cell r="F22">
            <v>-259020</v>
          </cell>
          <cell r="G22">
            <v>-11989.99</v>
          </cell>
          <cell r="H22">
            <v>-15465.12</v>
          </cell>
          <cell r="I22">
            <v>-14104.5</v>
          </cell>
          <cell r="J22">
            <v>-46871.19</v>
          </cell>
          <cell r="K22">
            <v>-5975</v>
          </cell>
          <cell r="M22">
            <v>-17344.91</v>
          </cell>
          <cell r="N22">
            <v>-5207.84</v>
          </cell>
          <cell r="R22">
            <v>-112340.5</v>
          </cell>
          <cell r="S22">
            <v>3480624.22</v>
          </cell>
        </row>
        <row r="23">
          <cell r="A23">
            <v>10064</v>
          </cell>
          <cell r="B23" t="str">
            <v>Fairway School</v>
          </cell>
          <cell r="C23">
            <v>-1440185.22</v>
          </cell>
          <cell r="E23">
            <v>-101351.03999999999</v>
          </cell>
          <cell r="F23">
            <v>-113820</v>
          </cell>
          <cell r="G23">
            <v>-15703</v>
          </cell>
          <cell r="H23">
            <v>-12071.56</v>
          </cell>
          <cell r="I23">
            <v>-150891.54999999999</v>
          </cell>
          <cell r="J23">
            <v>-23109.279999999999</v>
          </cell>
          <cell r="M23">
            <v>-26449.99</v>
          </cell>
          <cell r="N23">
            <v>-1578</v>
          </cell>
          <cell r="P23">
            <v>-225020</v>
          </cell>
          <cell r="Q23">
            <v>-16032.62</v>
          </cell>
          <cell r="R23">
            <v>-43667.5</v>
          </cell>
          <cell r="S23">
            <v>2169879.7600000002</v>
          </cell>
        </row>
        <row r="24">
          <cell r="A24">
            <v>10065</v>
          </cell>
          <cell r="B24" t="str">
            <v>Foulds School</v>
          </cell>
          <cell r="C24">
            <v>-1244555</v>
          </cell>
          <cell r="E24">
            <v>-59577</v>
          </cell>
          <cell r="F24">
            <v>-39180</v>
          </cell>
          <cell r="G24">
            <v>-3290</v>
          </cell>
          <cell r="H24">
            <v>-2570</v>
          </cell>
          <cell r="I24">
            <v>-52921.83</v>
          </cell>
          <cell r="J24">
            <v>-25563.71</v>
          </cell>
          <cell r="M24">
            <v>-64462.559999999998</v>
          </cell>
          <cell r="N24">
            <v>-14240.9</v>
          </cell>
          <cell r="R24">
            <v>-58012.17</v>
          </cell>
          <cell r="S24">
            <v>1564373.17</v>
          </cell>
        </row>
        <row r="25">
          <cell r="A25">
            <v>10066</v>
          </cell>
          <cell r="B25" t="str">
            <v>Frith Manor School</v>
          </cell>
          <cell r="C25">
            <v>-2587770.98</v>
          </cell>
          <cell r="E25">
            <v>-60111</v>
          </cell>
          <cell r="F25">
            <v>-145270</v>
          </cell>
          <cell r="G25">
            <v>-4915</v>
          </cell>
          <cell r="I25">
            <v>-84435.01</v>
          </cell>
          <cell r="J25">
            <v>-34616.379999999997</v>
          </cell>
          <cell r="M25">
            <v>-97521.41</v>
          </cell>
          <cell r="N25">
            <v>-53940.95</v>
          </cell>
          <cell r="R25">
            <v>-96346</v>
          </cell>
          <cell r="S25">
            <v>3164926.73</v>
          </cell>
        </row>
        <row r="26">
          <cell r="A26">
            <v>10067</v>
          </cell>
          <cell r="B26" t="str">
            <v>Garden Suburb Junior</v>
          </cell>
          <cell r="C26">
            <v>-1479875</v>
          </cell>
          <cell r="E26">
            <v>-71736.86</v>
          </cell>
          <cell r="F26">
            <v>-107577.8</v>
          </cell>
          <cell r="G26">
            <v>-1800</v>
          </cell>
          <cell r="H26">
            <v>-500</v>
          </cell>
          <cell r="I26">
            <v>-24053.360000000001</v>
          </cell>
          <cell r="J26">
            <v>-83056.490000000005</v>
          </cell>
          <cell r="L26">
            <v>-2472.1999999999998</v>
          </cell>
          <cell r="M26">
            <v>-29104.2</v>
          </cell>
          <cell r="N26">
            <v>-5556.68</v>
          </cell>
          <cell r="R26">
            <v>-19533.330000000002</v>
          </cell>
          <cell r="S26">
            <v>1825265.9200000002</v>
          </cell>
        </row>
        <row r="27">
          <cell r="A27">
            <v>10068</v>
          </cell>
          <cell r="B27" t="str">
            <v>Garden Suburb Infant</v>
          </cell>
          <cell r="C27">
            <v>-1155618</v>
          </cell>
          <cell r="E27">
            <v>-41810.92</v>
          </cell>
          <cell r="F27">
            <v>-44200</v>
          </cell>
          <cell r="G27">
            <v>-4075</v>
          </cell>
          <cell r="H27">
            <v>-175</v>
          </cell>
          <cell r="I27">
            <v>-11322.17</v>
          </cell>
          <cell r="J27">
            <v>-2179.5100000000002</v>
          </cell>
          <cell r="K27">
            <v>-11228.8</v>
          </cell>
          <cell r="L27">
            <v>-2333.08</v>
          </cell>
          <cell r="M27">
            <v>-6419.7</v>
          </cell>
          <cell r="N27">
            <v>-23979.599999999999</v>
          </cell>
          <cell r="R27">
            <v>-108543.5</v>
          </cell>
          <cell r="S27">
            <v>1411885.28</v>
          </cell>
        </row>
        <row r="28">
          <cell r="A28">
            <v>10069</v>
          </cell>
          <cell r="B28" t="str">
            <v>Goldbeaters School</v>
          </cell>
          <cell r="C28">
            <v>-2296657</v>
          </cell>
          <cell r="E28">
            <v>-79579</v>
          </cell>
          <cell r="F28">
            <v>-263520</v>
          </cell>
          <cell r="G28">
            <v>-4000</v>
          </cell>
          <cell r="I28">
            <v>-39362.120000000003</v>
          </cell>
          <cell r="J28">
            <v>-35146.21</v>
          </cell>
          <cell r="M28">
            <v>-22545.5</v>
          </cell>
          <cell r="N28">
            <v>-4143.1099999999997</v>
          </cell>
          <cell r="R28">
            <v>-69286.5</v>
          </cell>
          <cell r="S28">
            <v>2814239.44</v>
          </cell>
        </row>
        <row r="29">
          <cell r="A29">
            <v>10071</v>
          </cell>
          <cell r="B29" t="str">
            <v>Hollickwood School</v>
          </cell>
          <cell r="C29">
            <v>-1115132</v>
          </cell>
          <cell r="E29">
            <v>-40413</v>
          </cell>
          <cell r="F29">
            <v>-118800</v>
          </cell>
          <cell r="G29">
            <v>-585</v>
          </cell>
          <cell r="H29">
            <v>-43678.86</v>
          </cell>
          <cell r="I29">
            <v>-37748.5</v>
          </cell>
          <cell r="J29">
            <v>-13967.98</v>
          </cell>
          <cell r="L29">
            <v>0</v>
          </cell>
          <cell r="M29">
            <v>-30558.32</v>
          </cell>
          <cell r="N29">
            <v>-4559.7299999999996</v>
          </cell>
          <cell r="R29">
            <v>-36692.730000000003</v>
          </cell>
          <cell r="S29">
            <v>1442136.12</v>
          </cell>
        </row>
        <row r="30">
          <cell r="A30">
            <v>10072</v>
          </cell>
          <cell r="B30" t="str">
            <v>Holly Park School</v>
          </cell>
          <cell r="C30">
            <v>-2253437</v>
          </cell>
          <cell r="E30">
            <v>-91490</v>
          </cell>
          <cell r="F30">
            <v>-143460</v>
          </cell>
          <cell r="I30">
            <v>-101281.46</v>
          </cell>
          <cell r="J30">
            <v>-40970.58</v>
          </cell>
          <cell r="K30">
            <v>-3400</v>
          </cell>
          <cell r="M30">
            <v>-2526.9899999999998</v>
          </cell>
          <cell r="N30">
            <v>-127968.82</v>
          </cell>
          <cell r="R30">
            <v>-109910.83</v>
          </cell>
          <cell r="S30">
            <v>2874445.68</v>
          </cell>
        </row>
        <row r="31">
          <cell r="A31">
            <v>10073</v>
          </cell>
          <cell r="B31" t="str">
            <v>Holy Trinity CE School</v>
          </cell>
          <cell r="C31">
            <v>-1150010.74</v>
          </cell>
          <cell r="E31">
            <v>-48305</v>
          </cell>
          <cell r="F31">
            <v>-92700</v>
          </cell>
          <cell r="G31">
            <v>-10566</v>
          </cell>
          <cell r="H31">
            <v>-1559.9</v>
          </cell>
          <cell r="I31">
            <v>-84365.56</v>
          </cell>
          <cell r="J31">
            <v>-39266.339999999997</v>
          </cell>
          <cell r="K31">
            <v>-16720</v>
          </cell>
          <cell r="M31">
            <v>-22171.85</v>
          </cell>
          <cell r="N31">
            <v>-9858.81</v>
          </cell>
          <cell r="R31">
            <v>-53515.17</v>
          </cell>
          <cell r="S31">
            <v>1529039.37</v>
          </cell>
        </row>
        <row r="32">
          <cell r="A32">
            <v>10074</v>
          </cell>
          <cell r="B32" t="str">
            <v>Livingstone School</v>
          </cell>
          <cell r="C32">
            <v>-1789178.19</v>
          </cell>
          <cell r="E32">
            <v>-292425</v>
          </cell>
          <cell r="F32">
            <v>-169140</v>
          </cell>
          <cell r="G32">
            <v>-5909</v>
          </cell>
          <cell r="H32">
            <v>-2667.72</v>
          </cell>
          <cell r="I32">
            <v>-76562</v>
          </cell>
          <cell r="J32">
            <v>-28196.91</v>
          </cell>
          <cell r="M32">
            <v>-28045.55</v>
          </cell>
          <cell r="N32">
            <v>-18576.66</v>
          </cell>
          <cell r="R32">
            <v>-38093.83</v>
          </cell>
          <cell r="S32">
            <v>2448794.8600000003</v>
          </cell>
        </row>
        <row r="33">
          <cell r="A33">
            <v>10075</v>
          </cell>
          <cell r="B33" t="str">
            <v>Manorside School</v>
          </cell>
          <cell r="C33">
            <v>-1374350.35</v>
          </cell>
          <cell r="E33">
            <v>-84584</v>
          </cell>
          <cell r="F33">
            <v>-74680</v>
          </cell>
          <cell r="G33">
            <v>-540</v>
          </cell>
          <cell r="H33">
            <v>-3047.5</v>
          </cell>
          <cell r="I33">
            <v>-87485.99</v>
          </cell>
          <cell r="J33">
            <v>-35189.39</v>
          </cell>
          <cell r="K33">
            <v>-13728</v>
          </cell>
          <cell r="M33">
            <v>-32414.46</v>
          </cell>
          <cell r="N33">
            <v>-32860.92</v>
          </cell>
          <cell r="R33">
            <v>-54762.83</v>
          </cell>
          <cell r="S33">
            <v>1793643.44</v>
          </cell>
        </row>
        <row r="34">
          <cell r="A34">
            <v>10078</v>
          </cell>
          <cell r="B34" t="str">
            <v>Monken Hadley CE School</v>
          </cell>
          <cell r="C34">
            <v>-621576.25</v>
          </cell>
          <cell r="E34">
            <v>-22161.37</v>
          </cell>
          <cell r="F34">
            <v>-15500</v>
          </cell>
          <cell r="G34">
            <v>-64.900000000000006</v>
          </cell>
          <cell r="H34">
            <v>-601.12</v>
          </cell>
          <cell r="I34">
            <v>-12034.04</v>
          </cell>
          <cell r="J34">
            <v>-20595.14</v>
          </cell>
          <cell r="K34">
            <v>-8782.4</v>
          </cell>
          <cell r="L34">
            <v>-248.3</v>
          </cell>
          <cell r="M34">
            <v>-16174.85</v>
          </cell>
          <cell r="N34">
            <v>-6641.4</v>
          </cell>
          <cell r="R34">
            <v>-37593.67</v>
          </cell>
          <cell r="S34">
            <v>761973.44000000018</v>
          </cell>
        </row>
        <row r="35">
          <cell r="A35">
            <v>10079</v>
          </cell>
          <cell r="B35" t="str">
            <v>Monkfrith School</v>
          </cell>
          <cell r="C35">
            <v>-1386087</v>
          </cell>
          <cell r="E35">
            <v>-79500.570000000007</v>
          </cell>
          <cell r="F35">
            <v>-60040</v>
          </cell>
          <cell r="H35">
            <v>-3306.76</v>
          </cell>
          <cell r="I35">
            <v>-108394.65</v>
          </cell>
          <cell r="J35">
            <v>-38753.599999999999</v>
          </cell>
          <cell r="M35">
            <v>-34454.519999999997</v>
          </cell>
          <cell r="N35">
            <v>-9567.7199999999993</v>
          </cell>
          <cell r="R35">
            <v>-89862.83</v>
          </cell>
          <cell r="S35">
            <v>1809967.6500000001</v>
          </cell>
        </row>
        <row r="36">
          <cell r="A36">
            <v>10080</v>
          </cell>
          <cell r="B36" t="str">
            <v>Moss Hall Junior School</v>
          </cell>
          <cell r="C36">
            <v>-1822873</v>
          </cell>
          <cell r="E36">
            <v>-194997</v>
          </cell>
          <cell r="F36">
            <v>-143860</v>
          </cell>
          <cell r="G36">
            <v>-4800</v>
          </cell>
          <cell r="H36">
            <v>-5035</v>
          </cell>
          <cell r="I36">
            <v>-90663.71</v>
          </cell>
          <cell r="J36">
            <v>-111581.1</v>
          </cell>
          <cell r="K36">
            <v>-27456</v>
          </cell>
          <cell r="L36">
            <v>-1683</v>
          </cell>
          <cell r="M36">
            <v>-69433.36</v>
          </cell>
          <cell r="N36">
            <v>-16812.060000000001</v>
          </cell>
          <cell r="R36">
            <v>-25149.67</v>
          </cell>
          <cell r="S36">
            <v>2514343.9</v>
          </cell>
        </row>
        <row r="37">
          <cell r="A37">
            <v>10081</v>
          </cell>
          <cell r="B37" t="str">
            <v>Moss Hall Infant School</v>
          </cell>
          <cell r="C37">
            <v>-1536565</v>
          </cell>
          <cell r="E37">
            <v>-55487</v>
          </cell>
          <cell r="F37">
            <v>-69620</v>
          </cell>
          <cell r="H37">
            <v>-9039</v>
          </cell>
          <cell r="I37">
            <v>-57932.57</v>
          </cell>
          <cell r="J37">
            <v>-1509.18</v>
          </cell>
          <cell r="K37">
            <v>-7040</v>
          </cell>
          <cell r="L37">
            <v>-366.4</v>
          </cell>
          <cell r="M37">
            <v>-40286.5</v>
          </cell>
          <cell r="N37">
            <v>-19125.96</v>
          </cell>
          <cell r="R37">
            <v>-149848.5</v>
          </cell>
          <cell r="S37">
            <v>1946820.1099999999</v>
          </cell>
        </row>
        <row r="38">
          <cell r="A38">
            <v>10082</v>
          </cell>
          <cell r="B38" t="str">
            <v>Northside School</v>
          </cell>
          <cell r="C38">
            <v>-1325711.1000000001</v>
          </cell>
          <cell r="E38">
            <v>-47846</v>
          </cell>
          <cell r="F38">
            <v>-86931</v>
          </cell>
          <cell r="G38">
            <v>-303</v>
          </cell>
          <cell r="I38">
            <v>-57908.34</v>
          </cell>
          <cell r="J38">
            <v>-27908.78</v>
          </cell>
          <cell r="K38">
            <v>-15639.46</v>
          </cell>
          <cell r="L38">
            <v>-4466.88</v>
          </cell>
          <cell r="M38">
            <v>-22538.47</v>
          </cell>
          <cell r="N38">
            <v>-41490.949999999997</v>
          </cell>
          <cell r="R38">
            <v>-45340.33</v>
          </cell>
          <cell r="S38">
            <v>1676084.31</v>
          </cell>
        </row>
        <row r="39">
          <cell r="A39">
            <v>10083</v>
          </cell>
          <cell r="B39" t="str">
            <v>Danegrove School</v>
          </cell>
          <cell r="C39">
            <v>-2672147</v>
          </cell>
          <cell r="E39">
            <v>-201749</v>
          </cell>
          <cell r="F39">
            <v>-222360</v>
          </cell>
          <cell r="H39">
            <v>-11861.67</v>
          </cell>
          <cell r="I39">
            <v>-122188.62</v>
          </cell>
          <cell r="J39">
            <v>-89458.5</v>
          </cell>
          <cell r="K39">
            <v>0</v>
          </cell>
          <cell r="L39">
            <v>-3130.18</v>
          </cell>
          <cell r="M39">
            <v>-72785.100000000006</v>
          </cell>
          <cell r="R39">
            <v>-127459.83</v>
          </cell>
          <cell r="S39">
            <v>3523139.9000000004</v>
          </cell>
        </row>
        <row r="40">
          <cell r="A40">
            <v>10084</v>
          </cell>
          <cell r="B40" t="str">
            <v>Osidge School</v>
          </cell>
          <cell r="C40">
            <v>-1573096.29</v>
          </cell>
          <cell r="E40">
            <v>-109461.54</v>
          </cell>
          <cell r="F40">
            <v>-83460</v>
          </cell>
          <cell r="G40">
            <v>-8835</v>
          </cell>
          <cell r="H40">
            <v>-1139.8599999999999</v>
          </cell>
          <cell r="I40">
            <v>-64742.61</v>
          </cell>
          <cell r="J40">
            <v>-47395.94</v>
          </cell>
          <cell r="M40">
            <v>-43166.11</v>
          </cell>
          <cell r="N40">
            <v>-3708.08</v>
          </cell>
          <cell r="R40">
            <v>-66757.88</v>
          </cell>
          <cell r="S40">
            <v>2001763.3100000005</v>
          </cell>
        </row>
        <row r="41">
          <cell r="A41">
            <v>10085</v>
          </cell>
          <cell r="B41" t="str">
            <v>Our Lady Of Lourdes</v>
          </cell>
          <cell r="C41">
            <v>-1052369</v>
          </cell>
          <cell r="E41">
            <v>-51290</v>
          </cell>
          <cell r="F41">
            <v>-66300</v>
          </cell>
          <cell r="G41">
            <v>-9037</v>
          </cell>
          <cell r="I41">
            <v>-36657.85</v>
          </cell>
          <cell r="J41">
            <v>-25330.18</v>
          </cell>
          <cell r="K41">
            <v>-8862.75</v>
          </cell>
          <cell r="M41">
            <v>-37752.269999999997</v>
          </cell>
          <cell r="N41">
            <v>-20929.52</v>
          </cell>
          <cell r="R41">
            <v>-48407.83</v>
          </cell>
          <cell r="S41">
            <v>1356936.4000000001</v>
          </cell>
        </row>
        <row r="42">
          <cell r="A42">
            <v>10086</v>
          </cell>
          <cell r="B42" t="str">
            <v>Queenswell Junior School</v>
          </cell>
          <cell r="C42">
            <v>-1601404</v>
          </cell>
          <cell r="E42">
            <v>-128459</v>
          </cell>
          <cell r="F42">
            <v>-184320</v>
          </cell>
          <cell r="G42">
            <v>-1800</v>
          </cell>
          <cell r="H42">
            <v>-630</v>
          </cell>
          <cell r="I42">
            <v>-9423.5400000000009</v>
          </cell>
          <cell r="J42">
            <v>-50081.74</v>
          </cell>
          <cell r="K42">
            <v>-1760.5</v>
          </cell>
          <cell r="L42">
            <v>-1645.4</v>
          </cell>
          <cell r="M42">
            <v>-48029.09</v>
          </cell>
          <cell r="N42">
            <v>-25519.4</v>
          </cell>
          <cell r="R42">
            <v>-22096.67</v>
          </cell>
          <cell r="S42">
            <v>2075169.3399999999</v>
          </cell>
        </row>
        <row r="43">
          <cell r="A43">
            <v>10087</v>
          </cell>
          <cell r="B43" t="str">
            <v>St Agnes' RC School</v>
          </cell>
          <cell r="C43">
            <v>-1631743</v>
          </cell>
          <cell r="E43">
            <v>-56986.34</v>
          </cell>
          <cell r="F43">
            <v>-84480</v>
          </cell>
          <cell r="G43">
            <v>-5000</v>
          </cell>
          <cell r="H43">
            <v>-4540.55</v>
          </cell>
          <cell r="I43">
            <v>-23956.7</v>
          </cell>
          <cell r="J43">
            <v>-42397.13</v>
          </cell>
          <cell r="K43">
            <v>-1363</v>
          </cell>
          <cell r="M43">
            <v>-35539.15</v>
          </cell>
          <cell r="N43">
            <v>-6143.07</v>
          </cell>
          <cell r="R43">
            <v>-86458.83</v>
          </cell>
          <cell r="S43">
            <v>1978607.77</v>
          </cell>
        </row>
        <row r="44">
          <cell r="A44">
            <v>10088</v>
          </cell>
          <cell r="B44" t="str">
            <v>St Catherine's RC School</v>
          </cell>
          <cell r="C44">
            <v>-1953921</v>
          </cell>
          <cell r="E44">
            <v>-91708</v>
          </cell>
          <cell r="F44">
            <v>-87420</v>
          </cell>
          <cell r="G44">
            <v>-7830.84</v>
          </cell>
          <cell r="H44">
            <v>-1995</v>
          </cell>
          <cell r="I44">
            <v>-183764.92</v>
          </cell>
          <cell r="J44">
            <v>-61265.04</v>
          </cell>
          <cell r="K44">
            <v>-9000</v>
          </cell>
          <cell r="M44">
            <v>-57896.76</v>
          </cell>
          <cell r="N44">
            <v>-3652.5</v>
          </cell>
          <cell r="R44">
            <v>-93717.17</v>
          </cell>
          <cell r="S44">
            <v>2552171.2299999995</v>
          </cell>
        </row>
        <row r="45">
          <cell r="A45">
            <v>10089</v>
          </cell>
          <cell r="B45" t="str">
            <v>St John's CE N11</v>
          </cell>
          <cell r="C45">
            <v>-1025020.49</v>
          </cell>
          <cell r="F45">
            <v>-39140</v>
          </cell>
          <cell r="G45">
            <v>-1200</v>
          </cell>
          <cell r="H45">
            <v>-3055.38</v>
          </cell>
          <cell r="I45">
            <v>-91105.36</v>
          </cell>
          <cell r="J45">
            <v>-29543.73</v>
          </cell>
          <cell r="M45">
            <v>-57156.92</v>
          </cell>
          <cell r="N45">
            <v>-15982.3</v>
          </cell>
          <cell r="R45">
            <v>-52383.67</v>
          </cell>
          <cell r="S45">
            <v>1314587.8499999999</v>
          </cell>
        </row>
        <row r="46">
          <cell r="A46">
            <v>10092</v>
          </cell>
          <cell r="B46" t="str">
            <v>St Mary's CE N3</v>
          </cell>
          <cell r="C46">
            <v>-1898196</v>
          </cell>
          <cell r="E46">
            <v>-65289</v>
          </cell>
          <cell r="F46">
            <v>-74180</v>
          </cell>
          <cell r="G46">
            <v>0</v>
          </cell>
          <cell r="I46">
            <v>-121189.84</v>
          </cell>
          <cell r="J46">
            <v>-72969.539999999994</v>
          </cell>
          <cell r="M46">
            <v>-15911.2</v>
          </cell>
          <cell r="N46">
            <v>-33766.400000000001</v>
          </cell>
          <cell r="R46">
            <v>-91528.33</v>
          </cell>
          <cell r="S46">
            <v>2373030.31</v>
          </cell>
        </row>
        <row r="47">
          <cell r="A47">
            <v>10093</v>
          </cell>
          <cell r="B47" t="str">
            <v>St Mary's CE EN4</v>
          </cell>
          <cell r="C47">
            <v>-890900.46</v>
          </cell>
          <cell r="E47">
            <v>-41662</v>
          </cell>
          <cell r="F47">
            <v>-41560</v>
          </cell>
          <cell r="G47">
            <v>-11401.6</v>
          </cell>
          <cell r="H47">
            <v>-14585</v>
          </cell>
          <cell r="I47">
            <v>-40616.879999999997</v>
          </cell>
          <cell r="J47">
            <v>-26292.880000000001</v>
          </cell>
          <cell r="K47">
            <v>0</v>
          </cell>
          <cell r="M47">
            <v>-42916.98</v>
          </cell>
          <cell r="N47">
            <v>-20051.63</v>
          </cell>
          <cell r="R47">
            <v>-55989.67</v>
          </cell>
          <cell r="S47">
            <v>1185977.0999999996</v>
          </cell>
        </row>
        <row r="48">
          <cell r="A48">
            <v>10094</v>
          </cell>
          <cell r="B48" t="str">
            <v>St Paul's CE N11</v>
          </cell>
          <cell r="C48">
            <v>-994017.59</v>
          </cell>
          <cell r="E48">
            <v>-21918</v>
          </cell>
          <cell r="F48">
            <v>-67960</v>
          </cell>
          <cell r="G48">
            <v>-11338.27</v>
          </cell>
          <cell r="H48">
            <v>-5177</v>
          </cell>
          <cell r="I48">
            <v>-17404.009999999998</v>
          </cell>
          <cell r="J48">
            <v>-21206.71</v>
          </cell>
          <cell r="K48">
            <v>-27702.400000000001</v>
          </cell>
          <cell r="L48">
            <v>-1778.48</v>
          </cell>
          <cell r="M48">
            <v>-17669.009999999998</v>
          </cell>
          <cell r="N48">
            <v>-16535.400000000001</v>
          </cell>
          <cell r="R48">
            <v>-45183.33</v>
          </cell>
          <cell r="S48">
            <v>1247890.1999999997</v>
          </cell>
        </row>
        <row r="49">
          <cell r="A49">
            <v>10095</v>
          </cell>
          <cell r="B49" t="str">
            <v>St Paul's CE NW7</v>
          </cell>
          <cell r="C49">
            <v>-878270</v>
          </cell>
          <cell r="E49">
            <v>-38736</v>
          </cell>
          <cell r="F49">
            <v>-33640</v>
          </cell>
          <cell r="G49">
            <v>-2400</v>
          </cell>
          <cell r="H49">
            <v>-54101.2</v>
          </cell>
          <cell r="I49">
            <v>-47310.13</v>
          </cell>
          <cell r="J49">
            <v>-28114.41</v>
          </cell>
          <cell r="M49">
            <v>-50662.37</v>
          </cell>
          <cell r="N49">
            <v>-15489.01</v>
          </cell>
          <cell r="R49">
            <v>-47033.83</v>
          </cell>
          <cell r="S49">
            <v>1195756.95</v>
          </cell>
        </row>
        <row r="50">
          <cell r="A50">
            <v>10096</v>
          </cell>
          <cell r="B50" t="str">
            <v>St Vincent's RC School</v>
          </cell>
          <cell r="C50">
            <v>-1334176.95</v>
          </cell>
          <cell r="E50">
            <v>-44728</v>
          </cell>
          <cell r="F50">
            <v>-45860</v>
          </cell>
          <cell r="G50">
            <v>-4500</v>
          </cell>
          <cell r="H50">
            <v>-1462.35</v>
          </cell>
          <cell r="I50">
            <v>-23697.59</v>
          </cell>
          <cell r="J50">
            <v>-24943.45</v>
          </cell>
          <cell r="K50">
            <v>-1560</v>
          </cell>
          <cell r="M50">
            <v>-30036.6</v>
          </cell>
          <cell r="N50">
            <v>-11518.01</v>
          </cell>
          <cell r="R50">
            <v>-70858.17</v>
          </cell>
          <cell r="S50">
            <v>1593341.12</v>
          </cell>
        </row>
        <row r="51">
          <cell r="A51">
            <v>10097</v>
          </cell>
          <cell r="B51" t="str">
            <v>Sunnyfields School</v>
          </cell>
          <cell r="C51">
            <v>-1225622</v>
          </cell>
          <cell r="E51">
            <v>-83277</v>
          </cell>
          <cell r="F51">
            <v>-138600</v>
          </cell>
          <cell r="G51">
            <v>-22420</v>
          </cell>
          <cell r="H51">
            <v>-17017.919999999998</v>
          </cell>
          <cell r="I51">
            <v>-13829.49</v>
          </cell>
          <cell r="J51">
            <v>-23953.5</v>
          </cell>
          <cell r="K51">
            <v>-1122.8800000000001</v>
          </cell>
          <cell r="L51">
            <v>-2954.32</v>
          </cell>
          <cell r="M51">
            <v>-15697.02</v>
          </cell>
          <cell r="N51">
            <v>-17165.77</v>
          </cell>
          <cell r="R51">
            <v>-43319.33</v>
          </cell>
          <cell r="S51">
            <v>1604979.23</v>
          </cell>
        </row>
        <row r="52">
          <cell r="A52">
            <v>10098</v>
          </cell>
          <cell r="B52" t="str">
            <v>Summerside School</v>
          </cell>
          <cell r="C52">
            <v>-14454</v>
          </cell>
          <cell r="S52">
            <v>14454</v>
          </cell>
        </row>
        <row r="53">
          <cell r="A53">
            <v>10099</v>
          </cell>
          <cell r="B53" t="str">
            <v>St Andrew's CE School</v>
          </cell>
          <cell r="C53">
            <v>-884882</v>
          </cell>
          <cell r="E53">
            <v>-15568</v>
          </cell>
          <cell r="F53">
            <v>-17160</v>
          </cell>
          <cell r="H53">
            <v>-389</v>
          </cell>
          <cell r="I53">
            <v>-58263.23</v>
          </cell>
          <cell r="J53">
            <v>-39887.199999999997</v>
          </cell>
          <cell r="L53">
            <v>-5000</v>
          </cell>
          <cell r="M53">
            <v>-35640.1</v>
          </cell>
          <cell r="N53">
            <v>-16190.32</v>
          </cell>
          <cell r="R53">
            <v>-53904</v>
          </cell>
          <cell r="S53">
            <v>1126883.8500000001</v>
          </cell>
        </row>
        <row r="54">
          <cell r="A54">
            <v>10100</v>
          </cell>
          <cell r="B54" t="str">
            <v>Trent CE School</v>
          </cell>
          <cell r="C54">
            <v>-856922.59</v>
          </cell>
          <cell r="E54">
            <v>-18314.75</v>
          </cell>
          <cell r="F54">
            <v>-25070</v>
          </cell>
          <cell r="G54">
            <v>-294.89999999999998</v>
          </cell>
          <cell r="H54">
            <v>-49507.86</v>
          </cell>
          <cell r="I54">
            <v>-47581.8</v>
          </cell>
          <cell r="J54">
            <v>-35184.720000000001</v>
          </cell>
          <cell r="K54">
            <v>19.600000000000001</v>
          </cell>
          <cell r="L54">
            <v>-1292.76</v>
          </cell>
          <cell r="M54">
            <v>-32622.75</v>
          </cell>
          <cell r="N54">
            <v>-32012.84</v>
          </cell>
          <cell r="R54">
            <v>-54306.33</v>
          </cell>
          <cell r="S54">
            <v>1153091.7000000002</v>
          </cell>
        </row>
        <row r="55">
          <cell r="A55">
            <v>10101</v>
          </cell>
          <cell r="B55" t="str">
            <v>Tudor School</v>
          </cell>
          <cell r="C55">
            <v>-1257903.1599999999</v>
          </cell>
          <cell r="E55">
            <v>-46853</v>
          </cell>
          <cell r="F55">
            <v>-101640</v>
          </cell>
          <cell r="G55">
            <v>-5432.5</v>
          </cell>
          <cell r="H55">
            <v>-12450</v>
          </cell>
          <cell r="I55">
            <v>-33073.599999999999</v>
          </cell>
          <cell r="J55">
            <v>-19997.919999999998</v>
          </cell>
          <cell r="L55">
            <v>-4030.6</v>
          </cell>
          <cell r="M55">
            <v>-5099.1400000000003</v>
          </cell>
          <cell r="N55">
            <v>-11242.5</v>
          </cell>
          <cell r="R55">
            <v>-53667</v>
          </cell>
          <cell r="S55">
            <v>1551389.42</v>
          </cell>
        </row>
        <row r="56">
          <cell r="A56">
            <v>10103</v>
          </cell>
          <cell r="B56" t="str">
            <v>Underhill School</v>
          </cell>
          <cell r="C56">
            <v>-2832723.41</v>
          </cell>
          <cell r="E56">
            <v>-124196</v>
          </cell>
          <cell r="F56">
            <v>-319100</v>
          </cell>
          <cell r="G56">
            <v>-4035</v>
          </cell>
          <cell r="H56">
            <v>-300</v>
          </cell>
          <cell r="I56">
            <v>-179542.54</v>
          </cell>
          <cell r="J56">
            <v>-25274.27</v>
          </cell>
          <cell r="K56">
            <v>-21773.02</v>
          </cell>
          <cell r="L56">
            <v>-2284.1999999999998</v>
          </cell>
          <cell r="M56">
            <v>-23723.38</v>
          </cell>
          <cell r="N56">
            <v>-15095.68</v>
          </cell>
          <cell r="P56">
            <v>-236126</v>
          </cell>
          <cell r="Q56">
            <v>-7115.18</v>
          </cell>
          <cell r="R56">
            <v>-81759</v>
          </cell>
          <cell r="S56">
            <v>3873047.6800000006</v>
          </cell>
        </row>
        <row r="57">
          <cell r="A57">
            <v>10105</v>
          </cell>
          <cell r="B57" t="str">
            <v>Whitings Hill School</v>
          </cell>
          <cell r="C57">
            <v>-2358125.2000000002</v>
          </cell>
          <cell r="E57">
            <v>-60590</v>
          </cell>
          <cell r="F57">
            <v>-204600</v>
          </cell>
          <cell r="G57">
            <v>-2920.23</v>
          </cell>
          <cell r="H57">
            <v>-20087</v>
          </cell>
          <cell r="I57">
            <v>-156002.64000000001</v>
          </cell>
          <cell r="J57">
            <v>-31867.5</v>
          </cell>
          <cell r="K57">
            <v>-10750.89</v>
          </cell>
          <cell r="L57">
            <v>-4192.41</v>
          </cell>
          <cell r="M57">
            <v>-38198.28</v>
          </cell>
          <cell r="N57">
            <v>-6195.08</v>
          </cell>
          <cell r="R57">
            <v>-72483.67</v>
          </cell>
          <cell r="S57">
            <v>2966012.9000000004</v>
          </cell>
        </row>
        <row r="58">
          <cell r="A58">
            <v>10107</v>
          </cell>
          <cell r="B58" t="str">
            <v>St Joseph's RC Primary</v>
          </cell>
          <cell r="C58">
            <v>-2268594</v>
          </cell>
          <cell r="E58">
            <v>-38113</v>
          </cell>
          <cell r="F58">
            <v>-100320</v>
          </cell>
          <cell r="H58">
            <v>-9960</v>
          </cell>
          <cell r="I58">
            <v>-65856.789999999994</v>
          </cell>
          <cell r="J58">
            <v>-52051.61</v>
          </cell>
          <cell r="K58">
            <v>-3868.59</v>
          </cell>
          <cell r="L58">
            <v>-0.64</v>
          </cell>
          <cell r="M58">
            <v>-63713.5</v>
          </cell>
          <cell r="N58">
            <v>-7111.28</v>
          </cell>
          <cell r="R58">
            <v>-132359</v>
          </cell>
          <cell r="S58">
            <v>2741948.4099999997</v>
          </cell>
        </row>
        <row r="59">
          <cell r="A59">
            <v>10108</v>
          </cell>
          <cell r="B59" t="str">
            <v>St Theresa's RC School</v>
          </cell>
          <cell r="C59">
            <v>-988365</v>
          </cell>
          <cell r="E59">
            <v>-5285</v>
          </cell>
          <cell r="F59">
            <v>-47780</v>
          </cell>
          <cell r="G59">
            <v>-3000</v>
          </cell>
          <cell r="H59">
            <v>-3064.9</v>
          </cell>
          <cell r="I59">
            <v>-17033.66</v>
          </cell>
          <cell r="J59">
            <v>-27436.57</v>
          </cell>
          <cell r="K59">
            <v>-11158.2</v>
          </cell>
          <cell r="M59">
            <v>-29535.200000000001</v>
          </cell>
          <cell r="N59">
            <v>-19153.439999999999</v>
          </cell>
          <cell r="R59">
            <v>-50348.33</v>
          </cell>
          <cell r="S59">
            <v>1202160.3</v>
          </cell>
        </row>
        <row r="60">
          <cell r="A60">
            <v>10109</v>
          </cell>
          <cell r="B60" t="str">
            <v>Woodridge School</v>
          </cell>
          <cell r="C60">
            <v>-924979.7</v>
          </cell>
          <cell r="E60">
            <v>-31906</v>
          </cell>
          <cell r="F60">
            <v>-22440</v>
          </cell>
          <cell r="G60">
            <v>-1500</v>
          </cell>
          <cell r="H60">
            <v>-25100</v>
          </cell>
          <cell r="I60">
            <v>-62339.45</v>
          </cell>
          <cell r="J60">
            <v>-31954.25</v>
          </cell>
          <cell r="K60">
            <v>-3000</v>
          </cell>
          <cell r="L60">
            <v>-570</v>
          </cell>
          <cell r="M60">
            <v>-41024.730000000003</v>
          </cell>
          <cell r="N60">
            <v>-35093.56</v>
          </cell>
          <cell r="R60">
            <v>-51844.33</v>
          </cell>
          <cell r="S60">
            <v>1231752.02</v>
          </cell>
        </row>
        <row r="61">
          <cell r="A61">
            <v>10110</v>
          </cell>
          <cell r="B61" t="str">
            <v>Sacred Heart RC School</v>
          </cell>
          <cell r="C61">
            <v>-1633011</v>
          </cell>
          <cell r="E61">
            <v>-72756</v>
          </cell>
          <cell r="F61">
            <v>-66980</v>
          </cell>
          <cell r="G61">
            <v>-8493.1</v>
          </cell>
          <cell r="H61">
            <v>-4057.51</v>
          </cell>
          <cell r="I61">
            <v>-56232.93</v>
          </cell>
          <cell r="J61">
            <v>-56825.13</v>
          </cell>
          <cell r="K61">
            <v>-3600</v>
          </cell>
          <cell r="L61">
            <v>-3045</v>
          </cell>
          <cell r="M61">
            <v>-49816.19</v>
          </cell>
          <cell r="N61">
            <v>-24027.17</v>
          </cell>
          <cell r="R61">
            <v>-90660.67</v>
          </cell>
          <cell r="S61">
            <v>2069504.6999999997</v>
          </cell>
        </row>
        <row r="62">
          <cell r="A62">
            <v>10112</v>
          </cell>
          <cell r="B62" t="str">
            <v>Rosh Pinah School</v>
          </cell>
          <cell r="C62">
            <v>-1636781.38</v>
          </cell>
          <cell r="E62">
            <v>-68794</v>
          </cell>
          <cell r="F62">
            <v>-22100</v>
          </cell>
          <cell r="I62">
            <v>-166720.68</v>
          </cell>
          <cell r="J62">
            <v>-151624.18</v>
          </cell>
          <cell r="K62">
            <v>-11000</v>
          </cell>
          <cell r="L62">
            <v>-300</v>
          </cell>
          <cell r="M62">
            <v>-47337.24</v>
          </cell>
          <cell r="N62">
            <v>-438752.64</v>
          </cell>
          <cell r="R62">
            <v>-91412.67</v>
          </cell>
          <cell r="S62">
            <v>2634822.79</v>
          </cell>
        </row>
        <row r="63">
          <cell r="A63">
            <v>10113</v>
          </cell>
          <cell r="B63" t="str">
            <v>Noam Primary School</v>
          </cell>
          <cell r="C63">
            <v>-159803</v>
          </cell>
          <cell r="G63">
            <v>-10301.700000000001</v>
          </cell>
          <cell r="H63">
            <v>-337.5</v>
          </cell>
          <cell r="I63">
            <v>-8631.75</v>
          </cell>
          <cell r="J63">
            <v>-390.85</v>
          </cell>
          <cell r="M63">
            <v>-176.08</v>
          </cell>
          <cell r="N63">
            <v>-145607</v>
          </cell>
          <cell r="R63">
            <v>0</v>
          </cell>
          <cell r="S63">
            <v>325247.88</v>
          </cell>
        </row>
        <row r="64">
          <cell r="A64">
            <v>10114</v>
          </cell>
          <cell r="B64" t="str">
            <v>Menorah Primary School</v>
          </cell>
          <cell r="C64">
            <v>-1623503</v>
          </cell>
          <cell r="E64">
            <v>-113812</v>
          </cell>
          <cell r="F64">
            <v>-33000</v>
          </cell>
          <cell r="G64">
            <v>-63449.02</v>
          </cell>
          <cell r="I64">
            <v>-2495.13</v>
          </cell>
          <cell r="J64">
            <v>-28657.279999999999</v>
          </cell>
          <cell r="K64">
            <v>-17529.599999999999</v>
          </cell>
          <cell r="M64">
            <v>-35589.699999999997</v>
          </cell>
          <cell r="N64">
            <v>-47438.77</v>
          </cell>
          <cell r="R64">
            <v>-84711.17</v>
          </cell>
          <cell r="S64">
            <v>2050185.67</v>
          </cell>
        </row>
        <row r="65">
          <cell r="A65">
            <v>10115</v>
          </cell>
          <cell r="B65" t="str">
            <v>Blessed Dominic RC</v>
          </cell>
          <cell r="C65">
            <v>-2052391.16</v>
          </cell>
          <cell r="E65">
            <v>-77971</v>
          </cell>
          <cell r="F65">
            <v>-164620</v>
          </cell>
          <cell r="G65">
            <v>-1500</v>
          </cell>
          <cell r="H65">
            <v>-825</v>
          </cell>
          <cell r="I65">
            <v>-62690.559999999998</v>
          </cell>
          <cell r="J65">
            <v>-36528.300000000003</v>
          </cell>
          <cell r="K65">
            <v>-6000</v>
          </cell>
          <cell r="L65">
            <v>-5865</v>
          </cell>
          <cell r="M65">
            <v>-44380.76</v>
          </cell>
          <cell r="N65">
            <v>-150</v>
          </cell>
          <cell r="R65">
            <v>-80655.5</v>
          </cell>
          <cell r="S65">
            <v>2533577.2799999998</v>
          </cell>
        </row>
        <row r="66">
          <cell r="A66">
            <v>10116</v>
          </cell>
          <cell r="B66" t="str">
            <v>St John's CE N20</v>
          </cell>
          <cell r="C66">
            <v>-974417</v>
          </cell>
          <cell r="E66">
            <v>-8136</v>
          </cell>
          <cell r="F66">
            <v>-32200</v>
          </cell>
          <cell r="G66">
            <v>-2200</v>
          </cell>
          <cell r="H66">
            <v>-1930.21</v>
          </cell>
          <cell r="I66">
            <v>-95251.7</v>
          </cell>
          <cell r="J66">
            <v>-32282.37</v>
          </cell>
          <cell r="L66">
            <v>0</v>
          </cell>
          <cell r="M66">
            <v>-29649.68</v>
          </cell>
          <cell r="N66">
            <v>-24381.3</v>
          </cell>
          <cell r="R66">
            <v>-58491.5</v>
          </cell>
          <cell r="S66">
            <v>1258939.76</v>
          </cell>
        </row>
        <row r="67">
          <cell r="A67">
            <v>10117</v>
          </cell>
          <cell r="B67" t="str">
            <v>Annunciation RC Junior</v>
          </cell>
          <cell r="C67">
            <v>-971493</v>
          </cell>
          <cell r="E67">
            <v>-21840</v>
          </cell>
          <cell r="F67">
            <v>-73920</v>
          </cell>
          <cell r="G67">
            <v>0</v>
          </cell>
          <cell r="H67">
            <v>-3000</v>
          </cell>
          <cell r="I67">
            <v>-24343.98</v>
          </cell>
          <cell r="J67">
            <v>-32187.86</v>
          </cell>
          <cell r="K67">
            <v>0</v>
          </cell>
          <cell r="M67">
            <v>-8440.75</v>
          </cell>
          <cell r="N67">
            <v>-1554.66</v>
          </cell>
          <cell r="R67">
            <v>-18211</v>
          </cell>
          <cell r="S67">
            <v>1154991.25</v>
          </cell>
        </row>
        <row r="68">
          <cell r="A68">
            <v>10118</v>
          </cell>
          <cell r="B68" t="str">
            <v>Chalgrove School</v>
          </cell>
          <cell r="C68">
            <v>-1236970</v>
          </cell>
          <cell r="E68">
            <v>-97705</v>
          </cell>
          <cell r="F68">
            <v>-75820</v>
          </cell>
          <cell r="G68">
            <v>-42795.96</v>
          </cell>
          <cell r="H68">
            <v>-1070</v>
          </cell>
          <cell r="I68">
            <v>-28358.81</v>
          </cell>
          <cell r="J68">
            <v>-25512.61</v>
          </cell>
          <cell r="L68">
            <v>-1034.04</v>
          </cell>
          <cell r="M68">
            <v>-21692</v>
          </cell>
          <cell r="N68">
            <v>-7420.48</v>
          </cell>
          <cell r="R68">
            <v>-58552.17</v>
          </cell>
          <cell r="S68">
            <v>1596931.07</v>
          </cell>
        </row>
        <row r="69">
          <cell r="A69">
            <v>10119</v>
          </cell>
          <cell r="B69" t="str">
            <v>Queenswell Infant School</v>
          </cell>
          <cell r="C69">
            <v>-1322701</v>
          </cell>
          <cell r="E69">
            <v>-63419.92</v>
          </cell>
          <cell r="F69">
            <v>-90060</v>
          </cell>
          <cell r="G69">
            <v>-3064.9</v>
          </cell>
          <cell r="H69">
            <v>-10290.56</v>
          </cell>
          <cell r="I69">
            <v>-29518.639999999999</v>
          </cell>
          <cell r="J69">
            <v>-5539.72</v>
          </cell>
          <cell r="K69">
            <v>-950.4</v>
          </cell>
          <cell r="L69">
            <v>-13947.54</v>
          </cell>
          <cell r="M69">
            <v>-9151.85</v>
          </cell>
          <cell r="N69">
            <v>-8039.28</v>
          </cell>
          <cell r="R69">
            <v>-84709.83</v>
          </cell>
          <cell r="S69">
            <v>1641393.64</v>
          </cell>
        </row>
        <row r="70">
          <cell r="A70">
            <v>10121</v>
          </cell>
          <cell r="B70" t="str">
            <v>Hasmonean Primary School</v>
          </cell>
          <cell r="C70">
            <v>-1006876.65</v>
          </cell>
          <cell r="E70">
            <v>-41739</v>
          </cell>
          <cell r="F70">
            <v>-25000</v>
          </cell>
          <cell r="G70">
            <v>-34397.050000000003</v>
          </cell>
          <cell r="I70">
            <v>-6535.9</v>
          </cell>
          <cell r="J70">
            <v>-24423.46</v>
          </cell>
          <cell r="M70">
            <v>-2726.25</v>
          </cell>
          <cell r="N70">
            <v>-104915.15</v>
          </cell>
          <cell r="R70">
            <v>-53447.5</v>
          </cell>
          <cell r="S70">
            <v>1300060.9599999997</v>
          </cell>
        </row>
        <row r="71">
          <cell r="A71">
            <v>10123</v>
          </cell>
          <cell r="B71" t="str">
            <v>Woodcroft Primary</v>
          </cell>
          <cell r="C71">
            <v>-2194587</v>
          </cell>
          <cell r="E71">
            <v>-45598</v>
          </cell>
          <cell r="F71">
            <v>-238580</v>
          </cell>
          <cell r="G71">
            <v>-1800</v>
          </cell>
          <cell r="H71">
            <v>-2828.9</v>
          </cell>
          <cell r="I71">
            <v>-32221.78</v>
          </cell>
          <cell r="J71">
            <v>-25790.49</v>
          </cell>
          <cell r="K71">
            <v>-18128</v>
          </cell>
          <cell r="L71">
            <v>-3012.7</v>
          </cell>
          <cell r="M71">
            <v>-22430.25</v>
          </cell>
          <cell r="N71">
            <v>-7628.88</v>
          </cell>
          <cell r="R71">
            <v>-72172.17</v>
          </cell>
          <cell r="S71">
            <v>2664778.17</v>
          </cell>
        </row>
        <row r="72">
          <cell r="A72">
            <v>10124</v>
          </cell>
          <cell r="B72" t="str">
            <v>Wessex Gardens School</v>
          </cell>
          <cell r="C72">
            <v>-1973125</v>
          </cell>
          <cell r="E72">
            <v>-58785</v>
          </cell>
          <cell r="F72">
            <v>-184580</v>
          </cell>
          <cell r="H72">
            <v>-8477.07</v>
          </cell>
          <cell r="I72">
            <v>-93634.97</v>
          </cell>
          <cell r="J72">
            <v>-44742.7</v>
          </cell>
          <cell r="K72">
            <v>-5481</v>
          </cell>
          <cell r="M72">
            <v>-12989.75</v>
          </cell>
          <cell r="N72">
            <v>-5554.38</v>
          </cell>
          <cell r="R72">
            <v>-82806</v>
          </cell>
          <cell r="S72">
            <v>2470175.87</v>
          </cell>
        </row>
        <row r="73">
          <cell r="A73">
            <v>10125</v>
          </cell>
          <cell r="B73" t="str">
            <v>Mathilda Marks Kennedy</v>
          </cell>
          <cell r="C73">
            <v>-939642</v>
          </cell>
          <cell r="E73">
            <v>-52162</v>
          </cell>
          <cell r="F73">
            <v>-16820</v>
          </cell>
          <cell r="G73">
            <v>-47221.94</v>
          </cell>
          <cell r="H73">
            <v>-5117.38</v>
          </cell>
          <cell r="I73">
            <v>-40201.25</v>
          </cell>
          <cell r="J73">
            <v>-17343.97</v>
          </cell>
          <cell r="K73">
            <v>-18304</v>
          </cell>
          <cell r="L73">
            <v>0</v>
          </cell>
          <cell r="M73">
            <v>-29524.880000000001</v>
          </cell>
          <cell r="N73">
            <v>-299588.67</v>
          </cell>
          <cell r="R73">
            <v>-48861.5</v>
          </cell>
          <cell r="S73">
            <v>1514787.5899999996</v>
          </cell>
        </row>
        <row r="74">
          <cell r="A74">
            <v>10126</v>
          </cell>
          <cell r="B74" t="str">
            <v>Menorah Foundation</v>
          </cell>
          <cell r="C74">
            <v>-1655009</v>
          </cell>
          <cell r="E74">
            <v>-49870</v>
          </cell>
          <cell r="F74">
            <v>-31555</v>
          </cell>
          <cell r="H74">
            <v>-1973.85</v>
          </cell>
          <cell r="I74">
            <v>-4903.0600000000004</v>
          </cell>
          <cell r="J74">
            <v>-14588.81</v>
          </cell>
          <cell r="K74">
            <v>-14235</v>
          </cell>
          <cell r="M74">
            <v>-18723.71</v>
          </cell>
          <cell r="N74">
            <v>-980276.73</v>
          </cell>
          <cell r="R74">
            <v>-103736.33</v>
          </cell>
          <cell r="S74">
            <v>2874871.49</v>
          </cell>
        </row>
        <row r="75">
          <cell r="A75">
            <v>10127</v>
          </cell>
          <cell r="B75" t="str">
            <v>Orion School</v>
          </cell>
          <cell r="C75">
            <v>-4991100</v>
          </cell>
          <cell r="E75">
            <v>-596573.89</v>
          </cell>
          <cell r="F75">
            <v>-581180</v>
          </cell>
          <cell r="G75">
            <v>-31680</v>
          </cell>
          <cell r="H75">
            <v>1750</v>
          </cell>
          <cell r="I75">
            <v>-82073.539999999994</v>
          </cell>
          <cell r="J75">
            <v>-73510.850000000006</v>
          </cell>
          <cell r="K75">
            <v>-7800</v>
          </cell>
          <cell r="L75">
            <v>-8662</v>
          </cell>
          <cell r="M75">
            <v>-42288.2</v>
          </cell>
          <cell r="N75">
            <v>-37360.75</v>
          </cell>
          <cell r="R75">
            <v>-119374.83</v>
          </cell>
          <cell r="S75">
            <v>6569854.0599999996</v>
          </cell>
        </row>
        <row r="76">
          <cell r="A76">
            <v>10128</v>
          </cell>
          <cell r="B76" t="str">
            <v>Beis Yaakov School</v>
          </cell>
          <cell r="C76">
            <v>-1932612</v>
          </cell>
          <cell r="E76">
            <v>-2712</v>
          </cell>
          <cell r="F76">
            <v>-62040</v>
          </cell>
          <cell r="G76">
            <v>-82.4</v>
          </cell>
          <cell r="H76">
            <v>-11737</v>
          </cell>
          <cell r="I76">
            <v>-644.6</v>
          </cell>
          <cell r="J76">
            <v>-19013.45</v>
          </cell>
          <cell r="K76">
            <v>-4484.4799999999996</v>
          </cell>
          <cell r="M76">
            <v>-6545</v>
          </cell>
          <cell r="N76">
            <v>0</v>
          </cell>
          <cell r="R76">
            <v>-91588.5</v>
          </cell>
          <cell r="S76">
            <v>2131459.4299999997</v>
          </cell>
        </row>
        <row r="77">
          <cell r="A77">
            <v>10129</v>
          </cell>
          <cell r="B77" t="str">
            <v>Pardes House School</v>
          </cell>
          <cell r="C77">
            <v>-1321182.08</v>
          </cell>
          <cell r="E77">
            <v>-106548.63</v>
          </cell>
          <cell r="F77">
            <v>-44880</v>
          </cell>
          <cell r="G77">
            <v>-56045.98</v>
          </cell>
          <cell r="H77">
            <v>0</v>
          </cell>
          <cell r="I77">
            <v>-19496.95</v>
          </cell>
          <cell r="J77">
            <v>-27982.13</v>
          </cell>
          <cell r="K77">
            <v>-9241.82</v>
          </cell>
          <cell r="L77">
            <v>-43200</v>
          </cell>
          <cell r="M77">
            <v>-16762.7</v>
          </cell>
          <cell r="N77">
            <v>-136167.97</v>
          </cell>
          <cell r="R77">
            <v>-99840.67</v>
          </cell>
          <cell r="S77">
            <v>1881348.9299999997</v>
          </cell>
        </row>
        <row r="78">
          <cell r="A78">
            <v>10131</v>
          </cell>
          <cell r="B78" t="str">
            <v>Hampden Way Nursery</v>
          </cell>
          <cell r="P78">
            <v>0</v>
          </cell>
          <cell r="Q78">
            <v>0</v>
          </cell>
          <cell r="S78">
            <v>0</v>
          </cell>
        </row>
        <row r="79">
          <cell r="A79">
            <v>10132</v>
          </cell>
          <cell r="B79" t="str">
            <v>Moss Hall Nursery School</v>
          </cell>
          <cell r="C79">
            <v>-450513</v>
          </cell>
          <cell r="E79">
            <v>-10895</v>
          </cell>
          <cell r="G79">
            <v>-800</v>
          </cell>
          <cell r="I79">
            <v>-126475.22</v>
          </cell>
          <cell r="J79">
            <v>-18869.400000000001</v>
          </cell>
          <cell r="L79">
            <v>2371.6999999999998</v>
          </cell>
          <cell r="N79">
            <v>-5791.05</v>
          </cell>
          <cell r="S79">
            <v>610971.97000000009</v>
          </cell>
        </row>
        <row r="80">
          <cell r="A80">
            <v>10135</v>
          </cell>
          <cell r="B80" t="str">
            <v>Barnet Early Years Alliance</v>
          </cell>
          <cell r="C80">
            <v>-1231942</v>
          </cell>
          <cell r="E80">
            <v>-64351.199999999997</v>
          </cell>
          <cell r="G80">
            <v>-272756.99</v>
          </cell>
          <cell r="H80">
            <v>-48107.360000000001</v>
          </cell>
          <cell r="I80">
            <v>-490032.68</v>
          </cell>
          <cell r="J80">
            <v>-25916.35</v>
          </cell>
          <cell r="K80">
            <v>-8360</v>
          </cell>
          <cell r="L80">
            <v>-4136</v>
          </cell>
          <cell r="N80">
            <v>-6236.44</v>
          </cell>
          <cell r="P80">
            <v>-178941</v>
          </cell>
          <cell r="Q80">
            <v>-935.5</v>
          </cell>
          <cell r="S80">
            <v>2331715.52</v>
          </cell>
        </row>
        <row r="81">
          <cell r="A81">
            <v>10139</v>
          </cell>
          <cell r="B81" t="str">
            <v>Friern Barnet School</v>
          </cell>
          <cell r="C81">
            <v>-4770401</v>
          </cell>
          <cell r="E81">
            <v>-245285.56</v>
          </cell>
          <cell r="F81">
            <v>-376357.5</v>
          </cell>
          <cell r="G81">
            <v>-16566</v>
          </cell>
          <cell r="H81">
            <v>-500</v>
          </cell>
          <cell r="I81">
            <v>-7581.2</v>
          </cell>
          <cell r="J81">
            <v>-149190.32</v>
          </cell>
          <cell r="M81">
            <v>-103112.72</v>
          </cell>
          <cell r="N81">
            <v>-24161.34</v>
          </cell>
          <cell r="R81">
            <v>-1760</v>
          </cell>
          <cell r="S81">
            <v>5694915.6399999997</v>
          </cell>
        </row>
        <row r="82">
          <cell r="A82">
            <v>10142</v>
          </cell>
          <cell r="B82" t="str">
            <v>St James' Catholic</v>
          </cell>
          <cell r="C82">
            <v>-5171393</v>
          </cell>
          <cell r="D82">
            <v>-812280</v>
          </cell>
          <cell r="E82">
            <v>-353038.89</v>
          </cell>
          <cell r="F82">
            <v>-232815</v>
          </cell>
          <cell r="G82">
            <v>-7885</v>
          </cell>
          <cell r="I82">
            <v>-346.83</v>
          </cell>
          <cell r="M82">
            <v>-79131.070000000007</v>
          </cell>
          <cell r="N82">
            <v>-133155.47</v>
          </cell>
          <cell r="R82">
            <v>-2640</v>
          </cell>
          <cell r="S82">
            <v>6792685.2599999998</v>
          </cell>
        </row>
        <row r="83">
          <cell r="A83">
            <v>10145</v>
          </cell>
          <cell r="B83" t="str">
            <v>Finchley Catholic</v>
          </cell>
          <cell r="C83">
            <v>-4757275</v>
          </cell>
          <cell r="D83">
            <v>-1377552</v>
          </cell>
          <cell r="E83">
            <v>-198204.08</v>
          </cell>
          <cell r="F83">
            <v>-134285</v>
          </cell>
          <cell r="G83">
            <v>-45359.39</v>
          </cell>
          <cell r="H83">
            <v>-5093</v>
          </cell>
          <cell r="I83">
            <v>-136215.42000000001</v>
          </cell>
          <cell r="J83">
            <v>-397185.48</v>
          </cell>
          <cell r="M83">
            <v>-81016.37</v>
          </cell>
          <cell r="N83">
            <v>-1403.5</v>
          </cell>
          <cell r="R83">
            <v>-880</v>
          </cell>
          <cell r="S83">
            <v>7134469.2399999993</v>
          </cell>
        </row>
        <row r="84">
          <cell r="A84">
            <v>10148</v>
          </cell>
          <cell r="B84" t="str">
            <v>St Michael's Catholic</v>
          </cell>
          <cell r="C84">
            <v>-2675970</v>
          </cell>
          <cell r="D84">
            <v>-1205824</v>
          </cell>
          <cell r="E84">
            <v>-12046.64</v>
          </cell>
          <cell r="F84">
            <v>-34090</v>
          </cell>
          <cell r="G84">
            <v>-23917.57</v>
          </cell>
          <cell r="H84">
            <v>-131134</v>
          </cell>
          <cell r="I84">
            <v>-55359.71</v>
          </cell>
          <cell r="J84">
            <v>-87654.84</v>
          </cell>
          <cell r="M84">
            <v>-24441.040000000001</v>
          </cell>
          <cell r="N84">
            <v>-198201.85</v>
          </cell>
          <cell r="S84">
            <v>4448639.6499999994</v>
          </cell>
        </row>
        <row r="85">
          <cell r="A85">
            <v>10156</v>
          </cell>
          <cell r="B85" t="str">
            <v>Oak Lodge School</v>
          </cell>
          <cell r="S85">
            <v>0</v>
          </cell>
        </row>
        <row r="86">
          <cell r="A86">
            <v>10157</v>
          </cell>
          <cell r="B86" t="str">
            <v>Northway School</v>
          </cell>
          <cell r="C86">
            <v>-1107949</v>
          </cell>
          <cell r="E86">
            <v>-1409983.69</v>
          </cell>
          <cell r="F86">
            <v>-74117</v>
          </cell>
          <cell r="G86">
            <v>-2300</v>
          </cell>
          <cell r="H86">
            <v>-4095</v>
          </cell>
          <cell r="I86">
            <v>-41808.94</v>
          </cell>
          <cell r="J86">
            <v>-7870.58</v>
          </cell>
          <cell r="K86">
            <v>-15882.24</v>
          </cell>
          <cell r="L86">
            <v>0</v>
          </cell>
          <cell r="N86">
            <v>-1212.6500000000001</v>
          </cell>
          <cell r="R86">
            <v>-31444</v>
          </cell>
          <cell r="S86">
            <v>2696663.1</v>
          </cell>
        </row>
        <row r="87">
          <cell r="A87">
            <v>10158</v>
          </cell>
          <cell r="B87" t="str">
            <v>Oakleigh School</v>
          </cell>
          <cell r="C87">
            <v>-1413117</v>
          </cell>
          <cell r="E87">
            <v>-1730431</v>
          </cell>
          <cell r="F87">
            <v>-55100</v>
          </cell>
          <cell r="G87">
            <v>-4256</v>
          </cell>
          <cell r="H87">
            <v>-703160.94</v>
          </cell>
          <cell r="I87">
            <v>-57075.360000000001</v>
          </cell>
          <cell r="J87">
            <v>-6712.14</v>
          </cell>
          <cell r="K87">
            <v>-7180.8</v>
          </cell>
          <cell r="L87">
            <v>-15890.7</v>
          </cell>
          <cell r="M87">
            <v>-6273.96</v>
          </cell>
          <cell r="N87">
            <v>-7174.22</v>
          </cell>
          <cell r="O87">
            <v>-28445.34</v>
          </cell>
          <cell r="R87">
            <v>-28499.83</v>
          </cell>
          <cell r="S87">
            <v>4063317.29</v>
          </cell>
        </row>
        <row r="88">
          <cell r="A88">
            <v>10159</v>
          </cell>
          <cell r="B88" t="str">
            <v>Mapledown School</v>
          </cell>
          <cell r="C88">
            <v>-485636</v>
          </cell>
          <cell r="D88">
            <v>-358187</v>
          </cell>
          <cell r="E88">
            <v>-1808768.9</v>
          </cell>
          <cell r="F88">
            <v>-20570</v>
          </cell>
          <cell r="G88">
            <v>-7400</v>
          </cell>
          <cell r="H88">
            <v>-10483.719999999999</v>
          </cell>
          <cell r="I88">
            <v>-12375.79</v>
          </cell>
          <cell r="J88">
            <v>-11222.52</v>
          </cell>
          <cell r="K88">
            <v>-44709</v>
          </cell>
          <cell r="L88">
            <v>-5816.67</v>
          </cell>
          <cell r="R88">
            <v>-1320</v>
          </cell>
          <cell r="S88">
            <v>2766489.6000000001</v>
          </cell>
        </row>
        <row r="89">
          <cell r="A89">
            <v>10185</v>
          </cell>
          <cell r="B89" t="str">
            <v>Northgate PRU</v>
          </cell>
          <cell r="C89">
            <v>-409196</v>
          </cell>
          <cell r="E89">
            <v>-92802</v>
          </cell>
          <cell r="F89">
            <v>-4675</v>
          </cell>
          <cell r="H89">
            <v>-12940</v>
          </cell>
          <cell r="I89">
            <v>-39223.019999999997</v>
          </cell>
          <cell r="K89">
            <v>-4224</v>
          </cell>
          <cell r="N89">
            <v>-1107.6199999999999</v>
          </cell>
          <cell r="S89">
            <v>564167.64</v>
          </cell>
        </row>
        <row r="90">
          <cell r="A90">
            <v>10188</v>
          </cell>
          <cell r="B90" t="str">
            <v>Pavilion StudyCt PRU</v>
          </cell>
          <cell r="C90">
            <v>-1468288</v>
          </cell>
          <cell r="E90">
            <v>-919323</v>
          </cell>
          <cell r="F90">
            <v>-66754.25</v>
          </cell>
          <cell r="G90">
            <v>-67</v>
          </cell>
          <cell r="H90">
            <v>8205</v>
          </cell>
          <cell r="I90">
            <v>-135175.76</v>
          </cell>
          <cell r="J90">
            <v>-896.68</v>
          </cell>
          <cell r="L90">
            <v>-661.76</v>
          </cell>
          <cell r="M90">
            <v>-999</v>
          </cell>
          <cell r="N90">
            <v>0</v>
          </cell>
          <cell r="R90">
            <v>-4342.6499999999996</v>
          </cell>
          <cell r="S90">
            <v>2588303.0999999996</v>
          </cell>
        </row>
        <row r="91">
          <cell r="A91">
            <v>10698</v>
          </cell>
          <cell r="B91" t="str">
            <v>St Marys and St Johns Primary</v>
          </cell>
          <cell r="C91">
            <v>-6309492</v>
          </cell>
          <cell r="E91">
            <v>-214867.06</v>
          </cell>
          <cell r="F91">
            <v>-366983.5</v>
          </cell>
          <cell r="G91">
            <v>-18477</v>
          </cell>
          <cell r="H91">
            <v>-22078.35</v>
          </cell>
          <cell r="I91">
            <v>-52007.55</v>
          </cell>
          <cell r="J91">
            <v>-202640.82</v>
          </cell>
          <cell r="M91">
            <v>-143401.44</v>
          </cell>
          <cell r="N91">
            <v>-102550.11</v>
          </cell>
          <cell r="R91">
            <v>-107799.17</v>
          </cell>
          <cell r="S91">
            <v>7540297</v>
          </cell>
        </row>
        <row r="92">
          <cell r="A92">
            <v>11093</v>
          </cell>
          <cell r="B92" t="str">
            <v>Martin Primary</v>
          </cell>
          <cell r="C92">
            <v>-2910172</v>
          </cell>
          <cell r="E92">
            <v>-113846</v>
          </cell>
          <cell r="F92">
            <v>-166500</v>
          </cell>
          <cell r="G92">
            <v>-194</v>
          </cell>
          <cell r="H92">
            <v>-15409.44</v>
          </cell>
          <cell r="I92">
            <v>-136351.43</v>
          </cell>
          <cell r="J92">
            <v>-65626.27</v>
          </cell>
          <cell r="K92">
            <v>-10208</v>
          </cell>
          <cell r="L92">
            <v>-7468.9</v>
          </cell>
          <cell r="M92">
            <v>-77753.119999999995</v>
          </cell>
          <cell r="N92">
            <v>-26571.73</v>
          </cell>
          <cell r="R92">
            <v>-115545.5</v>
          </cell>
          <cell r="S92">
            <v>3645646.39</v>
          </cell>
        </row>
        <row r="93">
          <cell r="A93">
            <v>11094</v>
          </cell>
          <cell r="B93" t="str">
            <v>Akiva</v>
          </cell>
          <cell r="C93">
            <v>-1550451</v>
          </cell>
          <cell r="E93">
            <v>-95407</v>
          </cell>
          <cell r="F93">
            <v>-3620</v>
          </cell>
          <cell r="G93">
            <v>-22857.7</v>
          </cell>
          <cell r="H93">
            <v>-1644.5</v>
          </cell>
          <cell r="I93">
            <v>-13067.56</v>
          </cell>
          <cell r="J93">
            <v>-86181.6</v>
          </cell>
          <cell r="K93">
            <v>-12464.36</v>
          </cell>
          <cell r="L93">
            <v>-1904</v>
          </cell>
          <cell r="M93">
            <v>-54788.6</v>
          </cell>
          <cell r="N93">
            <v>-632827.98</v>
          </cell>
          <cell r="R93">
            <v>-97713.67</v>
          </cell>
          <cell r="S93">
            <v>2572927.9700000002</v>
          </cell>
        </row>
        <row r="94">
          <cell r="A94">
            <v>11174</v>
          </cell>
          <cell r="B94" t="str">
            <v>JCOSS</v>
          </cell>
          <cell r="C94">
            <v>-6101303.4800000004</v>
          </cell>
          <cell r="D94">
            <v>-1437632</v>
          </cell>
          <cell r="E94">
            <v>-1276587.3799999999</v>
          </cell>
          <cell r="F94">
            <v>-92430</v>
          </cell>
          <cell r="G94">
            <v>-171742.63</v>
          </cell>
          <cell r="H94">
            <v>-47143</v>
          </cell>
          <cell r="I94">
            <v>-1192.25</v>
          </cell>
          <cell r="J94">
            <v>-6400</v>
          </cell>
          <cell r="K94">
            <v>-35728</v>
          </cell>
          <cell r="L94">
            <v>-208.9</v>
          </cell>
          <cell r="M94">
            <v>-1024694.21</v>
          </cell>
          <cell r="N94">
            <v>-1391883</v>
          </cell>
          <cell r="R94">
            <v>-2640</v>
          </cell>
          <cell r="S94">
            <v>11589584.850000001</v>
          </cell>
        </row>
        <row r="95">
          <cell r="A95">
            <v>11278</v>
          </cell>
          <cell r="B95" t="str">
            <v>Beit Schvidler</v>
          </cell>
          <cell r="C95">
            <v>-929907</v>
          </cell>
          <cell r="E95">
            <v>-67548</v>
          </cell>
          <cell r="F95">
            <v>-14520</v>
          </cell>
          <cell r="G95">
            <v>-51968.4</v>
          </cell>
          <cell r="H95">
            <v>-494.5</v>
          </cell>
          <cell r="I95">
            <v>-23663.11</v>
          </cell>
          <cell r="J95">
            <v>-14294.26</v>
          </cell>
          <cell r="L95">
            <v>-1005</v>
          </cell>
          <cell r="M95">
            <v>-16642.43</v>
          </cell>
          <cell r="N95">
            <v>-524723.51</v>
          </cell>
          <cell r="R95">
            <v>-49246.5</v>
          </cell>
          <cell r="S95">
            <v>1694012.71</v>
          </cell>
        </row>
        <row r="96">
          <cell r="A96">
            <v>11381</v>
          </cell>
          <cell r="B96" t="str">
            <v>Sacks Morasha</v>
          </cell>
          <cell r="C96">
            <v>-824140</v>
          </cell>
          <cell r="F96">
            <v>-3960</v>
          </cell>
          <cell r="H96">
            <v>-25028.38</v>
          </cell>
          <cell r="I96">
            <v>-22152.44</v>
          </cell>
          <cell r="J96">
            <v>-29072.49</v>
          </cell>
          <cell r="K96">
            <v>-4757.1499999999996</v>
          </cell>
          <cell r="M96">
            <v>-6431.89</v>
          </cell>
          <cell r="N96">
            <v>-194944.36</v>
          </cell>
          <cell r="R96">
            <v>-43414.75</v>
          </cell>
          <cell r="S96">
            <v>1153901.46</v>
          </cell>
        </row>
        <row r="97">
          <cell r="A97">
            <v>11513</v>
          </cell>
          <cell r="B97" t="str">
            <v>Menorah High School</v>
          </cell>
          <cell r="C97">
            <v>-1244024</v>
          </cell>
          <cell r="D97">
            <v>-218409</v>
          </cell>
          <cell r="E97">
            <v>-63069</v>
          </cell>
          <cell r="F97">
            <v>-13090</v>
          </cell>
          <cell r="G97">
            <v>-40440.879999999997</v>
          </cell>
          <cell r="K97">
            <v>0</v>
          </cell>
          <cell r="M97">
            <v>0</v>
          </cell>
          <cell r="N97">
            <v>-445250</v>
          </cell>
          <cell r="S97">
            <v>2024282.88</v>
          </cell>
        </row>
      </sheetData>
      <sheetData sheetId="3"/>
      <sheetData sheetId="4">
        <row r="6">
          <cell r="B6">
            <v>10135</v>
          </cell>
          <cell r="C6" t="str">
            <v>10135 Total</v>
          </cell>
          <cell r="D6" t="str">
            <v>Total</v>
          </cell>
          <cell r="E6" t="str">
            <v>BEYA</v>
          </cell>
          <cell r="F6">
            <v>-91889.850000000079</v>
          </cell>
          <cell r="G6">
            <v>-91889.85</v>
          </cell>
          <cell r="H6">
            <v>0</v>
          </cell>
          <cell r="K6">
            <v>-2331715.52</v>
          </cell>
          <cell r="L6">
            <v>-2331715.52</v>
          </cell>
          <cell r="M6">
            <v>-50667.05</v>
          </cell>
          <cell r="N6">
            <v>-50667.05</v>
          </cell>
          <cell r="O6">
            <v>-2382382.5699999998</v>
          </cell>
          <cell r="P6">
            <v>2251548.0299999998</v>
          </cell>
          <cell r="Q6">
            <v>2251548.0299999998</v>
          </cell>
          <cell r="R6">
            <v>6217.5</v>
          </cell>
          <cell r="S6">
            <v>6217.5</v>
          </cell>
          <cell r="T6">
            <v>2257765.5299999998</v>
          </cell>
          <cell r="U6">
            <v>419513.49</v>
          </cell>
          <cell r="V6">
            <v>58866.55</v>
          </cell>
          <cell r="W6">
            <v>58866.55</v>
          </cell>
          <cell r="X6">
            <v>339346</v>
          </cell>
        </row>
        <row r="7">
          <cell r="B7">
            <v>10130</v>
          </cell>
          <cell r="C7" t="str">
            <v>10130 Total</v>
          </cell>
          <cell r="D7" t="str">
            <v>Total</v>
          </cell>
          <cell r="E7" t="str">
            <v>Brookhill Nursery</v>
          </cell>
          <cell r="F7" t="e">
            <v>#N/A</v>
          </cell>
          <cell r="G7" t="e">
            <v>#N/A</v>
          </cell>
          <cell r="H7" t="e">
            <v>#N/A</v>
          </cell>
          <cell r="K7" t="e">
            <v>#N/A</v>
          </cell>
          <cell r="L7">
            <v>0</v>
          </cell>
          <cell r="M7" t="e">
            <v>#N/A</v>
          </cell>
          <cell r="N7" t="str">
            <v>0</v>
          </cell>
          <cell r="O7">
            <v>0</v>
          </cell>
          <cell r="P7" t="e">
            <v>#N/A</v>
          </cell>
          <cell r="Q7">
            <v>0</v>
          </cell>
          <cell r="R7" t="e">
            <v>#N/A</v>
          </cell>
          <cell r="S7" t="str">
            <v>0</v>
          </cell>
          <cell r="T7">
            <v>0</v>
          </cell>
          <cell r="U7" t="e">
            <v>#N/A</v>
          </cell>
          <cell r="V7" t="e">
            <v>#N/A</v>
          </cell>
          <cell r="W7">
            <v>0</v>
          </cell>
          <cell r="X7">
            <v>0</v>
          </cell>
        </row>
        <row r="8">
          <cell r="B8">
            <v>10131</v>
          </cell>
          <cell r="C8" t="str">
            <v>10131 Total</v>
          </cell>
          <cell r="D8" t="str">
            <v>Total</v>
          </cell>
          <cell r="E8" t="str">
            <v xml:space="preserve">Hampden Way Nursery </v>
          </cell>
          <cell r="F8" t="e">
            <v>#N/A</v>
          </cell>
          <cell r="G8" t="e">
            <v>#N/A</v>
          </cell>
          <cell r="H8" t="e">
            <v>#N/A</v>
          </cell>
          <cell r="K8" t="e">
            <v>#N/A</v>
          </cell>
          <cell r="L8">
            <v>0</v>
          </cell>
          <cell r="M8" t="e">
            <v>#N/A</v>
          </cell>
          <cell r="N8" t="str">
            <v>0</v>
          </cell>
          <cell r="O8">
            <v>0</v>
          </cell>
          <cell r="P8" t="e">
            <v>#N/A</v>
          </cell>
          <cell r="Q8">
            <v>0</v>
          </cell>
          <cell r="R8" t="e">
            <v>#N/A</v>
          </cell>
          <cell r="S8" t="str">
            <v>0</v>
          </cell>
          <cell r="T8">
            <v>0</v>
          </cell>
          <cell r="U8" t="e">
            <v>#N/A</v>
          </cell>
          <cell r="V8" t="e">
            <v>#N/A</v>
          </cell>
          <cell r="W8">
            <v>0</v>
          </cell>
          <cell r="X8">
            <v>0</v>
          </cell>
        </row>
        <row r="9">
          <cell r="B9">
            <v>10132</v>
          </cell>
          <cell r="C9" t="str">
            <v>10132 Total</v>
          </cell>
          <cell r="D9" t="str">
            <v>Total</v>
          </cell>
          <cell r="E9" t="str">
            <v>Moss Hall Nursery</v>
          </cell>
          <cell r="F9">
            <v>44669.679999999964</v>
          </cell>
          <cell r="G9">
            <v>44669.68</v>
          </cell>
          <cell r="H9">
            <v>0</v>
          </cell>
          <cell r="K9">
            <v>-610971.97</v>
          </cell>
          <cell r="L9">
            <v>-610971.97</v>
          </cell>
          <cell r="M9">
            <v>-10953.52</v>
          </cell>
          <cell r="N9">
            <v>-10953.52</v>
          </cell>
          <cell r="O9">
            <v>-621925.49</v>
          </cell>
          <cell r="P9">
            <v>687204.69</v>
          </cell>
          <cell r="Q9">
            <v>687204.69</v>
          </cell>
          <cell r="R9">
            <v>2499.6</v>
          </cell>
          <cell r="S9">
            <v>2499.6</v>
          </cell>
          <cell r="T9">
            <v>689704.28999999992</v>
          </cell>
          <cell r="U9">
            <v>228364.28</v>
          </cell>
          <cell r="V9">
            <v>17589.919999999998</v>
          </cell>
          <cell r="W9">
            <v>17589.919999999998</v>
          </cell>
          <cell r="X9">
            <v>304597</v>
          </cell>
        </row>
        <row r="10">
          <cell r="B10">
            <v>10133</v>
          </cell>
          <cell r="C10" t="str">
            <v>10133 Total</v>
          </cell>
          <cell r="D10" t="str">
            <v>Total</v>
          </cell>
          <cell r="E10" t="str">
            <v xml:space="preserve">St Margaret's Nursery </v>
          </cell>
          <cell r="F10" t="e">
            <v>#N/A</v>
          </cell>
          <cell r="G10" t="e">
            <v>#N/A</v>
          </cell>
          <cell r="H10" t="e">
            <v>#N/A</v>
          </cell>
          <cell r="K10" t="e">
            <v>#N/A</v>
          </cell>
          <cell r="L10">
            <v>0</v>
          </cell>
          <cell r="M10" t="e">
            <v>#N/A</v>
          </cell>
          <cell r="N10" t="str">
            <v>0</v>
          </cell>
          <cell r="O10">
            <v>0</v>
          </cell>
          <cell r="P10" t="e">
            <v>#N/A</v>
          </cell>
          <cell r="Q10">
            <v>0</v>
          </cell>
          <cell r="R10" t="e">
            <v>#N/A</v>
          </cell>
          <cell r="S10" t="str">
            <v>0</v>
          </cell>
          <cell r="T10">
            <v>0</v>
          </cell>
          <cell r="U10" t="e">
            <v>#N/A</v>
          </cell>
          <cell r="V10" t="e">
            <v>#N/A</v>
          </cell>
          <cell r="W10">
            <v>0</v>
          </cell>
          <cell r="X10">
            <v>0</v>
          </cell>
        </row>
        <row r="11">
          <cell r="B11">
            <v>10159</v>
          </cell>
          <cell r="C11" t="str">
            <v>10159 Total</v>
          </cell>
          <cell r="D11" t="str">
            <v>Total</v>
          </cell>
          <cell r="E11" t="str">
            <v>Mapledown</v>
          </cell>
          <cell r="F11">
            <v>42986.71999999987</v>
          </cell>
          <cell r="G11">
            <v>42986.720000000001</v>
          </cell>
          <cell r="H11">
            <v>1.3096723705530167E-10</v>
          </cell>
          <cell r="K11">
            <v>-2766489.6000000001</v>
          </cell>
          <cell r="L11">
            <v>-2766489.6000000001</v>
          </cell>
          <cell r="M11">
            <v>-16753.75</v>
          </cell>
          <cell r="N11">
            <v>-16753.75</v>
          </cell>
          <cell r="O11">
            <v>-2783243.35</v>
          </cell>
          <cell r="P11">
            <v>2810486.15</v>
          </cell>
          <cell r="Q11">
            <v>2810486.15</v>
          </cell>
          <cell r="R11">
            <v>16558.849999999999</v>
          </cell>
          <cell r="S11">
            <v>16558.849999999999</v>
          </cell>
          <cell r="T11">
            <v>2827045</v>
          </cell>
          <cell r="U11">
            <v>105685.45</v>
          </cell>
          <cell r="V11">
            <v>194.90000000000234</v>
          </cell>
          <cell r="W11">
            <v>194.90000000000234</v>
          </cell>
          <cell r="X11">
            <v>149682</v>
          </cell>
        </row>
        <row r="12">
          <cell r="B12">
            <v>10157</v>
          </cell>
          <cell r="C12" t="str">
            <v>10157 Total</v>
          </cell>
          <cell r="D12" t="str">
            <v>Total</v>
          </cell>
          <cell r="E12" t="str">
            <v>Northway</v>
          </cell>
          <cell r="F12">
            <v>227564.03</v>
          </cell>
          <cell r="G12">
            <v>227564.03</v>
          </cell>
          <cell r="H12">
            <v>0</v>
          </cell>
          <cell r="K12">
            <v>-2696663.1</v>
          </cell>
          <cell r="L12">
            <v>-2696663.1</v>
          </cell>
          <cell r="M12">
            <v>-19744.900000000001</v>
          </cell>
          <cell r="N12">
            <v>-19744.900000000001</v>
          </cell>
          <cell r="O12">
            <v>-2716408</v>
          </cell>
          <cell r="P12">
            <v>2583327.7400000002</v>
          </cell>
          <cell r="Q12">
            <v>2583327.7400000002</v>
          </cell>
          <cell r="R12">
            <v>-2406</v>
          </cell>
          <cell r="S12">
            <v>-2406</v>
          </cell>
          <cell r="T12">
            <v>2580921.7400000002</v>
          </cell>
          <cell r="U12">
            <v>299312.35999999993</v>
          </cell>
          <cell r="V12">
            <v>22150.9</v>
          </cell>
          <cell r="W12">
            <v>22150.9</v>
          </cell>
          <cell r="X12">
            <v>185977</v>
          </cell>
        </row>
        <row r="13">
          <cell r="B13">
            <v>10156</v>
          </cell>
          <cell r="C13" t="str">
            <v>10156 Total</v>
          </cell>
          <cell r="D13" t="str">
            <v>Total</v>
          </cell>
          <cell r="E13" t="str">
            <v>Oak Lodge</v>
          </cell>
          <cell r="F13">
            <v>0</v>
          </cell>
          <cell r="G13">
            <v>0</v>
          </cell>
          <cell r="H13">
            <v>0</v>
          </cell>
          <cell r="K13" t="e">
            <v>#N/A</v>
          </cell>
          <cell r="L13">
            <v>0</v>
          </cell>
          <cell r="M13" t="e">
            <v>#N/A</v>
          </cell>
          <cell r="N13" t="str">
            <v>0</v>
          </cell>
          <cell r="O13">
            <v>0</v>
          </cell>
          <cell r="P13" t="e">
            <v>#N/A</v>
          </cell>
          <cell r="Q13">
            <v>0</v>
          </cell>
          <cell r="R13" t="e">
            <v>#N/A</v>
          </cell>
          <cell r="S13" t="str">
            <v>0</v>
          </cell>
          <cell r="T13">
            <v>0</v>
          </cell>
          <cell r="U13" t="e">
            <v>#N/A</v>
          </cell>
          <cell r="V13" t="e">
            <v>#N/A</v>
          </cell>
          <cell r="W13">
            <v>0</v>
          </cell>
          <cell r="X13">
            <v>0</v>
          </cell>
        </row>
        <row r="14">
          <cell r="B14">
            <v>10158</v>
          </cell>
          <cell r="C14" t="str">
            <v>10158 Total</v>
          </cell>
          <cell r="D14" t="str">
            <v>Total</v>
          </cell>
          <cell r="E14" t="str">
            <v>Oakleigh</v>
          </cell>
          <cell r="F14">
            <v>14998.540000000023</v>
          </cell>
          <cell r="G14">
            <v>14998.54</v>
          </cell>
          <cell r="H14">
            <v>-2.1827872842550278E-11</v>
          </cell>
          <cell r="K14">
            <v>-4063317.29</v>
          </cell>
          <cell r="L14">
            <v>-4063317.29</v>
          </cell>
          <cell r="M14">
            <v>-21253.48</v>
          </cell>
          <cell r="N14">
            <v>-21253.48</v>
          </cell>
          <cell r="O14">
            <v>-4084570.77</v>
          </cell>
          <cell r="P14">
            <v>4202224.22</v>
          </cell>
          <cell r="Q14">
            <v>4202224.22</v>
          </cell>
          <cell r="R14">
            <v>0</v>
          </cell>
          <cell r="S14">
            <v>0</v>
          </cell>
          <cell r="T14">
            <v>4202224.22</v>
          </cell>
          <cell r="U14">
            <v>75384.070000000007</v>
          </cell>
          <cell r="V14">
            <v>21253.48</v>
          </cell>
          <cell r="W14">
            <v>21253.48</v>
          </cell>
          <cell r="X14">
            <v>214291</v>
          </cell>
        </row>
        <row r="15">
          <cell r="B15">
            <v>10185</v>
          </cell>
          <cell r="C15" t="str">
            <v>10185 Total</v>
          </cell>
          <cell r="D15" t="str">
            <v>Total</v>
          </cell>
          <cell r="E15" t="str">
            <v>Northgate</v>
          </cell>
          <cell r="F15">
            <v>32426.79</v>
          </cell>
          <cell r="G15">
            <v>32426.79</v>
          </cell>
          <cell r="H15">
            <v>0</v>
          </cell>
          <cell r="K15">
            <v>-564167.64</v>
          </cell>
          <cell r="L15">
            <v>-564167.64</v>
          </cell>
          <cell r="M15">
            <v>-8675</v>
          </cell>
          <cell r="N15">
            <v>-8675</v>
          </cell>
          <cell r="O15">
            <v>-572842.64</v>
          </cell>
          <cell r="P15">
            <v>533626.87</v>
          </cell>
          <cell r="Q15">
            <v>533626.87</v>
          </cell>
          <cell r="R15">
            <v>1379.82</v>
          </cell>
          <cell r="S15">
            <v>1379.82</v>
          </cell>
          <cell r="T15">
            <v>535006.68999999994</v>
          </cell>
          <cell r="U15">
            <v>130815.77</v>
          </cell>
          <cell r="V15">
            <v>17950.18</v>
          </cell>
          <cell r="W15">
            <v>17950.18</v>
          </cell>
          <cell r="X15">
            <v>100275</v>
          </cell>
        </row>
        <row r="16">
          <cell r="B16">
            <v>10188</v>
          </cell>
          <cell r="C16" t="str">
            <v>10188 Total</v>
          </cell>
          <cell r="D16" t="str">
            <v>Total</v>
          </cell>
          <cell r="E16" t="str">
            <v>Pavilion</v>
          </cell>
          <cell r="F16">
            <v>38460.739999999932</v>
          </cell>
          <cell r="G16">
            <v>38460.74</v>
          </cell>
          <cell r="H16">
            <v>6.5483618527650833E-11</v>
          </cell>
          <cell r="K16">
            <v>-2588303.1</v>
          </cell>
          <cell r="L16">
            <v>-2588303.1</v>
          </cell>
          <cell r="M16">
            <v>-18314.78</v>
          </cell>
          <cell r="N16">
            <v>-18314.78</v>
          </cell>
          <cell r="O16">
            <v>-2606617.88</v>
          </cell>
          <cell r="P16">
            <v>2597784.2799999998</v>
          </cell>
          <cell r="Q16">
            <v>2597784.2799999998</v>
          </cell>
          <cell r="R16">
            <v>0</v>
          </cell>
          <cell r="S16">
            <v>0</v>
          </cell>
          <cell r="T16">
            <v>2597784.2799999998</v>
          </cell>
          <cell r="U16">
            <v>104683.82</v>
          </cell>
          <cell r="V16">
            <v>26351.78</v>
          </cell>
          <cell r="W16">
            <v>26351.78</v>
          </cell>
          <cell r="X16">
            <v>114165</v>
          </cell>
        </row>
        <row r="17">
          <cell r="B17">
            <v>11094</v>
          </cell>
          <cell r="C17" t="str">
            <v>11094 Total</v>
          </cell>
          <cell r="D17" t="str">
            <v>Total</v>
          </cell>
          <cell r="E17" t="str">
            <v>Akiva</v>
          </cell>
          <cell r="F17">
            <v>45153.209999999977</v>
          </cell>
          <cell r="G17">
            <v>45153.21</v>
          </cell>
          <cell r="H17">
            <v>0</v>
          </cell>
          <cell r="K17">
            <v>-2572927.9700000002</v>
          </cell>
          <cell r="L17">
            <v>-2572927.9700000002</v>
          </cell>
          <cell r="M17">
            <v>-12522.62</v>
          </cell>
          <cell r="N17">
            <v>-12522.62</v>
          </cell>
          <cell r="O17">
            <v>-2585450.5900000003</v>
          </cell>
          <cell r="P17">
            <v>2495653.14</v>
          </cell>
          <cell r="Q17">
            <v>2495653.14</v>
          </cell>
          <cell r="R17">
            <v>12522.62</v>
          </cell>
          <cell r="S17">
            <v>12522.62</v>
          </cell>
          <cell r="T17">
            <v>2508175.7600000002</v>
          </cell>
          <cell r="U17">
            <v>114819.83000000006</v>
          </cell>
          <cell r="V17">
            <v>0</v>
          </cell>
          <cell r="W17">
            <v>0</v>
          </cell>
          <cell r="X17">
            <v>37545</v>
          </cell>
        </row>
        <row r="18">
          <cell r="B18">
            <v>10042</v>
          </cell>
          <cell r="C18" t="str">
            <v>10042 Total</v>
          </cell>
          <cell r="D18" t="str">
            <v>Total</v>
          </cell>
          <cell r="E18" t="str">
            <v>All Saints N20</v>
          </cell>
          <cell r="F18">
            <v>51437.060000000005</v>
          </cell>
          <cell r="G18">
            <v>51437.06</v>
          </cell>
          <cell r="H18">
            <v>0</v>
          </cell>
          <cell r="K18">
            <v>-1484838.01</v>
          </cell>
          <cell r="L18">
            <v>-1484838.01</v>
          </cell>
          <cell r="M18" t="e">
            <v>#N/A</v>
          </cell>
          <cell r="N18" t="str">
            <v>0</v>
          </cell>
          <cell r="O18">
            <v>-1484838.01</v>
          </cell>
          <cell r="P18">
            <v>1518386.43</v>
          </cell>
          <cell r="Q18">
            <v>1518386.43</v>
          </cell>
          <cell r="R18" t="e">
            <v>#N/A</v>
          </cell>
          <cell r="S18" t="str">
            <v>0</v>
          </cell>
          <cell r="T18">
            <v>1518386.43</v>
          </cell>
          <cell r="U18">
            <v>89708.579999999929</v>
          </cell>
          <cell r="V18" t="e">
            <v>#N/A</v>
          </cell>
          <cell r="W18">
            <v>0</v>
          </cell>
          <cell r="X18">
            <v>123257</v>
          </cell>
        </row>
        <row r="19">
          <cell r="B19">
            <v>10040</v>
          </cell>
          <cell r="C19" t="str">
            <v>10040 Total</v>
          </cell>
          <cell r="D19" t="str">
            <v>Total</v>
          </cell>
          <cell r="E19" t="str">
            <v>All Saints NW2</v>
          </cell>
          <cell r="F19">
            <v>110051.45999999999</v>
          </cell>
          <cell r="G19">
            <v>110051.46</v>
          </cell>
          <cell r="H19">
            <v>0</v>
          </cell>
          <cell r="K19">
            <v>-1148436.6499999999</v>
          </cell>
          <cell r="L19">
            <v>-1148436.6499999999</v>
          </cell>
          <cell r="M19" t="e">
            <v>#N/A</v>
          </cell>
          <cell r="N19" t="str">
            <v>0</v>
          </cell>
          <cell r="O19">
            <v>-1148436.6499999999</v>
          </cell>
          <cell r="P19">
            <v>1223884.18</v>
          </cell>
          <cell r="Q19">
            <v>1223884.18</v>
          </cell>
          <cell r="R19" t="e">
            <v>#N/A</v>
          </cell>
          <cell r="S19" t="str">
            <v>0</v>
          </cell>
          <cell r="T19">
            <v>1223884.18</v>
          </cell>
          <cell r="U19">
            <v>31136.47</v>
          </cell>
          <cell r="V19" t="e">
            <v>#N/A</v>
          </cell>
          <cell r="W19">
            <v>0</v>
          </cell>
          <cell r="X19">
            <v>106584</v>
          </cell>
        </row>
        <row r="20">
          <cell r="B20">
            <v>10043</v>
          </cell>
          <cell r="C20" t="str">
            <v>10043 Total</v>
          </cell>
          <cell r="D20" t="str">
            <v>Total</v>
          </cell>
          <cell r="E20" t="str">
            <v>Annunciation Inf</v>
          </cell>
          <cell r="F20">
            <v>61794.900000000038</v>
          </cell>
          <cell r="G20">
            <v>61794.9</v>
          </cell>
          <cell r="H20">
            <v>0</v>
          </cell>
          <cell r="K20">
            <v>-1094971.8600000001</v>
          </cell>
          <cell r="L20">
            <v>-1094971.8600000001</v>
          </cell>
          <cell r="M20" t="e">
            <v>#N/A</v>
          </cell>
          <cell r="N20" t="str">
            <v>0</v>
          </cell>
          <cell r="O20">
            <v>-1094971.8600000001</v>
          </cell>
          <cell r="P20">
            <v>1059788.29</v>
          </cell>
          <cell r="Q20">
            <v>1059788.29</v>
          </cell>
          <cell r="R20" t="e">
            <v>#N/A</v>
          </cell>
          <cell r="S20" t="str">
            <v>0</v>
          </cell>
          <cell r="T20">
            <v>1059788.29</v>
          </cell>
          <cell r="U20">
            <v>211077.57</v>
          </cell>
          <cell r="V20" t="e">
            <v>#N/A</v>
          </cell>
          <cell r="W20">
            <v>0</v>
          </cell>
          <cell r="X20">
            <v>175894</v>
          </cell>
        </row>
        <row r="21">
          <cell r="B21">
            <v>10117</v>
          </cell>
          <cell r="C21" t="str">
            <v>10117 Total</v>
          </cell>
          <cell r="D21" t="str">
            <v>Total</v>
          </cell>
          <cell r="E21" t="str">
            <v>Annunciation Jun</v>
          </cell>
          <cell r="F21">
            <v>110819.55</v>
          </cell>
          <cell r="G21">
            <v>110819.55</v>
          </cell>
          <cell r="H21">
            <v>0</v>
          </cell>
          <cell r="K21">
            <v>-1154991.25</v>
          </cell>
          <cell r="L21">
            <v>-1154991.25</v>
          </cell>
          <cell r="M21" t="e">
            <v>#N/A</v>
          </cell>
          <cell r="N21" t="str">
            <v>0</v>
          </cell>
          <cell r="O21">
            <v>-1154991.25</v>
          </cell>
          <cell r="P21">
            <v>1087530.2</v>
          </cell>
          <cell r="Q21">
            <v>1087530.2</v>
          </cell>
          <cell r="R21" t="e">
            <v>#N/A</v>
          </cell>
          <cell r="S21" t="str">
            <v>0</v>
          </cell>
          <cell r="T21">
            <v>1087530.2</v>
          </cell>
          <cell r="U21">
            <v>170575.05</v>
          </cell>
          <cell r="V21" t="e">
            <v>#N/A</v>
          </cell>
          <cell r="W21">
            <v>0</v>
          </cell>
          <cell r="X21">
            <v>103114</v>
          </cell>
        </row>
        <row r="22">
          <cell r="B22">
            <v>10044</v>
          </cell>
          <cell r="C22" t="str">
            <v>10044 Total</v>
          </cell>
          <cell r="D22" t="str">
            <v>Total</v>
          </cell>
          <cell r="E22" t="str">
            <v>Barnfield</v>
          </cell>
          <cell r="F22">
            <v>2046.2300000000287</v>
          </cell>
          <cell r="G22">
            <v>2046.23</v>
          </cell>
          <cell r="H22">
            <v>-2.8649083105847239E-11</v>
          </cell>
          <cell r="K22">
            <v>-3063175.61</v>
          </cell>
          <cell r="L22">
            <v>-3063175.61</v>
          </cell>
          <cell r="M22">
            <v>-28865.74</v>
          </cell>
          <cell r="N22">
            <v>-28865.74</v>
          </cell>
          <cell r="O22">
            <v>-3092041.35</v>
          </cell>
          <cell r="P22">
            <v>3080826.54</v>
          </cell>
          <cell r="Q22">
            <v>3080826.54</v>
          </cell>
          <cell r="R22">
            <v>19558.57</v>
          </cell>
          <cell r="S22">
            <v>19558.57</v>
          </cell>
          <cell r="T22">
            <v>3100385.11</v>
          </cell>
          <cell r="U22">
            <v>393539.07000000007</v>
          </cell>
          <cell r="V22">
            <v>9306.17</v>
          </cell>
          <cell r="W22">
            <v>9306.17</v>
          </cell>
          <cell r="X22">
            <v>411190</v>
          </cell>
        </row>
        <row r="23">
          <cell r="B23">
            <v>10128</v>
          </cell>
          <cell r="C23" t="str">
            <v>10128 Total</v>
          </cell>
          <cell r="D23" t="str">
            <v>Total</v>
          </cell>
          <cell r="E23" t="str">
            <v>Beis Yaakov</v>
          </cell>
          <cell r="F23">
            <v>257249.72000000009</v>
          </cell>
          <cell r="G23">
            <v>257249.72</v>
          </cell>
          <cell r="H23">
            <v>0</v>
          </cell>
          <cell r="K23">
            <v>-2131459.4300000002</v>
          </cell>
          <cell r="L23">
            <v>-2131459.4300000002</v>
          </cell>
          <cell r="M23" t="e">
            <v>#N/A</v>
          </cell>
          <cell r="N23" t="str">
            <v>0</v>
          </cell>
          <cell r="O23">
            <v>-2131459.4300000002</v>
          </cell>
          <cell r="P23">
            <v>2074908.74</v>
          </cell>
          <cell r="Q23">
            <v>2074908.74</v>
          </cell>
          <cell r="R23" t="e">
            <v>#N/A</v>
          </cell>
          <cell r="S23" t="str">
            <v>0</v>
          </cell>
          <cell r="T23">
            <v>2074908.74</v>
          </cell>
          <cell r="U23">
            <v>112118.68999999999</v>
          </cell>
          <cell r="V23" t="e">
            <v>#N/A</v>
          </cell>
          <cell r="W23">
            <v>0</v>
          </cell>
          <cell r="X23">
            <v>55568</v>
          </cell>
        </row>
        <row r="24">
          <cell r="B24">
            <v>11278</v>
          </cell>
          <cell r="C24" t="str">
            <v>11278 Total</v>
          </cell>
          <cell r="D24" t="str">
            <v>Total</v>
          </cell>
          <cell r="E24" t="str">
            <v>Beit Shvidler School</v>
          </cell>
          <cell r="F24">
            <v>-120447.85000000005</v>
          </cell>
          <cell r="G24">
            <v>-120447.85</v>
          </cell>
          <cell r="H24">
            <v>0</v>
          </cell>
          <cell r="K24">
            <v>-1694012.71</v>
          </cell>
          <cell r="L24">
            <v>-1694012.71</v>
          </cell>
          <cell r="M24">
            <v>0</v>
          </cell>
          <cell r="N24">
            <v>0</v>
          </cell>
          <cell r="O24">
            <v>-1694012.71</v>
          </cell>
          <cell r="P24">
            <v>1766423.22</v>
          </cell>
          <cell r="Q24">
            <v>1766423.22</v>
          </cell>
          <cell r="R24">
            <v>0.23</v>
          </cell>
          <cell r="S24">
            <v>0.23</v>
          </cell>
          <cell r="T24">
            <v>1766423.45</v>
          </cell>
          <cell r="U24">
            <v>272.49</v>
          </cell>
          <cell r="V24">
            <v>-0.23</v>
          </cell>
          <cell r="W24">
            <v>-0.23</v>
          </cell>
          <cell r="X24">
            <v>72683</v>
          </cell>
        </row>
        <row r="25">
          <cell r="B25">
            <v>10045</v>
          </cell>
          <cell r="C25" t="str">
            <v>10045 Total</v>
          </cell>
          <cell r="D25" t="str">
            <v>Total</v>
          </cell>
          <cell r="E25" t="str">
            <v xml:space="preserve">Bell Lane </v>
          </cell>
          <cell r="F25">
            <v>-32033.34999999998</v>
          </cell>
          <cell r="G25">
            <v>-32033.35</v>
          </cell>
          <cell r="H25">
            <v>0</v>
          </cell>
          <cell r="K25">
            <v>-2650183.1</v>
          </cell>
          <cell r="L25">
            <v>-2650183.1</v>
          </cell>
          <cell r="M25">
            <v>-25390.87</v>
          </cell>
          <cell r="N25">
            <v>-25390.87</v>
          </cell>
          <cell r="O25">
            <v>-2675573.9700000002</v>
          </cell>
          <cell r="P25">
            <v>2741083.55</v>
          </cell>
          <cell r="Q25">
            <v>2741083.55</v>
          </cell>
          <cell r="R25">
            <v>2149.9899999999998</v>
          </cell>
          <cell r="S25">
            <v>2149.9899999999998</v>
          </cell>
          <cell r="T25">
            <v>2743233.54</v>
          </cell>
          <cell r="U25">
            <v>9828.5499999999956</v>
          </cell>
          <cell r="V25">
            <v>24220.880000000001</v>
          </cell>
          <cell r="W25">
            <v>24220.880000000001</v>
          </cell>
          <cell r="X25">
            <v>100729</v>
          </cell>
        </row>
        <row r="26">
          <cell r="B26">
            <v>10115</v>
          </cell>
          <cell r="C26" t="str">
            <v>10115 Total</v>
          </cell>
          <cell r="D26" t="str">
            <v>Total</v>
          </cell>
          <cell r="E26" t="str">
            <v>Blessed Dominic</v>
          </cell>
          <cell r="F26">
            <v>172965.55000000005</v>
          </cell>
          <cell r="G26">
            <v>172965.55</v>
          </cell>
          <cell r="H26">
            <v>0</v>
          </cell>
          <cell r="K26">
            <v>-2533577.2799999998</v>
          </cell>
          <cell r="L26">
            <v>-2533577.2799999998</v>
          </cell>
          <cell r="M26" t="e">
            <v>#N/A</v>
          </cell>
          <cell r="N26" t="str">
            <v>0</v>
          </cell>
          <cell r="O26">
            <v>-2533577.2799999998</v>
          </cell>
          <cell r="P26">
            <v>2367365.9500000002</v>
          </cell>
          <cell r="Q26">
            <v>2367365.9500000002</v>
          </cell>
          <cell r="R26">
            <v>0</v>
          </cell>
          <cell r="S26">
            <v>0</v>
          </cell>
          <cell r="T26">
            <v>2367365.9500000002</v>
          </cell>
          <cell r="U26">
            <v>380699.33</v>
          </cell>
          <cell r="V26">
            <v>1</v>
          </cell>
          <cell r="W26">
            <v>1</v>
          </cell>
          <cell r="X26">
            <v>214488</v>
          </cell>
        </row>
        <row r="27">
          <cell r="B27">
            <v>10047</v>
          </cell>
          <cell r="C27" t="str">
            <v>10047 Total</v>
          </cell>
          <cell r="D27" t="str">
            <v>Total</v>
          </cell>
          <cell r="E27" t="str">
            <v>Brookland Inf</v>
          </cell>
          <cell r="F27">
            <v>106922.89000000007</v>
          </cell>
          <cell r="G27">
            <v>106922.89</v>
          </cell>
          <cell r="H27">
            <v>0</v>
          </cell>
          <cell r="K27">
            <v>-1749185.21</v>
          </cell>
          <cell r="L27">
            <v>-1749185.21</v>
          </cell>
          <cell r="M27">
            <v>-19883.62</v>
          </cell>
          <cell r="N27">
            <v>-19883.62</v>
          </cell>
          <cell r="O27">
            <v>-1769068.83</v>
          </cell>
          <cell r="P27">
            <v>1730812.53</v>
          </cell>
          <cell r="Q27">
            <v>1730812.53</v>
          </cell>
          <cell r="R27">
            <v>12037.5</v>
          </cell>
          <cell r="S27">
            <v>12037.5</v>
          </cell>
          <cell r="T27">
            <v>1742850.03</v>
          </cell>
          <cell r="U27">
            <v>137149.68</v>
          </cell>
          <cell r="V27">
            <v>16994.12</v>
          </cell>
          <cell r="W27">
            <v>16994.12</v>
          </cell>
          <cell r="X27">
            <v>118777</v>
          </cell>
        </row>
        <row r="28">
          <cell r="B28">
            <v>10046</v>
          </cell>
          <cell r="C28" t="str">
            <v>10046 Total</v>
          </cell>
          <cell r="D28" t="str">
            <v>Total</v>
          </cell>
          <cell r="E28" t="str">
            <v>Brookland Jun</v>
          </cell>
          <cell r="F28">
            <v>111781.47000000002</v>
          </cell>
          <cell r="G28">
            <v>111781.47</v>
          </cell>
          <cell r="H28">
            <v>0</v>
          </cell>
          <cell r="K28">
            <v>-1854665.9</v>
          </cell>
          <cell r="L28">
            <v>-1854665.9</v>
          </cell>
          <cell r="M28">
            <v>-22389.25</v>
          </cell>
          <cell r="N28">
            <v>-22389.25</v>
          </cell>
          <cell r="O28">
            <v>-1877055.15</v>
          </cell>
          <cell r="P28">
            <v>1849384.5</v>
          </cell>
          <cell r="Q28">
            <v>1849384.5</v>
          </cell>
          <cell r="R28">
            <v>15240.36</v>
          </cell>
          <cell r="S28">
            <v>15240.36</v>
          </cell>
          <cell r="T28">
            <v>1864624.86</v>
          </cell>
          <cell r="U28">
            <v>159321.4</v>
          </cell>
          <cell r="V28">
            <v>7148.89</v>
          </cell>
          <cell r="W28">
            <v>7148.89</v>
          </cell>
          <cell r="X28">
            <v>154040</v>
          </cell>
        </row>
        <row r="29">
          <cell r="B29">
            <v>10048</v>
          </cell>
          <cell r="C29" t="str">
            <v>10048 Total</v>
          </cell>
          <cell r="D29" t="str">
            <v>Total</v>
          </cell>
          <cell r="E29" t="str">
            <v>Brunswick Park</v>
          </cell>
          <cell r="F29">
            <v>225451.5500000001</v>
          </cell>
          <cell r="G29">
            <v>225451.55</v>
          </cell>
          <cell r="H29">
            <v>0</v>
          </cell>
          <cell r="K29">
            <v>-2671533.5299999998</v>
          </cell>
          <cell r="L29">
            <v>-2671533.5299999998</v>
          </cell>
          <cell r="M29">
            <v>-73833.03</v>
          </cell>
          <cell r="N29">
            <v>-73833.03</v>
          </cell>
          <cell r="O29">
            <v>-2745366.5599999996</v>
          </cell>
          <cell r="P29">
            <v>2738445.99</v>
          </cell>
          <cell r="Q29">
            <v>2738445.99</v>
          </cell>
          <cell r="R29">
            <v>57714.77</v>
          </cell>
          <cell r="S29">
            <v>57714.77</v>
          </cell>
          <cell r="T29">
            <v>2796160.7600000002</v>
          </cell>
          <cell r="U29">
            <v>198361.54</v>
          </cell>
          <cell r="V29">
            <v>17664.259999999998</v>
          </cell>
          <cell r="W29">
            <v>17664.259999999998</v>
          </cell>
          <cell r="X29">
            <v>265274</v>
          </cell>
        </row>
        <row r="30">
          <cell r="B30">
            <v>10118</v>
          </cell>
          <cell r="C30" t="str">
            <v>10118 Total</v>
          </cell>
          <cell r="D30" t="str">
            <v>Total</v>
          </cell>
          <cell r="E30" t="str">
            <v>Chalgrove</v>
          </cell>
          <cell r="F30">
            <v>133158.45999999996</v>
          </cell>
          <cell r="G30">
            <v>133158.46</v>
          </cell>
          <cell r="H30">
            <v>0</v>
          </cell>
          <cell r="K30">
            <v>-1596931.07</v>
          </cell>
          <cell r="L30">
            <v>-1596931.07</v>
          </cell>
          <cell r="M30">
            <v>-56480.73</v>
          </cell>
          <cell r="N30">
            <v>-56480.73</v>
          </cell>
          <cell r="O30">
            <v>-1653411.8</v>
          </cell>
          <cell r="P30">
            <v>1587189.64</v>
          </cell>
          <cell r="Q30">
            <v>1587189.64</v>
          </cell>
          <cell r="R30">
            <v>63438.080000000002</v>
          </cell>
          <cell r="S30">
            <v>63438.080000000002</v>
          </cell>
          <cell r="T30">
            <v>1650627.72</v>
          </cell>
          <cell r="U30">
            <v>123089.43</v>
          </cell>
          <cell r="V30">
            <v>-0.35</v>
          </cell>
          <cell r="W30">
            <v>-0.35</v>
          </cell>
          <cell r="X30">
            <v>113348</v>
          </cell>
        </row>
        <row r="31">
          <cell r="B31">
            <v>10049</v>
          </cell>
          <cell r="C31" t="str">
            <v>10049 Total</v>
          </cell>
          <cell r="D31" t="str">
            <v>Total</v>
          </cell>
          <cell r="E31" t="str">
            <v>Childs Hill</v>
          </cell>
          <cell r="F31">
            <v>101954.80999999995</v>
          </cell>
          <cell r="G31">
            <v>101954.81</v>
          </cell>
          <cell r="H31">
            <v>0</v>
          </cell>
          <cell r="K31">
            <v>-2813377.5</v>
          </cell>
          <cell r="L31">
            <v>-2813377.5</v>
          </cell>
          <cell r="M31">
            <v>-36114.67</v>
          </cell>
          <cell r="N31">
            <v>-36114.67</v>
          </cell>
          <cell r="O31">
            <v>-2849492.17</v>
          </cell>
          <cell r="P31">
            <v>2763027.49</v>
          </cell>
          <cell r="Q31">
            <v>2763027.49</v>
          </cell>
          <cell r="R31">
            <v>20689.189999999999</v>
          </cell>
          <cell r="S31">
            <v>20689.189999999999</v>
          </cell>
          <cell r="T31">
            <v>2783716.68</v>
          </cell>
          <cell r="U31">
            <v>57091.01</v>
          </cell>
          <cell r="V31">
            <v>15425.480000000003</v>
          </cell>
          <cell r="W31">
            <v>15425.480000000003</v>
          </cell>
          <cell r="X31">
            <v>6741</v>
          </cell>
        </row>
        <row r="32">
          <cell r="B32">
            <v>10050</v>
          </cell>
          <cell r="C32" t="str">
            <v>10050 Total</v>
          </cell>
          <cell r="D32" t="str">
            <v>Total</v>
          </cell>
          <cell r="E32" t="str">
            <v>Christchurch JMI</v>
          </cell>
          <cell r="F32">
            <v>37940.919999999955</v>
          </cell>
          <cell r="G32">
            <v>37940.92</v>
          </cell>
          <cell r="H32">
            <v>0</v>
          </cell>
          <cell r="K32">
            <v>-1239774.74</v>
          </cell>
          <cell r="L32">
            <v>-1239774.74</v>
          </cell>
          <cell r="M32" t="e">
            <v>#N/A</v>
          </cell>
          <cell r="N32" t="str">
            <v>0</v>
          </cell>
          <cell r="O32">
            <v>-1239774.74</v>
          </cell>
          <cell r="P32">
            <v>1196358.21</v>
          </cell>
          <cell r="Q32">
            <v>1196358.21</v>
          </cell>
          <cell r="R32" t="e">
            <v>#N/A</v>
          </cell>
          <cell r="S32" t="str">
            <v>0</v>
          </cell>
          <cell r="T32">
            <v>1196358.21</v>
          </cell>
          <cell r="U32">
            <v>305864.53000000003</v>
          </cell>
          <cell r="V32" t="e">
            <v>#N/A</v>
          </cell>
          <cell r="W32">
            <v>0</v>
          </cell>
          <cell r="X32">
            <v>262448</v>
          </cell>
        </row>
        <row r="33">
          <cell r="B33">
            <v>10051</v>
          </cell>
          <cell r="C33" t="str">
            <v>10051 Total</v>
          </cell>
          <cell r="D33" t="str">
            <v>Total</v>
          </cell>
          <cell r="E33" t="str">
            <v>Church Hill</v>
          </cell>
          <cell r="F33">
            <v>48291.369999999995</v>
          </cell>
          <cell r="G33">
            <v>48291.37</v>
          </cell>
          <cell r="H33">
            <v>0</v>
          </cell>
          <cell r="K33">
            <v>-1249785.73</v>
          </cell>
          <cell r="L33">
            <v>-1249785.73</v>
          </cell>
          <cell r="M33">
            <v>-42209.45</v>
          </cell>
          <cell r="N33">
            <v>-42209.45</v>
          </cell>
          <cell r="O33">
            <v>-1291995.18</v>
          </cell>
          <cell r="P33">
            <v>1384947.4</v>
          </cell>
          <cell r="Q33">
            <v>1384947.4</v>
          </cell>
          <cell r="R33">
            <v>42209</v>
          </cell>
          <cell r="S33">
            <v>42209</v>
          </cell>
          <cell r="T33">
            <v>1427156.4</v>
          </cell>
          <cell r="U33">
            <v>-63377.67</v>
          </cell>
          <cell r="V33">
            <v>0.45</v>
          </cell>
          <cell r="W33">
            <v>0.45</v>
          </cell>
          <cell r="X33">
            <v>71784</v>
          </cell>
        </row>
        <row r="34">
          <cell r="B34">
            <v>10054</v>
          </cell>
          <cell r="C34" t="str">
            <v>10054 Total</v>
          </cell>
          <cell r="D34" t="str">
            <v>Total</v>
          </cell>
          <cell r="E34" t="str">
            <v>Colindale</v>
          </cell>
          <cell r="F34">
            <v>277553.01000000007</v>
          </cell>
          <cell r="G34">
            <v>277553.01</v>
          </cell>
          <cell r="H34">
            <v>0</v>
          </cell>
          <cell r="K34">
            <v>-4224334.4400000004</v>
          </cell>
          <cell r="L34">
            <v>-4224334.4400000004</v>
          </cell>
          <cell r="M34">
            <v>-37553.08</v>
          </cell>
          <cell r="N34">
            <v>-37553.08</v>
          </cell>
          <cell r="O34">
            <v>-4261887.5200000005</v>
          </cell>
          <cell r="P34">
            <v>4225617.33</v>
          </cell>
          <cell r="Q34">
            <v>4225617.33</v>
          </cell>
          <cell r="R34">
            <v>24379</v>
          </cell>
          <cell r="S34">
            <v>24379</v>
          </cell>
          <cell r="T34">
            <v>4249996.33</v>
          </cell>
          <cell r="U34">
            <v>499415.11</v>
          </cell>
          <cell r="V34">
            <v>13174.08</v>
          </cell>
          <cell r="W34">
            <v>13174.08</v>
          </cell>
          <cell r="X34">
            <v>500698</v>
          </cell>
        </row>
        <row r="35">
          <cell r="B35">
            <v>10055</v>
          </cell>
          <cell r="C35" t="str">
            <v>10055 Total</v>
          </cell>
          <cell r="D35" t="str">
            <v>Total</v>
          </cell>
          <cell r="E35" t="str">
            <v>Coppetts Wood</v>
          </cell>
          <cell r="F35">
            <v>-105888.20000000001</v>
          </cell>
          <cell r="G35">
            <v>-105888.2</v>
          </cell>
          <cell r="H35">
            <v>0</v>
          </cell>
          <cell r="K35">
            <v>-2191768.2599999998</v>
          </cell>
          <cell r="L35">
            <v>-2191768.2599999998</v>
          </cell>
          <cell r="M35">
            <v>-18619</v>
          </cell>
          <cell r="N35">
            <v>-18619</v>
          </cell>
          <cell r="O35">
            <v>-2210387.2599999998</v>
          </cell>
          <cell r="P35">
            <v>2184063.25</v>
          </cell>
          <cell r="Q35">
            <v>2184063.25</v>
          </cell>
          <cell r="R35">
            <v>19092</v>
          </cell>
          <cell r="S35">
            <v>19092</v>
          </cell>
          <cell r="T35">
            <v>2203155.25</v>
          </cell>
          <cell r="U35">
            <v>453369.01</v>
          </cell>
          <cell r="V35">
            <v>13645</v>
          </cell>
          <cell r="W35">
            <v>13645</v>
          </cell>
          <cell r="X35">
            <v>445664</v>
          </cell>
        </row>
        <row r="36">
          <cell r="B36">
            <v>10056</v>
          </cell>
          <cell r="C36" t="str">
            <v>10056 Total</v>
          </cell>
          <cell r="D36" t="str">
            <v>Total</v>
          </cell>
          <cell r="E36" t="str">
            <v>Courtland</v>
          </cell>
          <cell r="F36">
            <v>67229.550000000017</v>
          </cell>
          <cell r="G36">
            <v>67229.55</v>
          </cell>
          <cell r="H36">
            <v>0</v>
          </cell>
          <cell r="K36">
            <v>-1193194.56</v>
          </cell>
          <cell r="L36">
            <v>-1193194.56</v>
          </cell>
          <cell r="M36">
            <v>-12190.2</v>
          </cell>
          <cell r="N36">
            <v>-12190.2</v>
          </cell>
          <cell r="O36">
            <v>-1205384.76</v>
          </cell>
          <cell r="P36">
            <v>1188295.8700000001</v>
          </cell>
          <cell r="Q36">
            <v>1188295.8700000001</v>
          </cell>
          <cell r="R36">
            <v>0</v>
          </cell>
          <cell r="S36">
            <v>0</v>
          </cell>
          <cell r="T36">
            <v>1188295.8700000001</v>
          </cell>
          <cell r="U36">
            <v>97507.69</v>
          </cell>
          <cell r="V36">
            <v>12191.2</v>
          </cell>
          <cell r="W36">
            <v>12191.2</v>
          </cell>
          <cell r="X36">
            <v>92609</v>
          </cell>
        </row>
        <row r="37">
          <cell r="B37">
            <v>10057</v>
          </cell>
          <cell r="C37" t="str">
            <v>10057 Total</v>
          </cell>
          <cell r="D37" t="str">
            <v>Total</v>
          </cell>
          <cell r="E37" t="str">
            <v>Cromer Road</v>
          </cell>
          <cell r="F37">
            <v>199571.48000000004</v>
          </cell>
          <cell r="G37">
            <v>199571.48</v>
          </cell>
          <cell r="H37">
            <v>0</v>
          </cell>
          <cell r="K37">
            <v>-2181030.8199999998</v>
          </cell>
          <cell r="L37">
            <v>-2181030.8199999998</v>
          </cell>
          <cell r="M37">
            <v>-110386.05</v>
          </cell>
          <cell r="N37">
            <v>-110386.05</v>
          </cell>
          <cell r="O37">
            <v>-2291416.8699999996</v>
          </cell>
          <cell r="P37">
            <v>2312951.58</v>
          </cell>
          <cell r="Q37">
            <v>2312951.58</v>
          </cell>
          <cell r="R37">
            <v>121857.66</v>
          </cell>
          <cell r="S37">
            <v>121857.66</v>
          </cell>
          <cell r="T37">
            <v>2434809.2400000002</v>
          </cell>
          <cell r="U37">
            <v>41632.239999999983</v>
          </cell>
          <cell r="V37">
            <v>3401.39</v>
          </cell>
          <cell r="W37">
            <v>3401.39</v>
          </cell>
          <cell r="X37">
            <v>173553</v>
          </cell>
        </row>
        <row r="38">
          <cell r="B38">
            <v>10083</v>
          </cell>
          <cell r="C38" t="str">
            <v>10083 Total</v>
          </cell>
          <cell r="D38" t="str">
            <v>Total</v>
          </cell>
          <cell r="E38" t="str">
            <v>Danegrove</v>
          </cell>
          <cell r="F38">
            <v>-128462.28000000119</v>
          </cell>
          <cell r="G38">
            <v>-128462.28</v>
          </cell>
          <cell r="H38">
            <v>1.1932570487260818E-9</v>
          </cell>
          <cell r="K38">
            <v>-3523139.9</v>
          </cell>
          <cell r="L38">
            <v>-3523139.9</v>
          </cell>
          <cell r="M38">
            <v>-35437.599999999999</v>
          </cell>
          <cell r="N38">
            <v>-35437.599999999999</v>
          </cell>
          <cell r="O38">
            <v>-3558577.5</v>
          </cell>
          <cell r="P38">
            <v>3478215.22</v>
          </cell>
          <cell r="Q38">
            <v>3478215.22</v>
          </cell>
          <cell r="R38">
            <v>0</v>
          </cell>
          <cell r="S38">
            <v>0</v>
          </cell>
          <cell r="T38">
            <v>3478215.22</v>
          </cell>
          <cell r="U38">
            <v>396844.68</v>
          </cell>
          <cell r="V38">
            <v>36084.6</v>
          </cell>
          <cell r="W38">
            <v>36084.6</v>
          </cell>
          <cell r="X38">
            <v>351920</v>
          </cell>
        </row>
        <row r="39">
          <cell r="B39">
            <v>10059</v>
          </cell>
          <cell r="C39" t="str">
            <v>10059 Total</v>
          </cell>
          <cell r="D39" t="str">
            <v>Total</v>
          </cell>
          <cell r="E39" t="str">
            <v>Deansbrook Inf</v>
          </cell>
          <cell r="F39">
            <v>90324.040000000066</v>
          </cell>
          <cell r="G39">
            <v>90324.04</v>
          </cell>
          <cell r="H39">
            <v>0</v>
          </cell>
          <cell r="K39">
            <v>-1737755.44</v>
          </cell>
          <cell r="L39">
            <v>-1737755.44</v>
          </cell>
          <cell r="M39">
            <v>-20048.349999999999</v>
          </cell>
          <cell r="N39">
            <v>-20048.349999999999</v>
          </cell>
          <cell r="O39">
            <v>-1757803.79</v>
          </cell>
          <cell r="P39">
            <v>1679053.47</v>
          </cell>
          <cell r="Q39">
            <v>1679053.47</v>
          </cell>
          <cell r="R39">
            <v>17552.54</v>
          </cell>
          <cell r="S39">
            <v>17552.54</v>
          </cell>
          <cell r="T39">
            <v>1696606.01</v>
          </cell>
          <cell r="U39">
            <v>175544.96999999997</v>
          </cell>
          <cell r="V39">
            <v>16265.809999999998</v>
          </cell>
          <cell r="W39">
            <v>16265.809999999998</v>
          </cell>
          <cell r="X39">
            <v>116843</v>
          </cell>
        </row>
        <row r="40">
          <cell r="B40">
            <v>10061</v>
          </cell>
          <cell r="C40" t="str">
            <v>10061 Total</v>
          </cell>
          <cell r="D40" t="str">
            <v>Total</v>
          </cell>
          <cell r="E40" t="str">
            <v xml:space="preserve">Dollis Inf </v>
          </cell>
          <cell r="F40">
            <v>112364.24</v>
          </cell>
          <cell r="G40">
            <v>112364.24</v>
          </cell>
          <cell r="H40">
            <v>0</v>
          </cell>
          <cell r="K40">
            <v>-1661051.82</v>
          </cell>
          <cell r="L40">
            <v>-1661051.82</v>
          </cell>
          <cell r="M40">
            <v>-18721.84</v>
          </cell>
          <cell r="N40">
            <v>-18721.84</v>
          </cell>
          <cell r="O40">
            <v>-1679773.6600000001</v>
          </cell>
          <cell r="P40">
            <v>1644639.14</v>
          </cell>
          <cell r="Q40">
            <v>1644639.14</v>
          </cell>
          <cell r="R40">
            <v>10349.469999999999</v>
          </cell>
          <cell r="S40">
            <v>10349.469999999999</v>
          </cell>
          <cell r="T40">
            <v>1654988.6099999999</v>
          </cell>
          <cell r="U40">
            <v>201376.68</v>
          </cell>
          <cell r="V40">
            <v>22953.37</v>
          </cell>
          <cell r="W40">
            <v>22953.37</v>
          </cell>
          <cell r="X40">
            <v>184964</v>
          </cell>
        </row>
        <row r="41">
          <cell r="B41">
            <v>10060</v>
          </cell>
          <cell r="C41" t="str">
            <v>10060 Total</v>
          </cell>
          <cell r="D41" t="str">
            <v>Total</v>
          </cell>
          <cell r="E41" t="str">
            <v xml:space="preserve">Dollis Junior </v>
          </cell>
          <cell r="F41">
            <v>-19400.23999999998</v>
          </cell>
          <cell r="G41">
            <v>-19400.240000000002</v>
          </cell>
          <cell r="H41">
            <v>0</v>
          </cell>
          <cell r="K41">
            <v>-2070510.01</v>
          </cell>
          <cell r="L41">
            <v>-2070510.01</v>
          </cell>
          <cell r="M41">
            <v>-33774.6</v>
          </cell>
          <cell r="N41">
            <v>-33774.6</v>
          </cell>
          <cell r="O41">
            <v>-2104284.61</v>
          </cell>
          <cell r="P41">
            <v>2012750.74</v>
          </cell>
          <cell r="Q41">
            <v>2012750.74</v>
          </cell>
          <cell r="R41">
            <v>27691.74</v>
          </cell>
          <cell r="S41">
            <v>27691.74</v>
          </cell>
          <cell r="T41">
            <v>2040442.48</v>
          </cell>
          <cell r="U41">
            <v>119157.27</v>
          </cell>
          <cell r="V41">
            <v>12486.859999999997</v>
          </cell>
          <cell r="W41">
            <v>12486.859999999997</v>
          </cell>
          <cell r="X41">
            <v>61398</v>
          </cell>
        </row>
        <row r="42">
          <cell r="B42">
            <v>10063</v>
          </cell>
          <cell r="C42" t="str">
            <v>10063 Total</v>
          </cell>
          <cell r="D42" t="str">
            <v>Total</v>
          </cell>
          <cell r="E42" t="str">
            <v>Edgware Primary</v>
          </cell>
          <cell r="F42">
            <v>176566.59</v>
          </cell>
          <cell r="G42">
            <v>176566.59</v>
          </cell>
          <cell r="H42">
            <v>0</v>
          </cell>
          <cell r="K42">
            <v>-3480624.22</v>
          </cell>
          <cell r="L42">
            <v>-3480624.22</v>
          </cell>
          <cell r="M42">
            <v>-34502.410000000003</v>
          </cell>
          <cell r="N42">
            <v>-34502.410000000003</v>
          </cell>
          <cell r="O42">
            <v>-3515126.6300000004</v>
          </cell>
          <cell r="P42">
            <v>3445590.27</v>
          </cell>
          <cell r="Q42">
            <v>3445590.27</v>
          </cell>
          <cell r="R42">
            <v>34502.5</v>
          </cell>
          <cell r="S42">
            <v>34502.5</v>
          </cell>
          <cell r="T42">
            <v>3480092.77</v>
          </cell>
          <cell r="U42">
            <v>91594.950000000041</v>
          </cell>
          <cell r="V42">
            <v>-8.9999999995343388E-2</v>
          </cell>
          <cell r="W42">
            <v>-8.9999999995343388E-2</v>
          </cell>
          <cell r="X42">
            <v>56561</v>
          </cell>
        </row>
        <row r="43">
          <cell r="B43">
            <v>10064</v>
          </cell>
          <cell r="C43" t="str">
            <v>10064 Total</v>
          </cell>
          <cell r="D43" t="str">
            <v>Total</v>
          </cell>
          <cell r="E43" t="str">
            <v>Fairway</v>
          </cell>
          <cell r="F43">
            <v>-128504.38000000003</v>
          </cell>
          <cell r="G43">
            <v>-128504.38</v>
          </cell>
          <cell r="H43">
            <v>0</v>
          </cell>
          <cell r="K43">
            <v>-2169879.7599999998</v>
          </cell>
          <cell r="L43">
            <v>-2169879.7599999998</v>
          </cell>
          <cell r="M43">
            <v>-19677.27</v>
          </cell>
          <cell r="N43">
            <v>-19677.27</v>
          </cell>
          <cell r="O43">
            <v>-2189557.0299999998</v>
          </cell>
          <cell r="P43">
            <v>2197465.06</v>
          </cell>
          <cell r="Q43">
            <v>2197465.06</v>
          </cell>
          <cell r="R43">
            <v>25292.34</v>
          </cell>
          <cell r="S43">
            <v>25292.34</v>
          </cell>
          <cell r="T43">
            <v>2222757.4</v>
          </cell>
          <cell r="U43">
            <v>139564.69999999998</v>
          </cell>
          <cell r="V43">
            <v>15853.93</v>
          </cell>
          <cell r="W43">
            <v>15853.93</v>
          </cell>
          <cell r="X43">
            <v>167150</v>
          </cell>
        </row>
        <row r="44">
          <cell r="B44">
            <v>10065</v>
          </cell>
          <cell r="C44" t="str">
            <v>10065 Total</v>
          </cell>
          <cell r="D44" t="str">
            <v>Total</v>
          </cell>
          <cell r="E44" t="str">
            <v>Foulds</v>
          </cell>
          <cell r="F44">
            <v>114368.72999999995</v>
          </cell>
          <cell r="G44">
            <v>114368.73</v>
          </cell>
          <cell r="H44">
            <v>0</v>
          </cell>
          <cell r="K44">
            <v>-1564373.17</v>
          </cell>
          <cell r="L44">
            <v>-1564373.17</v>
          </cell>
          <cell r="M44">
            <v>-32432.55</v>
          </cell>
          <cell r="N44">
            <v>-32432.55</v>
          </cell>
          <cell r="O44">
            <v>-1596805.72</v>
          </cell>
          <cell r="P44">
            <v>1611169.37</v>
          </cell>
          <cell r="Q44">
            <v>1611169.37</v>
          </cell>
          <cell r="R44">
            <v>42967.28</v>
          </cell>
          <cell r="S44">
            <v>42967.28</v>
          </cell>
          <cell r="T44">
            <v>1654136.6500000001</v>
          </cell>
          <cell r="U44">
            <v>124643.79999999994</v>
          </cell>
          <cell r="V44">
            <v>-0.73</v>
          </cell>
          <cell r="W44">
            <v>-0.73</v>
          </cell>
          <cell r="X44">
            <v>171440</v>
          </cell>
        </row>
        <row r="45">
          <cell r="B45">
            <v>10066</v>
          </cell>
          <cell r="C45" t="str">
            <v>10066 Total</v>
          </cell>
          <cell r="D45" t="str">
            <v>Total</v>
          </cell>
          <cell r="E45" t="str">
            <v>Frith Manor</v>
          </cell>
          <cell r="F45">
            <v>262988.90999999997</v>
          </cell>
          <cell r="G45">
            <v>262988.90999999997</v>
          </cell>
          <cell r="H45">
            <v>0</v>
          </cell>
          <cell r="K45">
            <v>-3164926.73</v>
          </cell>
          <cell r="L45">
            <v>-3164926.73</v>
          </cell>
          <cell r="M45">
            <v>-34735.33</v>
          </cell>
          <cell r="N45">
            <v>-34735.33</v>
          </cell>
          <cell r="O45">
            <v>-3199662.06</v>
          </cell>
          <cell r="P45">
            <v>3166327.7</v>
          </cell>
          <cell r="Q45">
            <v>3166327.7</v>
          </cell>
          <cell r="R45">
            <v>27843</v>
          </cell>
          <cell r="S45">
            <v>27843</v>
          </cell>
          <cell r="T45">
            <v>3194170.7</v>
          </cell>
          <cell r="U45">
            <v>-3577.97</v>
          </cell>
          <cell r="V45">
            <v>28503.33</v>
          </cell>
          <cell r="W45">
            <v>28503.33</v>
          </cell>
          <cell r="X45">
            <v>-2177</v>
          </cell>
        </row>
        <row r="46">
          <cell r="B46">
            <v>10068</v>
          </cell>
          <cell r="C46" t="str">
            <v>10068 Total</v>
          </cell>
          <cell r="D46" t="str">
            <v>Total</v>
          </cell>
          <cell r="E46" t="str">
            <v>Garden Suburb Inf</v>
          </cell>
          <cell r="F46">
            <v>79776.62999999999</v>
          </cell>
          <cell r="G46">
            <v>79776.63</v>
          </cell>
          <cell r="H46">
            <v>0</v>
          </cell>
          <cell r="K46">
            <v>-1411885.28</v>
          </cell>
          <cell r="L46">
            <v>-1411885.28</v>
          </cell>
          <cell r="M46">
            <v>-92490.22</v>
          </cell>
          <cell r="N46">
            <v>-92490.22</v>
          </cell>
          <cell r="O46">
            <v>-1504375.5</v>
          </cell>
          <cell r="P46">
            <v>1393482.65</v>
          </cell>
          <cell r="Q46">
            <v>1393482.65</v>
          </cell>
          <cell r="R46">
            <v>97958.33</v>
          </cell>
          <cell r="S46">
            <v>97958.33</v>
          </cell>
          <cell r="T46">
            <v>1491440.98</v>
          </cell>
          <cell r="U46">
            <v>49529.63</v>
          </cell>
          <cell r="V46">
            <v>11602.890000000009</v>
          </cell>
          <cell r="W46">
            <v>11602.890000000009</v>
          </cell>
          <cell r="X46">
            <v>31127</v>
          </cell>
        </row>
        <row r="47">
          <cell r="B47">
            <v>10067</v>
          </cell>
          <cell r="C47" t="str">
            <v>10067 Total</v>
          </cell>
          <cell r="D47" t="str">
            <v>Total</v>
          </cell>
          <cell r="E47" t="str">
            <v>Garden Suburb Jnr</v>
          </cell>
          <cell r="F47">
            <v>130327.3</v>
          </cell>
          <cell r="G47">
            <v>130327.3</v>
          </cell>
          <cell r="H47">
            <v>0</v>
          </cell>
          <cell r="K47">
            <v>-1825265.92</v>
          </cell>
          <cell r="L47">
            <v>-1825265.92</v>
          </cell>
          <cell r="M47">
            <v>-28519.3</v>
          </cell>
          <cell r="N47">
            <v>-28519.3</v>
          </cell>
          <cell r="O47">
            <v>-1853785.22</v>
          </cell>
          <cell r="P47">
            <v>1866534.19</v>
          </cell>
          <cell r="Q47">
            <v>1866534.19</v>
          </cell>
          <cell r="R47">
            <v>28942.74</v>
          </cell>
          <cell r="S47">
            <v>28942.74</v>
          </cell>
          <cell r="T47">
            <v>1895476.93</v>
          </cell>
          <cell r="U47">
            <v>97774.730000000025</v>
          </cell>
          <cell r="V47">
            <v>9695.56</v>
          </cell>
          <cell r="W47">
            <v>9695.56</v>
          </cell>
          <cell r="X47">
            <v>139043</v>
          </cell>
        </row>
        <row r="48">
          <cell r="B48">
            <v>10069</v>
          </cell>
          <cell r="C48" t="str">
            <v>10069 Total</v>
          </cell>
          <cell r="D48" t="str">
            <v>Total</v>
          </cell>
          <cell r="E48" t="str">
            <v>Goldbeaters</v>
          </cell>
          <cell r="F48">
            <v>85630.82</v>
          </cell>
          <cell r="G48">
            <v>85630.82</v>
          </cell>
          <cell r="H48">
            <v>0</v>
          </cell>
          <cell r="K48">
            <v>-2814239.44</v>
          </cell>
          <cell r="L48">
            <v>-2814239.44</v>
          </cell>
          <cell r="M48">
            <v>-32008.12</v>
          </cell>
          <cell r="N48">
            <v>-32008.12</v>
          </cell>
          <cell r="O48">
            <v>-2846247.56</v>
          </cell>
          <cell r="P48">
            <v>2838130.32</v>
          </cell>
          <cell r="Q48">
            <v>2838130.32</v>
          </cell>
          <cell r="R48">
            <v>12868.89</v>
          </cell>
          <cell r="S48">
            <v>12868.89</v>
          </cell>
          <cell r="T48">
            <v>2850999.21</v>
          </cell>
          <cell r="U48">
            <v>35399.119999999981</v>
          </cell>
          <cell r="V48">
            <v>27606.23</v>
          </cell>
          <cell r="W48">
            <v>27606.23</v>
          </cell>
          <cell r="X48">
            <v>59290</v>
          </cell>
        </row>
        <row r="49">
          <cell r="B49">
            <v>10121</v>
          </cell>
          <cell r="C49" t="str">
            <v>10121 Total</v>
          </cell>
          <cell r="D49" t="str">
            <v>Total</v>
          </cell>
          <cell r="E49" t="str">
            <v>Hasmonean Primary</v>
          </cell>
          <cell r="F49">
            <v>106082.53</v>
          </cell>
          <cell r="G49">
            <v>106082.53</v>
          </cell>
          <cell r="H49">
            <v>0</v>
          </cell>
          <cell r="K49">
            <v>-1300060.96</v>
          </cell>
          <cell r="L49">
            <v>-1300060.96</v>
          </cell>
          <cell r="M49">
            <v>-4801.5</v>
          </cell>
          <cell r="N49">
            <v>-4801.5</v>
          </cell>
          <cell r="O49">
            <v>-1304862.46</v>
          </cell>
          <cell r="P49">
            <v>1262138.77</v>
          </cell>
          <cell r="Q49">
            <v>1262138.77</v>
          </cell>
          <cell r="R49">
            <v>4801.5</v>
          </cell>
          <cell r="S49">
            <v>4801.5</v>
          </cell>
          <cell r="T49">
            <v>1266940.27</v>
          </cell>
          <cell r="U49">
            <v>16888.19000000001</v>
          </cell>
          <cell r="V49">
            <v>0</v>
          </cell>
          <cell r="W49">
            <v>0</v>
          </cell>
          <cell r="X49">
            <v>-21034</v>
          </cell>
        </row>
        <row r="50">
          <cell r="B50">
            <v>10071</v>
          </cell>
          <cell r="C50" t="str">
            <v>10071 Total</v>
          </cell>
          <cell r="D50" t="str">
            <v>Total</v>
          </cell>
          <cell r="E50" t="str">
            <v>Hollickwood</v>
          </cell>
          <cell r="F50">
            <v>64646.360000000008</v>
          </cell>
          <cell r="G50">
            <v>64646.36</v>
          </cell>
          <cell r="H50">
            <v>0</v>
          </cell>
          <cell r="K50">
            <v>-1442136.12</v>
          </cell>
          <cell r="L50">
            <v>-1442136.12</v>
          </cell>
          <cell r="M50">
            <v>-16146.85</v>
          </cell>
          <cell r="N50">
            <v>-16146.85</v>
          </cell>
          <cell r="O50">
            <v>-1458282.9700000002</v>
          </cell>
          <cell r="P50">
            <v>1493106.03</v>
          </cell>
          <cell r="Q50">
            <v>1493106.03</v>
          </cell>
          <cell r="R50">
            <v>17028.5</v>
          </cell>
          <cell r="S50">
            <v>17028.5</v>
          </cell>
          <cell r="T50">
            <v>1510134.53</v>
          </cell>
          <cell r="U50">
            <v>60241.089999999924</v>
          </cell>
          <cell r="V50">
            <v>13435.35</v>
          </cell>
          <cell r="W50">
            <v>13435.35</v>
          </cell>
          <cell r="X50">
            <v>111211</v>
          </cell>
        </row>
        <row r="51">
          <cell r="B51">
            <v>10072</v>
          </cell>
          <cell r="C51" t="str">
            <v>10072 Total</v>
          </cell>
          <cell r="D51" t="str">
            <v>Total</v>
          </cell>
          <cell r="E51" t="str">
            <v>Holly Park</v>
          </cell>
          <cell r="F51">
            <v>-36057.839999999873</v>
          </cell>
          <cell r="G51">
            <v>-36057.839999999997</v>
          </cell>
          <cell r="H51">
            <v>-1.2369127944111824E-10</v>
          </cell>
          <cell r="K51">
            <v>-2874445.68</v>
          </cell>
          <cell r="L51">
            <v>-2874445.68</v>
          </cell>
          <cell r="M51">
            <v>-29273.23</v>
          </cell>
          <cell r="N51">
            <v>-29273.23</v>
          </cell>
          <cell r="O51">
            <v>-2903718.91</v>
          </cell>
          <cell r="P51">
            <v>2805979.85</v>
          </cell>
          <cell r="Q51">
            <v>2805979.85</v>
          </cell>
          <cell r="R51">
            <v>9831.5</v>
          </cell>
          <cell r="S51">
            <v>9831.5</v>
          </cell>
          <cell r="T51">
            <v>2815811.35</v>
          </cell>
          <cell r="U51">
            <v>227343.83000000005</v>
          </cell>
          <cell r="V51">
            <v>19454.73</v>
          </cell>
          <cell r="W51">
            <v>19454.73</v>
          </cell>
          <cell r="X51">
            <v>158878</v>
          </cell>
        </row>
        <row r="52">
          <cell r="B52">
            <v>10073</v>
          </cell>
          <cell r="C52" t="str">
            <v>10073 Total</v>
          </cell>
          <cell r="D52" t="str">
            <v>Total</v>
          </cell>
          <cell r="E52" t="str">
            <v>Holy Trinity</v>
          </cell>
          <cell r="F52">
            <v>58340.250000000044</v>
          </cell>
          <cell r="G52">
            <v>58340.25</v>
          </cell>
          <cell r="H52">
            <v>0</v>
          </cell>
          <cell r="K52">
            <v>-1529039.37</v>
          </cell>
          <cell r="L52">
            <v>-1529039.37</v>
          </cell>
          <cell r="M52" t="e">
            <v>#N/A</v>
          </cell>
          <cell r="N52" t="str">
            <v>0</v>
          </cell>
          <cell r="O52">
            <v>-1529039.37</v>
          </cell>
          <cell r="P52">
            <v>1453433.39</v>
          </cell>
          <cell r="Q52">
            <v>1453433.39</v>
          </cell>
          <cell r="R52">
            <v>0</v>
          </cell>
          <cell r="S52">
            <v>0</v>
          </cell>
          <cell r="T52">
            <v>1453433.39</v>
          </cell>
          <cell r="U52">
            <v>208562.98</v>
          </cell>
          <cell r="V52">
            <v>-1</v>
          </cell>
          <cell r="W52">
            <v>-1</v>
          </cell>
          <cell r="X52">
            <v>132957</v>
          </cell>
        </row>
        <row r="53">
          <cell r="B53">
            <v>10074</v>
          </cell>
          <cell r="C53" t="str">
            <v>10074 Total</v>
          </cell>
          <cell r="D53" t="str">
            <v>Total</v>
          </cell>
          <cell r="E53" t="str">
            <v>Livingstone</v>
          </cell>
          <cell r="F53">
            <v>132233.22</v>
          </cell>
          <cell r="G53">
            <v>132233.22</v>
          </cell>
          <cell r="H53">
            <v>0</v>
          </cell>
          <cell r="K53">
            <v>-2448794.86</v>
          </cell>
          <cell r="L53">
            <v>-2448794.86</v>
          </cell>
          <cell r="M53">
            <v>-122113.62</v>
          </cell>
          <cell r="N53">
            <v>-122113.62</v>
          </cell>
          <cell r="O53">
            <v>-2570908.48</v>
          </cell>
          <cell r="P53">
            <v>2531610.25</v>
          </cell>
          <cell r="Q53">
            <v>2531610.25</v>
          </cell>
          <cell r="R53">
            <v>122113.62</v>
          </cell>
          <cell r="S53">
            <v>122113.62</v>
          </cell>
          <cell r="T53">
            <v>2653723.87</v>
          </cell>
          <cell r="U53">
            <v>446061.61</v>
          </cell>
          <cell r="V53">
            <v>0</v>
          </cell>
          <cell r="W53">
            <v>0</v>
          </cell>
          <cell r="X53">
            <v>528877</v>
          </cell>
        </row>
        <row r="54">
          <cell r="B54">
            <v>10075</v>
          </cell>
          <cell r="C54" t="str">
            <v>10075 Total</v>
          </cell>
          <cell r="D54" t="str">
            <v>Total</v>
          </cell>
          <cell r="E54" t="str">
            <v>Manorside</v>
          </cell>
          <cell r="F54">
            <v>84335.46000000005</v>
          </cell>
          <cell r="G54">
            <v>84335.46</v>
          </cell>
          <cell r="H54">
            <v>0</v>
          </cell>
          <cell r="K54">
            <v>-1793643.44</v>
          </cell>
          <cell r="L54">
            <v>-1793643.44</v>
          </cell>
          <cell r="M54">
            <v>-21766.85</v>
          </cell>
          <cell r="N54">
            <v>-21766.85</v>
          </cell>
          <cell r="O54">
            <v>-1815410.29</v>
          </cell>
          <cell r="P54">
            <v>1719132.25</v>
          </cell>
          <cell r="Q54">
            <v>1719132.25</v>
          </cell>
          <cell r="R54">
            <v>23456.1</v>
          </cell>
          <cell r="S54">
            <v>23456.1</v>
          </cell>
          <cell r="T54">
            <v>1742588.35</v>
          </cell>
          <cell r="U54">
            <v>63988.190000000039</v>
          </cell>
          <cell r="V54">
            <v>13724.75</v>
          </cell>
          <cell r="W54">
            <v>13724.75</v>
          </cell>
          <cell r="X54">
            <v>-10523</v>
          </cell>
        </row>
        <row r="55">
          <cell r="B55">
            <v>11093</v>
          </cell>
          <cell r="C55" t="str">
            <v>11093 Total</v>
          </cell>
          <cell r="D55" t="str">
            <v>Total</v>
          </cell>
          <cell r="E55" t="str">
            <v xml:space="preserve">Martin Primary School </v>
          </cell>
          <cell r="F55">
            <v>140830.18999999997</v>
          </cell>
          <cell r="G55">
            <v>140830.19</v>
          </cell>
          <cell r="H55">
            <v>0</v>
          </cell>
          <cell r="K55">
            <v>-3645646.39</v>
          </cell>
          <cell r="L55">
            <v>-3645646.39</v>
          </cell>
          <cell r="M55">
            <v>-34449.22</v>
          </cell>
          <cell r="N55">
            <v>-34449.22</v>
          </cell>
          <cell r="O55">
            <v>-3680095.6100000003</v>
          </cell>
          <cell r="P55">
            <v>3669995.45</v>
          </cell>
          <cell r="Q55">
            <v>3669995.45</v>
          </cell>
          <cell r="R55">
            <v>20175.5</v>
          </cell>
          <cell r="S55">
            <v>20175.5</v>
          </cell>
          <cell r="T55">
            <v>3690170.95</v>
          </cell>
          <cell r="U55">
            <v>285146.94</v>
          </cell>
          <cell r="V55">
            <v>23476.720000000001</v>
          </cell>
          <cell r="W55">
            <v>23476.720000000001</v>
          </cell>
          <cell r="X55">
            <v>309496</v>
          </cell>
        </row>
        <row r="56">
          <cell r="B56">
            <v>10125</v>
          </cell>
          <cell r="C56" t="str">
            <v>10125 Total</v>
          </cell>
          <cell r="D56" t="str">
            <v>Total</v>
          </cell>
          <cell r="E56" t="str">
            <v>Mathilda Marks Kennedy</v>
          </cell>
          <cell r="F56">
            <v>53622.72999999996</v>
          </cell>
          <cell r="G56">
            <v>53622.73</v>
          </cell>
          <cell r="H56">
            <v>0</v>
          </cell>
          <cell r="K56">
            <v>-1514787.59</v>
          </cell>
          <cell r="L56">
            <v>-1514787.59</v>
          </cell>
          <cell r="M56" t="e">
            <v>#N/A</v>
          </cell>
          <cell r="N56" t="str">
            <v>0</v>
          </cell>
          <cell r="O56">
            <v>-1514787.59</v>
          </cell>
          <cell r="P56">
            <v>1507049.79</v>
          </cell>
          <cell r="Q56">
            <v>1507049.79</v>
          </cell>
          <cell r="R56" t="e">
            <v>#N/A</v>
          </cell>
          <cell r="S56" t="str">
            <v>0</v>
          </cell>
          <cell r="T56">
            <v>1507049.79</v>
          </cell>
          <cell r="U56">
            <v>36795.800000000003</v>
          </cell>
          <cell r="V56" t="e">
            <v>#N/A</v>
          </cell>
          <cell r="W56">
            <v>0</v>
          </cell>
          <cell r="X56">
            <v>29058</v>
          </cell>
        </row>
        <row r="57">
          <cell r="B57">
            <v>10126</v>
          </cell>
          <cell r="C57" t="str">
            <v>10126 Total</v>
          </cell>
          <cell r="D57" t="str">
            <v>Total</v>
          </cell>
          <cell r="E57" t="str">
            <v xml:space="preserve">Menorah Foundation </v>
          </cell>
          <cell r="F57">
            <v>-7849.129999999881</v>
          </cell>
          <cell r="G57">
            <v>-7849.13</v>
          </cell>
          <cell r="H57">
            <v>-1.191438059322536E-10</v>
          </cell>
          <cell r="K57">
            <v>-2874871.49</v>
          </cell>
          <cell r="L57">
            <v>-2874871.49</v>
          </cell>
          <cell r="M57" t="e">
            <v>#N/A</v>
          </cell>
          <cell r="N57" t="str">
            <v>0</v>
          </cell>
          <cell r="O57">
            <v>-2874871.49</v>
          </cell>
          <cell r="P57">
            <v>2858991.78</v>
          </cell>
          <cell r="Q57">
            <v>2858991.78</v>
          </cell>
          <cell r="R57" t="e">
            <v>#N/A</v>
          </cell>
          <cell r="S57" t="str">
            <v>0</v>
          </cell>
          <cell r="T57">
            <v>2858991.78</v>
          </cell>
          <cell r="U57">
            <v>-16080.28999999999</v>
          </cell>
          <cell r="V57" t="e">
            <v>#N/A</v>
          </cell>
          <cell r="W57">
            <v>0</v>
          </cell>
          <cell r="X57">
            <v>-31960</v>
          </cell>
        </row>
        <row r="58">
          <cell r="B58">
            <v>10114</v>
          </cell>
          <cell r="C58" t="str">
            <v>10114 Total</v>
          </cell>
          <cell r="D58" t="str">
            <v>Total</v>
          </cell>
          <cell r="E58" t="str">
            <v xml:space="preserve">Menorah Primary </v>
          </cell>
          <cell r="F58">
            <v>163614.00999999998</v>
          </cell>
          <cell r="G58">
            <v>163614.01</v>
          </cell>
          <cell r="H58">
            <v>0</v>
          </cell>
          <cell r="K58">
            <v>-2050185.67</v>
          </cell>
          <cell r="L58">
            <v>-2050185.67</v>
          </cell>
          <cell r="M58" t="e">
            <v>#N/A</v>
          </cell>
          <cell r="N58" t="str">
            <v>0</v>
          </cell>
          <cell r="O58">
            <v>-2050185.67</v>
          </cell>
          <cell r="P58">
            <v>2097899.86</v>
          </cell>
          <cell r="Q58">
            <v>2097899.86</v>
          </cell>
          <cell r="R58">
            <v>0</v>
          </cell>
          <cell r="S58">
            <v>0</v>
          </cell>
          <cell r="T58">
            <v>2097899.86</v>
          </cell>
          <cell r="U58">
            <v>5607.8099999999904</v>
          </cell>
          <cell r="V58">
            <v>-1</v>
          </cell>
          <cell r="W58">
            <v>-1</v>
          </cell>
          <cell r="X58">
            <v>53322</v>
          </cell>
        </row>
        <row r="59">
          <cell r="B59">
            <v>10078</v>
          </cell>
          <cell r="C59" t="str">
            <v>10078 Total</v>
          </cell>
          <cell r="D59" t="str">
            <v>Total</v>
          </cell>
          <cell r="E59" t="str">
            <v>Monken Hadley CE</v>
          </cell>
          <cell r="F59">
            <v>65259.53</v>
          </cell>
          <cell r="G59">
            <v>65259.53</v>
          </cell>
          <cell r="H59">
            <v>0</v>
          </cell>
          <cell r="K59">
            <v>-761973.44</v>
          </cell>
          <cell r="L59">
            <v>-761973.44</v>
          </cell>
          <cell r="M59">
            <v>-8335</v>
          </cell>
          <cell r="N59">
            <v>-8335</v>
          </cell>
          <cell r="O59">
            <v>-770308.44</v>
          </cell>
          <cell r="P59">
            <v>772120.47</v>
          </cell>
          <cell r="Q59">
            <v>772120.47</v>
          </cell>
          <cell r="R59">
            <v>8335</v>
          </cell>
          <cell r="S59">
            <v>8335</v>
          </cell>
          <cell r="T59">
            <v>780455.47</v>
          </cell>
          <cell r="U59">
            <v>170062.96999999997</v>
          </cell>
          <cell r="V59">
            <v>0</v>
          </cell>
          <cell r="W59">
            <v>0</v>
          </cell>
          <cell r="X59">
            <v>180210</v>
          </cell>
        </row>
        <row r="60">
          <cell r="B60">
            <v>10079</v>
          </cell>
          <cell r="C60" t="str">
            <v>10079 Total</v>
          </cell>
          <cell r="D60" t="str">
            <v>Total</v>
          </cell>
          <cell r="E60" t="str">
            <v>Monkfrith</v>
          </cell>
          <cell r="F60">
            <v>16825.829999999958</v>
          </cell>
          <cell r="G60">
            <v>16825.830000000002</v>
          </cell>
          <cell r="H60">
            <v>4.3655745685100555E-11</v>
          </cell>
          <cell r="K60">
            <v>-1809967.65</v>
          </cell>
          <cell r="L60">
            <v>-1809967.65</v>
          </cell>
          <cell r="M60">
            <v>-31305.5</v>
          </cell>
          <cell r="N60">
            <v>-31305.5</v>
          </cell>
          <cell r="O60">
            <v>-1841273.15</v>
          </cell>
          <cell r="P60">
            <v>1758302.67</v>
          </cell>
          <cell r="Q60">
            <v>1758302.67</v>
          </cell>
          <cell r="R60">
            <v>20000</v>
          </cell>
          <cell r="S60">
            <v>20000</v>
          </cell>
          <cell r="T60">
            <v>1778302.67</v>
          </cell>
          <cell r="U60">
            <v>131770.98000000001</v>
          </cell>
          <cell r="V60">
            <v>11305.5</v>
          </cell>
          <cell r="W60">
            <v>11305.5</v>
          </cell>
          <cell r="X60">
            <v>80106</v>
          </cell>
        </row>
        <row r="61">
          <cell r="B61">
            <v>10081</v>
          </cell>
          <cell r="C61" t="str">
            <v>10081 Total</v>
          </cell>
          <cell r="D61" t="str">
            <v>Total</v>
          </cell>
          <cell r="E61" t="str">
            <v>Moss Hall Inf</v>
          </cell>
          <cell r="F61">
            <v>147893.04999999999</v>
          </cell>
          <cell r="G61">
            <v>147893.04999999999</v>
          </cell>
          <cell r="H61">
            <v>0</v>
          </cell>
          <cell r="K61">
            <v>-1946820.11</v>
          </cell>
          <cell r="L61">
            <v>-1946820.11</v>
          </cell>
          <cell r="M61">
            <v>-22562.65</v>
          </cell>
          <cell r="N61">
            <v>-22562.65</v>
          </cell>
          <cell r="O61">
            <v>-1969382.76</v>
          </cell>
          <cell r="P61">
            <v>1921736.8</v>
          </cell>
          <cell r="Q61">
            <v>1921736.8</v>
          </cell>
          <cell r="R61">
            <v>16062.02</v>
          </cell>
          <cell r="S61">
            <v>16062.02</v>
          </cell>
          <cell r="T61">
            <v>1937798.82</v>
          </cell>
          <cell r="U61">
            <v>94609.31</v>
          </cell>
          <cell r="V61">
            <v>14584.63</v>
          </cell>
          <cell r="W61">
            <v>14584.63</v>
          </cell>
          <cell r="X61">
            <v>69526</v>
          </cell>
        </row>
        <row r="62">
          <cell r="B62">
            <v>10080</v>
          </cell>
          <cell r="C62" t="str">
            <v>10080 Total</v>
          </cell>
          <cell r="D62" t="str">
            <v>Total</v>
          </cell>
          <cell r="E62" t="str">
            <v>Moss Hall Jun</v>
          </cell>
          <cell r="F62">
            <v>229066.97</v>
          </cell>
          <cell r="G62">
            <v>229066.97</v>
          </cell>
          <cell r="H62">
            <v>0</v>
          </cell>
          <cell r="K62" t="e">
            <v>#N/A</v>
          </cell>
          <cell r="L62">
            <v>0</v>
          </cell>
          <cell r="M62" t="e">
            <v>#N/A</v>
          </cell>
          <cell r="N62" t="str">
            <v>0</v>
          </cell>
          <cell r="O62">
            <v>0</v>
          </cell>
          <cell r="P62">
            <v>2479908.36</v>
          </cell>
          <cell r="Q62">
            <v>2479908.36</v>
          </cell>
          <cell r="R62">
            <v>10140</v>
          </cell>
          <cell r="S62">
            <v>10140</v>
          </cell>
          <cell r="T62">
            <v>2490048.36</v>
          </cell>
          <cell r="U62">
            <v>226756.54</v>
          </cell>
          <cell r="V62">
            <v>14806.9</v>
          </cell>
          <cell r="W62">
            <v>14806.9</v>
          </cell>
          <cell r="X62">
            <v>192321</v>
          </cell>
        </row>
        <row r="63">
          <cell r="B63">
            <v>10082</v>
          </cell>
          <cell r="C63" t="str">
            <v>10082 Total</v>
          </cell>
          <cell r="D63" t="str">
            <v>Total</v>
          </cell>
          <cell r="E63" t="str">
            <v>Northside</v>
          </cell>
          <cell r="F63">
            <v>178761.17</v>
          </cell>
          <cell r="G63">
            <v>178761.17</v>
          </cell>
          <cell r="H63">
            <v>0</v>
          </cell>
          <cell r="K63">
            <v>-1676084.31</v>
          </cell>
          <cell r="L63">
            <v>-1676084.31</v>
          </cell>
          <cell r="M63">
            <v>-18817.21</v>
          </cell>
          <cell r="N63">
            <v>-18817.21</v>
          </cell>
          <cell r="O63">
            <v>-1694901.52</v>
          </cell>
          <cell r="P63">
            <v>1775569.85</v>
          </cell>
          <cell r="Q63">
            <v>1775569.85</v>
          </cell>
          <cell r="R63">
            <v>-0.5</v>
          </cell>
          <cell r="S63">
            <v>-0.5</v>
          </cell>
          <cell r="T63">
            <v>1775569.35</v>
          </cell>
          <cell r="U63">
            <v>143366.46000000014</v>
          </cell>
          <cell r="V63">
            <v>18817.71</v>
          </cell>
          <cell r="W63">
            <v>18817.71</v>
          </cell>
          <cell r="X63">
            <v>242852</v>
          </cell>
        </row>
        <row r="64">
          <cell r="B64">
            <v>10127</v>
          </cell>
          <cell r="C64" t="str">
            <v>10127 Total</v>
          </cell>
          <cell r="D64" t="str">
            <v>Total</v>
          </cell>
          <cell r="E64" t="str">
            <v>Orion</v>
          </cell>
          <cell r="F64">
            <v>444307.44999999972</v>
          </cell>
          <cell r="G64">
            <v>444307.45</v>
          </cell>
          <cell r="H64">
            <v>0</v>
          </cell>
          <cell r="K64">
            <v>-6569854.0599999996</v>
          </cell>
          <cell r="L64">
            <v>-6569854.0599999996</v>
          </cell>
          <cell r="M64">
            <v>-15833.02</v>
          </cell>
          <cell r="N64">
            <v>-15833.02</v>
          </cell>
          <cell r="O64">
            <v>-6585687.0799999991</v>
          </cell>
          <cell r="P64">
            <v>6592308.2800000003</v>
          </cell>
          <cell r="Q64">
            <v>6592308.2800000003</v>
          </cell>
          <cell r="R64">
            <v>12182</v>
          </cell>
          <cell r="S64">
            <v>12182</v>
          </cell>
          <cell r="T64">
            <v>6604490.2800000003</v>
          </cell>
          <cell r="U64">
            <v>199337.78000000012</v>
          </cell>
          <cell r="V64">
            <v>3651.02</v>
          </cell>
          <cell r="W64">
            <v>3651.02</v>
          </cell>
          <cell r="X64">
            <v>221792</v>
          </cell>
        </row>
        <row r="65">
          <cell r="B65">
            <v>10084</v>
          </cell>
          <cell r="C65" t="str">
            <v>10084 Total</v>
          </cell>
          <cell r="D65" t="str">
            <v>Total</v>
          </cell>
          <cell r="E65" t="str">
            <v>Osidge JMI</v>
          </cell>
          <cell r="F65">
            <v>70309.879999999976</v>
          </cell>
          <cell r="G65">
            <v>70309.88</v>
          </cell>
          <cell r="H65">
            <v>0</v>
          </cell>
          <cell r="K65">
            <v>-2001763.31</v>
          </cell>
          <cell r="L65">
            <v>-2001763.31</v>
          </cell>
          <cell r="M65">
            <v>-25848.58</v>
          </cell>
          <cell r="N65">
            <v>-25848.58</v>
          </cell>
          <cell r="O65">
            <v>-2027611.8900000001</v>
          </cell>
          <cell r="P65">
            <v>1984415.22</v>
          </cell>
          <cell r="Q65">
            <v>1984415.22</v>
          </cell>
          <cell r="R65">
            <v>11114</v>
          </cell>
          <cell r="S65">
            <v>11114</v>
          </cell>
          <cell r="T65">
            <v>1995529.22</v>
          </cell>
          <cell r="U65">
            <v>265799.09000000008</v>
          </cell>
          <cell r="V65">
            <v>14735.58</v>
          </cell>
          <cell r="W65">
            <v>14735.58</v>
          </cell>
          <cell r="X65">
            <v>248451</v>
          </cell>
        </row>
        <row r="66">
          <cell r="B66">
            <v>10085</v>
          </cell>
          <cell r="C66" t="str">
            <v>10085 Total</v>
          </cell>
          <cell r="D66" t="str">
            <v>Total</v>
          </cell>
          <cell r="E66" t="str">
            <v>Our Lady of Lourdes</v>
          </cell>
          <cell r="F66">
            <v>48001.140000000036</v>
          </cell>
          <cell r="G66">
            <v>48001.14</v>
          </cell>
          <cell r="H66">
            <v>0</v>
          </cell>
          <cell r="K66">
            <v>-1356936.4</v>
          </cell>
          <cell r="L66">
            <v>-1356936.4</v>
          </cell>
          <cell r="M66" t="e">
            <v>#N/A</v>
          </cell>
          <cell r="N66" t="str">
            <v>0</v>
          </cell>
          <cell r="O66">
            <v>-1356936.4</v>
          </cell>
          <cell r="P66">
            <v>1271785.24</v>
          </cell>
          <cell r="Q66">
            <v>1271785.24</v>
          </cell>
          <cell r="R66">
            <v>0</v>
          </cell>
          <cell r="S66">
            <v>0</v>
          </cell>
          <cell r="T66">
            <v>1271785.24</v>
          </cell>
          <cell r="U66">
            <v>106542.16</v>
          </cell>
          <cell r="V66">
            <v>1</v>
          </cell>
          <cell r="W66">
            <v>1</v>
          </cell>
          <cell r="X66">
            <v>21391</v>
          </cell>
        </row>
        <row r="67">
          <cell r="B67">
            <v>10129</v>
          </cell>
          <cell r="C67" t="str">
            <v>10129 Total</v>
          </cell>
          <cell r="D67" t="str">
            <v>Total</v>
          </cell>
          <cell r="E67" t="str">
            <v xml:space="preserve">Pardes House </v>
          </cell>
          <cell r="F67">
            <v>31664.849999999962</v>
          </cell>
          <cell r="G67">
            <v>31664.85</v>
          </cell>
          <cell r="H67">
            <v>3.637978807091713E-11</v>
          </cell>
          <cell r="K67">
            <v>-1881348.93</v>
          </cell>
          <cell r="L67">
            <v>-1881348.93</v>
          </cell>
          <cell r="M67" t="e">
            <v>#N/A</v>
          </cell>
          <cell r="N67" t="str">
            <v>0</v>
          </cell>
          <cell r="O67">
            <v>-1881348.93</v>
          </cell>
          <cell r="P67">
            <v>1825605.28</v>
          </cell>
          <cell r="Q67">
            <v>1825605.28</v>
          </cell>
          <cell r="R67">
            <v>0</v>
          </cell>
          <cell r="S67">
            <v>0</v>
          </cell>
          <cell r="T67">
            <v>1825605.28</v>
          </cell>
          <cell r="U67">
            <v>73275.649999999994</v>
          </cell>
          <cell r="V67">
            <v>0</v>
          </cell>
          <cell r="W67">
            <v>0</v>
          </cell>
          <cell r="X67">
            <v>17532</v>
          </cell>
        </row>
        <row r="68">
          <cell r="B68">
            <v>10119</v>
          </cell>
          <cell r="C68" t="str">
            <v>10119 Total</v>
          </cell>
          <cell r="D68" t="str">
            <v>Total</v>
          </cell>
          <cell r="E68" t="str">
            <v>Queenswell Inf</v>
          </cell>
          <cell r="F68">
            <v>31086.309999999925</v>
          </cell>
          <cell r="G68">
            <v>31086.31</v>
          </cell>
          <cell r="H68">
            <v>7.6397554948925972E-11</v>
          </cell>
          <cell r="K68">
            <v>-1641393.64</v>
          </cell>
          <cell r="L68">
            <v>-1641393.64</v>
          </cell>
          <cell r="M68">
            <v>-29710.22</v>
          </cell>
          <cell r="N68">
            <v>-29710.22</v>
          </cell>
          <cell r="O68">
            <v>-1671103.8599999999</v>
          </cell>
          <cell r="P68">
            <v>1646647.95</v>
          </cell>
          <cell r="Q68">
            <v>1646647.95</v>
          </cell>
          <cell r="R68">
            <v>19554.240000000002</v>
          </cell>
          <cell r="S68">
            <v>19554.240000000002</v>
          </cell>
          <cell r="T68">
            <v>1666202.19</v>
          </cell>
          <cell r="U68">
            <v>73999.69</v>
          </cell>
          <cell r="V68">
            <v>25246.98</v>
          </cell>
          <cell r="W68">
            <v>25246.98</v>
          </cell>
          <cell r="X68">
            <v>79254</v>
          </cell>
        </row>
        <row r="69">
          <cell r="B69">
            <v>10086</v>
          </cell>
          <cell r="C69" t="str">
            <v>10086 Total</v>
          </cell>
          <cell r="D69" t="str">
            <v>Total</v>
          </cell>
          <cell r="E69" t="str">
            <v>Queenswell Jun</v>
          </cell>
          <cell r="F69">
            <v>26064.640000000065</v>
          </cell>
          <cell r="G69">
            <v>26064.639999999999</v>
          </cell>
          <cell r="H69">
            <v>-6.5483618527650833E-11</v>
          </cell>
          <cell r="K69">
            <v>-2075169.34</v>
          </cell>
          <cell r="L69">
            <v>-2075169.34</v>
          </cell>
          <cell r="M69">
            <v>-22085.8</v>
          </cell>
          <cell r="N69">
            <v>-22085.8</v>
          </cell>
          <cell r="O69">
            <v>-2097255.14</v>
          </cell>
          <cell r="P69">
            <v>2073926.16</v>
          </cell>
          <cell r="Q69">
            <v>2073926.16</v>
          </cell>
          <cell r="R69">
            <v>19035.88</v>
          </cell>
          <cell r="S69">
            <v>19035.88</v>
          </cell>
          <cell r="T69">
            <v>2092962.0399999998</v>
          </cell>
          <cell r="U69">
            <v>135733.18</v>
          </cell>
          <cell r="V69">
            <v>12746.92</v>
          </cell>
          <cell r="W69">
            <v>12746.92</v>
          </cell>
          <cell r="X69">
            <v>134490</v>
          </cell>
        </row>
        <row r="70">
          <cell r="B70">
            <v>10112</v>
          </cell>
          <cell r="C70" t="str">
            <v>10112 Total</v>
          </cell>
          <cell r="D70" t="str">
            <v>Total</v>
          </cell>
          <cell r="E70" t="str">
            <v>Rosh Pinah</v>
          </cell>
          <cell r="F70">
            <v>87028.80000000009</v>
          </cell>
          <cell r="G70">
            <v>87028.800000000003</v>
          </cell>
          <cell r="H70">
            <v>0</v>
          </cell>
          <cell r="K70">
            <v>-2634822.79</v>
          </cell>
          <cell r="L70">
            <v>-2634822.79</v>
          </cell>
          <cell r="M70" t="e">
            <v>#N/A</v>
          </cell>
          <cell r="N70" t="str">
            <v>0</v>
          </cell>
          <cell r="O70">
            <v>-2634822.79</v>
          </cell>
          <cell r="P70">
            <v>2486506.46</v>
          </cell>
          <cell r="Q70">
            <v>2486506.46</v>
          </cell>
          <cell r="R70" t="e">
            <v>#N/A</v>
          </cell>
          <cell r="S70" t="str">
            <v>0</v>
          </cell>
          <cell r="T70">
            <v>2486506.46</v>
          </cell>
          <cell r="U70">
            <v>278225.33</v>
          </cell>
          <cell r="V70" t="e">
            <v>#N/A</v>
          </cell>
          <cell r="W70">
            <v>0</v>
          </cell>
          <cell r="X70">
            <v>129909</v>
          </cell>
        </row>
        <row r="71">
          <cell r="B71">
            <v>10110</v>
          </cell>
          <cell r="C71" t="str">
            <v>10110 Total</v>
          </cell>
          <cell r="D71" t="str">
            <v>Total</v>
          </cell>
          <cell r="E71" t="str">
            <v>Sacred Heart</v>
          </cell>
          <cell r="F71">
            <v>171693.81</v>
          </cell>
          <cell r="G71">
            <v>171693.81</v>
          </cell>
          <cell r="H71">
            <v>0</v>
          </cell>
          <cell r="K71">
            <v>-2069504.7</v>
          </cell>
          <cell r="L71">
            <v>-2069504.7</v>
          </cell>
          <cell r="M71" t="e">
            <v>#N/A</v>
          </cell>
          <cell r="N71" t="str">
            <v>0</v>
          </cell>
          <cell r="O71">
            <v>-2069504.7</v>
          </cell>
          <cell r="P71">
            <v>1991131.83</v>
          </cell>
          <cell r="Q71">
            <v>1991131.83</v>
          </cell>
          <cell r="R71" t="e">
            <v>#N/A</v>
          </cell>
          <cell r="S71" t="str">
            <v>0</v>
          </cell>
          <cell r="T71">
            <v>1991131.83</v>
          </cell>
          <cell r="U71">
            <v>226201.87</v>
          </cell>
          <cell r="V71" t="e">
            <v>#N/A</v>
          </cell>
          <cell r="W71">
            <v>0</v>
          </cell>
          <cell r="X71">
            <v>147829</v>
          </cell>
        </row>
        <row r="72">
          <cell r="B72">
            <v>11381</v>
          </cell>
          <cell r="C72" t="str">
            <v>11381 Total</v>
          </cell>
          <cell r="D72" t="str">
            <v>Total</v>
          </cell>
          <cell r="E72" t="str">
            <v>Sacks Morasha</v>
          </cell>
          <cell r="F72">
            <v>-23575.96</v>
          </cell>
          <cell r="G72">
            <v>-23575.96</v>
          </cell>
          <cell r="H72">
            <v>0</v>
          </cell>
          <cell r="K72">
            <v>-1153901.46</v>
          </cell>
          <cell r="L72">
            <v>-1153901.46</v>
          </cell>
          <cell r="M72">
            <v>0</v>
          </cell>
          <cell r="N72">
            <v>0</v>
          </cell>
          <cell r="O72">
            <v>-1153901.46</v>
          </cell>
          <cell r="P72">
            <v>1094500.54</v>
          </cell>
          <cell r="Q72">
            <v>1094500.54</v>
          </cell>
          <cell r="R72">
            <v>0</v>
          </cell>
          <cell r="S72">
            <v>0</v>
          </cell>
          <cell r="T72">
            <v>1094500.54</v>
          </cell>
          <cell r="U72">
            <v>147190.92000000001</v>
          </cell>
          <cell r="V72">
            <v>1</v>
          </cell>
          <cell r="W72">
            <v>1</v>
          </cell>
          <cell r="X72">
            <v>87790</v>
          </cell>
        </row>
        <row r="73">
          <cell r="B73">
            <v>10087</v>
          </cell>
          <cell r="C73" t="str">
            <v>10087 Total</v>
          </cell>
          <cell r="D73" t="str">
            <v>Total</v>
          </cell>
          <cell r="E73" t="str">
            <v>St Agnes RC</v>
          </cell>
          <cell r="F73">
            <v>110310.69000000003</v>
          </cell>
          <cell r="G73">
            <v>110310.69</v>
          </cell>
          <cell r="H73">
            <v>0</v>
          </cell>
          <cell r="K73">
            <v>-1978607.77</v>
          </cell>
          <cell r="L73">
            <v>-1978607.77</v>
          </cell>
          <cell r="M73">
            <v>-9924.9500000000007</v>
          </cell>
          <cell r="N73">
            <v>-9924.9500000000007</v>
          </cell>
          <cell r="O73">
            <v>-1988532.72</v>
          </cell>
          <cell r="P73">
            <v>1859992.77</v>
          </cell>
          <cell r="Q73">
            <v>1859992.77</v>
          </cell>
          <cell r="R73">
            <v>9924.9500000000007</v>
          </cell>
          <cell r="S73">
            <v>9924.9500000000007</v>
          </cell>
          <cell r="T73">
            <v>1869917.72</v>
          </cell>
          <cell r="U73">
            <v>526139</v>
          </cell>
          <cell r="V73">
            <v>1</v>
          </cell>
          <cell r="W73">
            <v>1</v>
          </cell>
          <cell r="X73">
            <v>407524</v>
          </cell>
        </row>
        <row r="74">
          <cell r="B74">
            <v>10099</v>
          </cell>
          <cell r="C74" t="str">
            <v>10099 Total</v>
          </cell>
          <cell r="D74" t="str">
            <v>Total</v>
          </cell>
          <cell r="E74" t="str">
            <v>St Andrews CE</v>
          </cell>
          <cell r="F74">
            <v>62084.2</v>
          </cell>
          <cell r="G74">
            <v>62084.2</v>
          </cell>
          <cell r="H74">
            <v>0</v>
          </cell>
          <cell r="K74">
            <v>-1126883.8500000001</v>
          </cell>
          <cell r="L74">
            <v>-1126883.8500000001</v>
          </cell>
          <cell r="M74" t="e">
            <v>#N/A</v>
          </cell>
          <cell r="N74" t="str">
            <v>0</v>
          </cell>
          <cell r="O74">
            <v>-1126883.8500000001</v>
          </cell>
          <cell r="P74">
            <v>1137347.27</v>
          </cell>
          <cell r="Q74">
            <v>1137347.27</v>
          </cell>
          <cell r="R74" t="e">
            <v>#N/A</v>
          </cell>
          <cell r="S74" t="str">
            <v>0</v>
          </cell>
          <cell r="T74">
            <v>1137347.27</v>
          </cell>
          <cell r="U74">
            <v>191099.58</v>
          </cell>
          <cell r="V74" t="e">
            <v>#N/A</v>
          </cell>
          <cell r="W74">
            <v>0</v>
          </cell>
          <cell r="X74">
            <v>201563</v>
          </cell>
        </row>
        <row r="75">
          <cell r="B75">
            <v>10088</v>
          </cell>
          <cell r="C75" t="str">
            <v>10088 Total</v>
          </cell>
          <cell r="D75" t="str">
            <v>Total</v>
          </cell>
          <cell r="E75" t="str">
            <v>St Catherines RC</v>
          </cell>
          <cell r="F75">
            <v>198490.66999999995</v>
          </cell>
          <cell r="G75">
            <v>198490.67</v>
          </cell>
          <cell r="H75">
            <v>0</v>
          </cell>
          <cell r="K75">
            <v>-2552171.23</v>
          </cell>
          <cell r="L75">
            <v>-2552171.23</v>
          </cell>
          <cell r="M75" t="e">
            <v>#N/A</v>
          </cell>
          <cell r="N75" t="str">
            <v>0</v>
          </cell>
          <cell r="O75">
            <v>-2552171.23</v>
          </cell>
          <cell r="P75">
            <v>2594196.17</v>
          </cell>
          <cell r="Q75">
            <v>2594196.17</v>
          </cell>
          <cell r="R75" t="e">
            <v>#N/A</v>
          </cell>
          <cell r="S75" t="str">
            <v>0</v>
          </cell>
          <cell r="T75">
            <v>2594196.17</v>
          </cell>
          <cell r="U75">
            <v>205106.06</v>
          </cell>
          <cell r="V75" t="e">
            <v>#N/A</v>
          </cell>
          <cell r="W75">
            <v>0</v>
          </cell>
          <cell r="X75">
            <v>247131</v>
          </cell>
        </row>
        <row r="76">
          <cell r="B76">
            <v>10089</v>
          </cell>
          <cell r="C76" t="str">
            <v>10089 Total</v>
          </cell>
          <cell r="D76" t="str">
            <v>Total</v>
          </cell>
          <cell r="E76" t="str">
            <v>St Johns CE N11</v>
          </cell>
          <cell r="F76">
            <v>93751.01</v>
          </cell>
          <cell r="G76">
            <v>93751.01</v>
          </cell>
          <cell r="H76">
            <v>0</v>
          </cell>
          <cell r="K76">
            <v>-1314587.8500000001</v>
          </cell>
          <cell r="L76">
            <v>-1314587.8500000001</v>
          </cell>
          <cell r="M76" t="e">
            <v>#N/A</v>
          </cell>
          <cell r="N76" t="str">
            <v>0</v>
          </cell>
          <cell r="O76">
            <v>-1314587.8500000001</v>
          </cell>
          <cell r="P76">
            <v>1282218.25</v>
          </cell>
          <cell r="Q76">
            <v>1282218.25</v>
          </cell>
          <cell r="R76" t="e">
            <v>#N/A</v>
          </cell>
          <cell r="S76" t="str">
            <v>0</v>
          </cell>
          <cell r="T76">
            <v>1282218.25</v>
          </cell>
          <cell r="U76">
            <v>114070.6</v>
          </cell>
          <cell r="V76" t="e">
            <v>#N/A</v>
          </cell>
          <cell r="W76">
            <v>0</v>
          </cell>
          <cell r="X76">
            <v>81701</v>
          </cell>
        </row>
        <row r="77">
          <cell r="B77">
            <v>10116</v>
          </cell>
          <cell r="C77" t="str">
            <v>10116 Total</v>
          </cell>
          <cell r="D77" t="str">
            <v>Total</v>
          </cell>
          <cell r="E77" t="str">
            <v>St Johns CE N20</v>
          </cell>
          <cell r="F77">
            <v>100296.90999999999</v>
          </cell>
          <cell r="G77">
            <v>100296.91</v>
          </cell>
          <cell r="H77">
            <v>0</v>
          </cell>
          <cell r="K77">
            <v>-1258939.76</v>
          </cell>
          <cell r="L77">
            <v>-1258939.76</v>
          </cell>
          <cell r="M77" t="e">
            <v>#N/A</v>
          </cell>
          <cell r="N77" t="str">
            <v>0</v>
          </cell>
          <cell r="O77">
            <v>-1258939.76</v>
          </cell>
          <cell r="P77">
            <v>1245671.3799999999</v>
          </cell>
          <cell r="Q77">
            <v>1245671.3799999999</v>
          </cell>
          <cell r="R77" t="e">
            <v>#N/A</v>
          </cell>
          <cell r="S77" t="str">
            <v>0</v>
          </cell>
          <cell r="T77">
            <v>1245671.3799999999</v>
          </cell>
          <cell r="U77">
            <v>82405.38</v>
          </cell>
          <cell r="V77" t="e">
            <v>#N/A</v>
          </cell>
          <cell r="W77">
            <v>0</v>
          </cell>
          <cell r="X77">
            <v>69137</v>
          </cell>
        </row>
        <row r="78">
          <cell r="B78">
            <v>10107</v>
          </cell>
          <cell r="C78" t="str">
            <v>10107 Total</v>
          </cell>
          <cell r="D78" t="str">
            <v>Total</v>
          </cell>
          <cell r="E78" t="str">
            <v>St Josephs RC Jun</v>
          </cell>
          <cell r="F78">
            <v>349511.02999999997</v>
          </cell>
          <cell r="G78">
            <v>349511.03</v>
          </cell>
          <cell r="H78">
            <v>0</v>
          </cell>
          <cell r="K78">
            <v>-2741948.41</v>
          </cell>
          <cell r="L78">
            <v>-2741948.41</v>
          </cell>
          <cell r="M78" t="e">
            <v>#N/A</v>
          </cell>
          <cell r="N78" t="str">
            <v>0</v>
          </cell>
          <cell r="O78">
            <v>-2741948.41</v>
          </cell>
          <cell r="P78">
            <v>2702643.45</v>
          </cell>
          <cell r="Q78">
            <v>2702643.45</v>
          </cell>
          <cell r="R78" t="e">
            <v>#N/A</v>
          </cell>
          <cell r="S78" t="str">
            <v>0</v>
          </cell>
          <cell r="T78">
            <v>2702643.45</v>
          </cell>
          <cell r="U78">
            <v>-83472.040000000023</v>
          </cell>
          <cell r="V78" t="e">
            <v>#N/A</v>
          </cell>
          <cell r="W78">
            <v>0</v>
          </cell>
          <cell r="X78">
            <v>-122777</v>
          </cell>
        </row>
        <row r="79">
          <cell r="B79">
            <v>10698</v>
          </cell>
          <cell r="C79" t="str">
            <v>10698 Total</v>
          </cell>
          <cell r="D79" t="str">
            <v>Total</v>
          </cell>
          <cell r="E79" t="str">
            <v>St Mary's &amp; St Johns Primary</v>
          </cell>
          <cell r="F79">
            <v>167050.34999999942</v>
          </cell>
          <cell r="G79">
            <v>167050.35</v>
          </cell>
          <cell r="H79">
            <v>5.8207660913467407E-10</v>
          </cell>
          <cell r="K79">
            <v>-7540297</v>
          </cell>
          <cell r="L79">
            <v>-7540297</v>
          </cell>
          <cell r="M79">
            <v>0</v>
          </cell>
          <cell r="N79">
            <v>0</v>
          </cell>
          <cell r="O79">
            <v>-7540297</v>
          </cell>
          <cell r="P79">
            <v>7517089.9800000004</v>
          </cell>
          <cell r="Q79">
            <v>7517089.9800000004</v>
          </cell>
          <cell r="R79">
            <v>0</v>
          </cell>
          <cell r="S79">
            <v>0</v>
          </cell>
          <cell r="T79">
            <v>7517089.9800000004</v>
          </cell>
          <cell r="U79">
            <v>332519.02</v>
          </cell>
          <cell r="V79">
            <v>0</v>
          </cell>
          <cell r="W79">
            <v>0</v>
          </cell>
          <cell r="X79">
            <v>309312</v>
          </cell>
        </row>
        <row r="80">
          <cell r="B80">
            <v>10093</v>
          </cell>
          <cell r="C80" t="str">
            <v>10093 Total</v>
          </cell>
          <cell r="D80" t="str">
            <v>Total</v>
          </cell>
          <cell r="E80" t="str">
            <v>St Marys CE EB</v>
          </cell>
          <cell r="F80">
            <v>56238.429999999978</v>
          </cell>
          <cell r="G80">
            <v>56238.43</v>
          </cell>
          <cell r="H80">
            <v>0</v>
          </cell>
          <cell r="K80">
            <v>-1185977.1000000001</v>
          </cell>
          <cell r="L80">
            <v>-1185977.1000000001</v>
          </cell>
          <cell r="M80" t="e">
            <v>#N/A</v>
          </cell>
          <cell r="N80" t="str">
            <v>0</v>
          </cell>
          <cell r="O80">
            <v>-1185977.1000000001</v>
          </cell>
          <cell r="P80">
            <v>1207082.67</v>
          </cell>
          <cell r="Q80">
            <v>1207082.67</v>
          </cell>
          <cell r="R80" t="e">
            <v>#N/A</v>
          </cell>
          <cell r="S80" t="str">
            <v>0</v>
          </cell>
          <cell r="T80">
            <v>1207082.67</v>
          </cell>
          <cell r="U80">
            <v>118820.43</v>
          </cell>
          <cell r="V80" t="e">
            <v>#N/A</v>
          </cell>
          <cell r="W80">
            <v>0</v>
          </cell>
          <cell r="X80">
            <v>139926</v>
          </cell>
        </row>
        <row r="81">
          <cell r="B81">
            <v>10092</v>
          </cell>
          <cell r="C81" t="str">
            <v>10092 Total</v>
          </cell>
          <cell r="D81" t="str">
            <v>Total</v>
          </cell>
          <cell r="E81" t="str">
            <v>St Marys CE N3</v>
          </cell>
          <cell r="F81">
            <v>249283.2699999999</v>
          </cell>
          <cell r="G81">
            <v>249283.27</v>
          </cell>
          <cell r="H81">
            <v>0</v>
          </cell>
          <cell r="K81">
            <v>-2373030.31</v>
          </cell>
          <cell r="L81">
            <v>-2373030.31</v>
          </cell>
          <cell r="M81" t="e">
            <v>#N/A</v>
          </cell>
          <cell r="N81" t="str">
            <v>0</v>
          </cell>
          <cell r="O81">
            <v>-2373030.31</v>
          </cell>
          <cell r="P81">
            <v>2334877.58</v>
          </cell>
          <cell r="Q81">
            <v>2334877.58</v>
          </cell>
          <cell r="R81" t="e">
            <v>#N/A</v>
          </cell>
          <cell r="S81" t="str">
            <v>0</v>
          </cell>
          <cell r="T81">
            <v>2334877.58</v>
          </cell>
          <cell r="U81">
            <v>142474.73000000001</v>
          </cell>
          <cell r="V81" t="e">
            <v>#N/A</v>
          </cell>
          <cell r="W81">
            <v>0</v>
          </cell>
          <cell r="X81">
            <v>104322</v>
          </cell>
        </row>
        <row r="82">
          <cell r="B82">
            <v>10094</v>
          </cell>
          <cell r="C82" t="str">
            <v>10094 Total</v>
          </cell>
          <cell r="D82" t="str">
            <v>Total</v>
          </cell>
          <cell r="E82" t="str">
            <v xml:space="preserve">St Pauls CE N11    </v>
          </cell>
          <cell r="F82">
            <v>87764.400000000009</v>
          </cell>
          <cell r="G82">
            <v>87764.4</v>
          </cell>
          <cell r="H82">
            <v>0</v>
          </cell>
          <cell r="K82">
            <v>-1247890.2</v>
          </cell>
          <cell r="L82">
            <v>-1247890.2</v>
          </cell>
          <cell r="M82" t="e">
            <v>#N/A</v>
          </cell>
          <cell r="N82" t="str">
            <v>0</v>
          </cell>
          <cell r="O82">
            <v>-1247890.2</v>
          </cell>
          <cell r="P82">
            <v>1263950.93</v>
          </cell>
          <cell r="Q82">
            <v>1263950.93</v>
          </cell>
          <cell r="R82" t="e">
            <v>#N/A</v>
          </cell>
          <cell r="S82" t="str">
            <v>0</v>
          </cell>
          <cell r="T82">
            <v>1263950.93</v>
          </cell>
          <cell r="U82">
            <v>45619.270000000026</v>
          </cell>
          <cell r="V82" t="e">
            <v>#N/A</v>
          </cell>
          <cell r="W82">
            <v>0</v>
          </cell>
          <cell r="X82">
            <v>61680</v>
          </cell>
        </row>
        <row r="83">
          <cell r="B83">
            <v>10095</v>
          </cell>
          <cell r="C83" t="str">
            <v>10095 Total</v>
          </cell>
          <cell r="D83" t="str">
            <v>Total</v>
          </cell>
          <cell r="E83" t="str">
            <v>St Pauls CE NW7</v>
          </cell>
          <cell r="F83">
            <v>162028.41999999987</v>
          </cell>
          <cell r="G83">
            <v>162028.42000000001</v>
          </cell>
          <cell r="H83">
            <v>0</v>
          </cell>
          <cell r="K83">
            <v>-1195756.95</v>
          </cell>
          <cell r="L83">
            <v>-1195756.95</v>
          </cell>
          <cell r="M83" t="e">
            <v>#N/A</v>
          </cell>
          <cell r="N83" t="str">
            <v>0</v>
          </cell>
          <cell r="O83">
            <v>-1195756.95</v>
          </cell>
          <cell r="P83">
            <v>1229712.53</v>
          </cell>
          <cell r="Q83">
            <v>1229712.53</v>
          </cell>
          <cell r="R83" t="e">
            <v>#N/A</v>
          </cell>
          <cell r="S83" t="str">
            <v>0</v>
          </cell>
          <cell r="T83">
            <v>1229712.53</v>
          </cell>
          <cell r="U83">
            <v>-11761.58</v>
          </cell>
          <cell r="V83" t="e">
            <v>#N/A</v>
          </cell>
          <cell r="W83">
            <v>0</v>
          </cell>
          <cell r="X83">
            <v>22194</v>
          </cell>
        </row>
        <row r="84">
          <cell r="B84">
            <v>10108</v>
          </cell>
          <cell r="C84" t="str">
            <v>10108 Total</v>
          </cell>
          <cell r="D84" t="str">
            <v>Total</v>
          </cell>
          <cell r="E84" t="str">
            <v>St Theresas RC</v>
          </cell>
          <cell r="F84">
            <v>130013.44999999998</v>
          </cell>
          <cell r="G84">
            <v>130013.45</v>
          </cell>
          <cell r="H84">
            <v>0</v>
          </cell>
          <cell r="K84">
            <v>-1202160.3</v>
          </cell>
          <cell r="L84">
            <v>-1202160.3</v>
          </cell>
          <cell r="M84" t="e">
            <v>#N/A</v>
          </cell>
          <cell r="N84" t="str">
            <v>0</v>
          </cell>
          <cell r="O84">
            <v>-1202160.3</v>
          </cell>
          <cell r="P84">
            <v>1233498.69</v>
          </cell>
          <cell r="Q84">
            <v>1233498.69</v>
          </cell>
          <cell r="R84" t="e">
            <v>#N/A</v>
          </cell>
          <cell r="S84" t="str">
            <v>0</v>
          </cell>
          <cell r="T84">
            <v>1233498.69</v>
          </cell>
          <cell r="U84">
            <v>63704.61</v>
          </cell>
          <cell r="V84" t="e">
            <v>#N/A</v>
          </cell>
          <cell r="W84">
            <v>0</v>
          </cell>
          <cell r="X84">
            <v>95043</v>
          </cell>
        </row>
        <row r="85">
          <cell r="B85">
            <v>10096</v>
          </cell>
          <cell r="C85" t="str">
            <v>10096 Total</v>
          </cell>
          <cell r="D85" t="str">
            <v>Total</v>
          </cell>
          <cell r="E85" t="str">
            <v>St Vincents RC</v>
          </cell>
          <cell r="F85">
            <v>105072.08000000005</v>
          </cell>
          <cell r="G85">
            <v>105072.08</v>
          </cell>
          <cell r="H85">
            <v>0</v>
          </cell>
          <cell r="K85">
            <v>-1593341.12</v>
          </cell>
          <cell r="L85">
            <v>-1593341.12</v>
          </cell>
          <cell r="M85" t="e">
            <v>#N/A</v>
          </cell>
          <cell r="N85" t="str">
            <v>0</v>
          </cell>
          <cell r="O85">
            <v>-1593341.12</v>
          </cell>
          <cell r="P85">
            <v>1563544.38</v>
          </cell>
          <cell r="Q85">
            <v>1563544.38</v>
          </cell>
          <cell r="R85">
            <v>0</v>
          </cell>
          <cell r="S85">
            <v>0</v>
          </cell>
          <cell r="T85">
            <v>1563544.38</v>
          </cell>
          <cell r="U85">
            <v>98798.74</v>
          </cell>
          <cell r="V85">
            <v>-1</v>
          </cell>
          <cell r="W85">
            <v>-1</v>
          </cell>
          <cell r="X85">
            <v>69002</v>
          </cell>
        </row>
        <row r="86">
          <cell r="B86">
            <v>10113</v>
          </cell>
          <cell r="C86" t="str">
            <v>10113 Total</v>
          </cell>
          <cell r="D86" t="str">
            <v>Total</v>
          </cell>
          <cell r="E86" t="str">
            <v>Noam</v>
          </cell>
          <cell r="F86">
            <v>-16768.900000000052</v>
          </cell>
          <cell r="G86">
            <v>-16768.900000000001</v>
          </cell>
          <cell r="H86">
            <v>5.0931703299283981E-11</v>
          </cell>
          <cell r="K86">
            <v>-325247.88</v>
          </cell>
          <cell r="L86">
            <v>-325247.88</v>
          </cell>
          <cell r="M86" t="e">
            <v>#N/A</v>
          </cell>
          <cell r="N86" t="str">
            <v>0</v>
          </cell>
          <cell r="O86">
            <v>-325247.88</v>
          </cell>
          <cell r="P86">
            <v>312395.64</v>
          </cell>
          <cell r="Q86">
            <v>312395.64</v>
          </cell>
          <cell r="R86" t="e">
            <v>#N/A</v>
          </cell>
          <cell r="S86" t="str">
            <v>0</v>
          </cell>
          <cell r="T86">
            <v>312395.64</v>
          </cell>
          <cell r="U86">
            <v>12852.24</v>
          </cell>
          <cell r="V86" t="e">
            <v>#N/A</v>
          </cell>
          <cell r="W86">
            <v>0</v>
          </cell>
          <cell r="X86">
            <v>0</v>
          </cell>
        </row>
        <row r="87">
          <cell r="B87">
            <v>10097</v>
          </cell>
          <cell r="C87" t="str">
            <v>10097 Total</v>
          </cell>
          <cell r="D87" t="str">
            <v>Total</v>
          </cell>
          <cell r="E87" t="str">
            <v>Sunnyfields</v>
          </cell>
          <cell r="F87">
            <v>65295.340000000295</v>
          </cell>
          <cell r="G87">
            <v>65295.34</v>
          </cell>
          <cell r="H87">
            <v>-2.9831426218152046E-10</v>
          </cell>
          <cell r="K87">
            <v>-1604979.23</v>
          </cell>
          <cell r="L87">
            <v>-1604979.23</v>
          </cell>
          <cell r="M87">
            <v>-52764.81</v>
          </cell>
          <cell r="N87">
            <v>-52764.81</v>
          </cell>
          <cell r="O87">
            <v>-1657744.04</v>
          </cell>
          <cell r="P87">
            <v>1583340.09</v>
          </cell>
          <cell r="Q87">
            <v>1583340.09</v>
          </cell>
          <cell r="R87">
            <v>42426.27</v>
          </cell>
          <cell r="S87">
            <v>42426.27</v>
          </cell>
          <cell r="T87">
            <v>1625766.36</v>
          </cell>
          <cell r="U87">
            <v>251240.14</v>
          </cell>
          <cell r="V87">
            <v>10338.540000000001</v>
          </cell>
          <cell r="W87">
            <v>10338.540000000001</v>
          </cell>
          <cell r="X87">
            <v>229601</v>
          </cell>
        </row>
        <row r="88">
          <cell r="B88">
            <v>10100</v>
          </cell>
          <cell r="C88" t="str">
            <v>10100 Total</v>
          </cell>
          <cell r="D88" t="str">
            <v>Total</v>
          </cell>
          <cell r="E88" t="str">
            <v>Trent</v>
          </cell>
          <cell r="F88">
            <v>83334.869999999952</v>
          </cell>
          <cell r="G88">
            <v>83334.87</v>
          </cell>
          <cell r="H88">
            <v>0</v>
          </cell>
          <cell r="K88">
            <v>-1153091.7</v>
          </cell>
          <cell r="L88">
            <v>-1153091.7</v>
          </cell>
          <cell r="M88" t="e">
            <v>#N/A</v>
          </cell>
          <cell r="N88" t="str">
            <v>0</v>
          </cell>
          <cell r="O88">
            <v>-1153091.7</v>
          </cell>
          <cell r="P88">
            <v>1159811.68</v>
          </cell>
          <cell r="Q88">
            <v>1159811.68</v>
          </cell>
          <cell r="R88" t="e">
            <v>#N/A</v>
          </cell>
          <cell r="S88" t="str">
            <v>0</v>
          </cell>
          <cell r="T88">
            <v>1159811.68</v>
          </cell>
          <cell r="U88">
            <v>19075.02</v>
          </cell>
          <cell r="V88" t="e">
            <v>#N/A</v>
          </cell>
          <cell r="W88">
            <v>0</v>
          </cell>
          <cell r="X88">
            <v>25795</v>
          </cell>
        </row>
        <row r="89">
          <cell r="B89">
            <v>10101</v>
          </cell>
          <cell r="C89" t="str">
            <v>10101 Total</v>
          </cell>
          <cell r="D89" t="str">
            <v>Total</v>
          </cell>
          <cell r="E89" t="str">
            <v>Tudor</v>
          </cell>
          <cell r="F89">
            <v>176011.02000000005</v>
          </cell>
          <cell r="G89">
            <v>176011.02</v>
          </cell>
          <cell r="H89">
            <v>0</v>
          </cell>
          <cell r="K89">
            <v>-1551389.42</v>
          </cell>
          <cell r="L89">
            <v>-1551389.42</v>
          </cell>
          <cell r="M89">
            <v>-18409.72</v>
          </cell>
          <cell r="N89">
            <v>-18409.72</v>
          </cell>
          <cell r="O89">
            <v>-1569799.14</v>
          </cell>
          <cell r="P89">
            <v>1487554.86</v>
          </cell>
          <cell r="Q89">
            <v>1487554.86</v>
          </cell>
          <cell r="R89">
            <v>0</v>
          </cell>
          <cell r="S89">
            <v>0</v>
          </cell>
          <cell r="T89">
            <v>1487554.86</v>
          </cell>
          <cell r="U89">
            <v>-24084.440000000148</v>
          </cell>
          <cell r="V89">
            <v>26493.72</v>
          </cell>
          <cell r="W89">
            <v>26493.72</v>
          </cell>
          <cell r="X89">
            <v>-87919</v>
          </cell>
        </row>
        <row r="90">
          <cell r="B90">
            <v>10103</v>
          </cell>
          <cell r="C90" t="str">
            <v>10103 Total</v>
          </cell>
          <cell r="D90" t="str">
            <v>Total</v>
          </cell>
          <cell r="E90" t="str">
            <v>Underhill School</v>
          </cell>
          <cell r="F90">
            <v>-42109.510000000038</v>
          </cell>
          <cell r="G90">
            <v>-42109.51</v>
          </cell>
          <cell r="H90">
            <v>0</v>
          </cell>
          <cell r="K90">
            <v>-3873047.68</v>
          </cell>
          <cell r="L90">
            <v>-3873047.68</v>
          </cell>
          <cell r="M90">
            <v>-32498.47</v>
          </cell>
          <cell r="N90">
            <v>-32498.47</v>
          </cell>
          <cell r="O90">
            <v>-3905546.1500000004</v>
          </cell>
          <cell r="P90">
            <v>3890611.2</v>
          </cell>
          <cell r="Q90">
            <v>3890611.2</v>
          </cell>
          <cell r="R90">
            <v>16697.52</v>
          </cell>
          <cell r="S90">
            <v>16697.52</v>
          </cell>
          <cell r="T90">
            <v>3907308.72</v>
          </cell>
          <cell r="U90">
            <v>235758.48</v>
          </cell>
          <cell r="V90">
            <v>16144.95</v>
          </cell>
          <cell r="W90">
            <v>16144.95</v>
          </cell>
          <cell r="X90">
            <v>253322</v>
          </cell>
        </row>
        <row r="91">
          <cell r="B91">
            <v>10124</v>
          </cell>
          <cell r="C91" t="str">
            <v>10124 Total</v>
          </cell>
          <cell r="D91" t="str">
            <v>Total</v>
          </cell>
          <cell r="E91" t="str">
            <v xml:space="preserve">Wessex Gardens </v>
          </cell>
          <cell r="F91">
            <v>66007.990000000224</v>
          </cell>
          <cell r="G91">
            <v>66007.990000000005</v>
          </cell>
          <cell r="H91">
            <v>-2.1827872842550278E-10</v>
          </cell>
          <cell r="K91">
            <v>-2470175.87</v>
          </cell>
          <cell r="L91">
            <v>-2470175.87</v>
          </cell>
          <cell r="M91">
            <v>-35544.129999999997</v>
          </cell>
          <cell r="N91">
            <v>-35544.129999999997</v>
          </cell>
          <cell r="O91">
            <v>-2505720</v>
          </cell>
          <cell r="P91">
            <v>2458201.96</v>
          </cell>
          <cell r="Q91">
            <v>2458201.96</v>
          </cell>
          <cell r="R91">
            <v>-1500</v>
          </cell>
          <cell r="S91">
            <v>-1500</v>
          </cell>
          <cell r="T91">
            <v>2456701.96</v>
          </cell>
          <cell r="U91">
            <v>189485.91</v>
          </cell>
          <cell r="V91">
            <v>55800.13</v>
          </cell>
          <cell r="W91">
            <v>55800.13</v>
          </cell>
          <cell r="X91">
            <v>177512</v>
          </cell>
        </row>
        <row r="92">
          <cell r="B92">
            <v>10105</v>
          </cell>
          <cell r="C92" t="str">
            <v>10105 Total</v>
          </cell>
          <cell r="D92" t="str">
            <v>Total</v>
          </cell>
          <cell r="E92" t="str">
            <v>Whitings Hill</v>
          </cell>
          <cell r="F92">
            <v>-39746.019999999968</v>
          </cell>
          <cell r="G92">
            <v>-39746.02000000004</v>
          </cell>
          <cell r="H92">
            <v>-7.2759576141834259E-11</v>
          </cell>
          <cell r="K92">
            <v>-2966012.9000000004</v>
          </cell>
          <cell r="L92">
            <v>-2966012.9000000004</v>
          </cell>
          <cell r="M92">
            <v>-325347.81</v>
          </cell>
          <cell r="N92">
            <v>-325347.81</v>
          </cell>
          <cell r="O92">
            <v>-3291360.7100000004</v>
          </cell>
          <cell r="P92">
            <v>3025070.22</v>
          </cell>
          <cell r="Q92">
            <v>3025070.22</v>
          </cell>
          <cell r="R92">
            <v>320206.64</v>
          </cell>
          <cell r="S92">
            <v>320206.64</v>
          </cell>
          <cell r="T92">
            <v>3345276.8600000003</v>
          </cell>
          <cell r="U92">
            <v>194076.68000000028</v>
          </cell>
          <cell r="V92">
            <v>12491.17</v>
          </cell>
          <cell r="W92">
            <v>12491.17</v>
          </cell>
          <cell r="X92">
            <v>253134</v>
          </cell>
        </row>
        <row r="93">
          <cell r="B93">
            <v>10123</v>
          </cell>
          <cell r="C93" t="str">
            <v>10123 Total</v>
          </cell>
          <cell r="D93" t="str">
            <v>Total</v>
          </cell>
          <cell r="E93" t="str">
            <v>Woodcroft Primary</v>
          </cell>
          <cell r="F93">
            <v>187208.75000000009</v>
          </cell>
          <cell r="G93">
            <v>187208.75</v>
          </cell>
          <cell r="H93">
            <v>0</v>
          </cell>
          <cell r="K93">
            <v>-2664778.17</v>
          </cell>
          <cell r="L93">
            <v>-2664778.17</v>
          </cell>
          <cell r="M93">
            <v>-31165.14</v>
          </cell>
          <cell r="N93">
            <v>-31165.14</v>
          </cell>
          <cell r="O93">
            <v>-2695943.31</v>
          </cell>
          <cell r="P93">
            <v>2636737.4900000002</v>
          </cell>
          <cell r="Q93">
            <v>2636737.4900000002</v>
          </cell>
          <cell r="R93">
            <v>31165.66</v>
          </cell>
          <cell r="S93">
            <v>31165.66</v>
          </cell>
          <cell r="T93">
            <v>2667903.1500000004</v>
          </cell>
          <cell r="U93">
            <v>128946.68</v>
          </cell>
          <cell r="V93">
            <v>0.48</v>
          </cell>
          <cell r="W93">
            <v>0.48</v>
          </cell>
          <cell r="X93">
            <v>100906</v>
          </cell>
        </row>
        <row r="94">
          <cell r="B94">
            <v>10109</v>
          </cell>
          <cell r="C94" t="str">
            <v>10109 Total</v>
          </cell>
          <cell r="D94" t="str">
            <v>Total</v>
          </cell>
          <cell r="E94" t="str">
            <v>Woodridge</v>
          </cell>
          <cell r="F94">
            <v>85040.059999999969</v>
          </cell>
          <cell r="G94">
            <v>85040.06</v>
          </cell>
          <cell r="H94">
            <v>0</v>
          </cell>
          <cell r="K94">
            <v>-1231752.02</v>
          </cell>
          <cell r="L94">
            <v>-1231752.02</v>
          </cell>
          <cell r="M94">
            <v>-17317.3</v>
          </cell>
          <cell r="N94">
            <v>-17317.3</v>
          </cell>
          <cell r="O94">
            <v>-1249069.32</v>
          </cell>
          <cell r="P94">
            <v>1234489.52</v>
          </cell>
          <cell r="Q94">
            <v>1234489.52</v>
          </cell>
          <cell r="R94">
            <v>16913.78</v>
          </cell>
          <cell r="S94">
            <v>16913.78</v>
          </cell>
          <cell r="T94">
            <v>1251403.3</v>
          </cell>
          <cell r="U94">
            <v>27183.5</v>
          </cell>
          <cell r="V94">
            <v>11850.52</v>
          </cell>
          <cell r="W94">
            <v>11850.52</v>
          </cell>
          <cell r="X94">
            <v>29921</v>
          </cell>
        </row>
        <row r="95">
          <cell r="B95">
            <v>10137</v>
          </cell>
          <cell r="C95" t="str">
            <v>10137 Total</v>
          </cell>
          <cell r="D95" t="str">
            <v>Total</v>
          </cell>
          <cell r="E95" t="str">
            <v>Bishop Douglass</v>
          </cell>
          <cell r="F95">
            <v>0</v>
          </cell>
          <cell r="G95">
            <v>0</v>
          </cell>
          <cell r="H95">
            <v>0</v>
          </cell>
          <cell r="K95" t="e">
            <v>#N/A</v>
          </cell>
          <cell r="L95">
            <v>0</v>
          </cell>
          <cell r="M95" t="e">
            <v>#N/A</v>
          </cell>
          <cell r="N95" t="str">
            <v>0</v>
          </cell>
          <cell r="O95">
            <v>0</v>
          </cell>
          <cell r="P95" t="e">
            <v>#N/A</v>
          </cell>
          <cell r="Q95">
            <v>0</v>
          </cell>
          <cell r="R95" t="e">
            <v>#N/A</v>
          </cell>
          <cell r="S95" t="str">
            <v>0</v>
          </cell>
          <cell r="T95">
            <v>0</v>
          </cell>
          <cell r="U95" t="e">
            <v>#N/A</v>
          </cell>
          <cell r="V95" t="e">
            <v>#N/A</v>
          </cell>
          <cell r="W95">
            <v>0</v>
          </cell>
          <cell r="X95">
            <v>0</v>
          </cell>
        </row>
        <row r="96">
          <cell r="B96">
            <v>10145</v>
          </cell>
          <cell r="C96" t="str">
            <v>10145 Total</v>
          </cell>
          <cell r="D96" t="str">
            <v>Total</v>
          </cell>
          <cell r="E96" t="str">
            <v>Finchley Catholic High</v>
          </cell>
          <cell r="F96">
            <v>99633.79999999961</v>
          </cell>
          <cell r="G96">
            <v>99633.8</v>
          </cell>
          <cell r="H96">
            <v>3.92901711165905E-10</v>
          </cell>
          <cell r="K96">
            <v>-7134469.2400000002</v>
          </cell>
          <cell r="L96">
            <v>-7134469.2400000002</v>
          </cell>
          <cell r="M96" t="e">
            <v>#N/A</v>
          </cell>
          <cell r="N96" t="str">
            <v>0</v>
          </cell>
          <cell r="O96">
            <v>-7134469.2400000002</v>
          </cell>
          <cell r="P96">
            <v>7186913.7999999998</v>
          </cell>
          <cell r="Q96">
            <v>7186913.7999999998</v>
          </cell>
          <cell r="R96">
            <v>0</v>
          </cell>
          <cell r="S96">
            <v>0</v>
          </cell>
          <cell r="T96">
            <v>7186913.7999999998</v>
          </cell>
          <cell r="U96">
            <v>491384.44</v>
          </cell>
          <cell r="V96">
            <v>1</v>
          </cell>
          <cell r="W96">
            <v>1</v>
          </cell>
          <cell r="X96">
            <v>543829</v>
          </cell>
        </row>
        <row r="97">
          <cell r="B97">
            <v>10139</v>
          </cell>
          <cell r="C97" t="str">
            <v>10139 Total</v>
          </cell>
          <cell r="D97" t="str">
            <v>Total</v>
          </cell>
          <cell r="E97" t="str">
            <v xml:space="preserve">Friern Barnet </v>
          </cell>
          <cell r="F97">
            <v>75311.169999999896</v>
          </cell>
          <cell r="G97">
            <v>75311.17</v>
          </cell>
          <cell r="H97">
            <v>0</v>
          </cell>
          <cell r="K97">
            <v>-5694915.6399999997</v>
          </cell>
          <cell r="L97">
            <v>-5694915.6399999997</v>
          </cell>
          <cell r="M97">
            <v>-85584.41</v>
          </cell>
          <cell r="N97">
            <v>-85584.41</v>
          </cell>
          <cell r="O97">
            <v>-5780500.0499999998</v>
          </cell>
          <cell r="P97">
            <v>5729698.2400000002</v>
          </cell>
          <cell r="Q97">
            <v>5729698.2400000002</v>
          </cell>
          <cell r="R97">
            <v>58513.440000000002</v>
          </cell>
          <cell r="S97">
            <v>58513.440000000002</v>
          </cell>
          <cell r="T97">
            <v>5788211.6800000006</v>
          </cell>
          <cell r="U97">
            <v>140001.4</v>
          </cell>
          <cell r="V97">
            <v>52287.97</v>
          </cell>
          <cell r="W97">
            <v>52287.97</v>
          </cell>
          <cell r="X97">
            <v>174784</v>
          </cell>
        </row>
        <row r="98">
          <cell r="B98">
            <v>11174</v>
          </cell>
          <cell r="C98" t="str">
            <v>11174 Total</v>
          </cell>
          <cell r="D98" t="str">
            <v>Total</v>
          </cell>
          <cell r="E98" t="str">
            <v>JCoSS</v>
          </cell>
          <cell r="F98">
            <v>367783.98</v>
          </cell>
          <cell r="G98">
            <v>367783.98</v>
          </cell>
          <cell r="H98">
            <v>0</v>
          </cell>
          <cell r="K98">
            <v>-11589584.85</v>
          </cell>
          <cell r="L98">
            <v>-11589584.85</v>
          </cell>
          <cell r="M98" t="e">
            <v>#N/A</v>
          </cell>
          <cell r="N98" t="str">
            <v>0</v>
          </cell>
          <cell r="O98">
            <v>-11589584.85</v>
          </cell>
          <cell r="P98">
            <v>11491947.869999999</v>
          </cell>
          <cell r="Q98">
            <v>11491947.869999999</v>
          </cell>
          <cell r="R98" t="e">
            <v>#N/A</v>
          </cell>
          <cell r="S98" t="str">
            <v>0</v>
          </cell>
          <cell r="T98">
            <v>11491947.869999999</v>
          </cell>
          <cell r="U98">
            <v>186979.97999999986</v>
          </cell>
          <cell r="V98" t="e">
            <v>#N/A</v>
          </cell>
          <cell r="W98">
            <v>0</v>
          </cell>
          <cell r="X98">
            <v>89343</v>
          </cell>
        </row>
        <row r="99">
          <cell r="B99">
            <v>10142</v>
          </cell>
          <cell r="C99" t="str">
            <v>10142 Total</v>
          </cell>
          <cell r="D99" t="str">
            <v>Total</v>
          </cell>
          <cell r="E99" t="str">
            <v>St James' Catholic High</v>
          </cell>
          <cell r="F99">
            <v>404881.22999999969</v>
          </cell>
          <cell r="G99">
            <v>404881.23</v>
          </cell>
          <cell r="H99">
            <v>0</v>
          </cell>
          <cell r="K99">
            <v>-6792685.2599999998</v>
          </cell>
          <cell r="L99">
            <v>-6792685.2599999998</v>
          </cell>
          <cell r="M99" t="e">
            <v>#N/A</v>
          </cell>
          <cell r="N99" t="str">
            <v>0</v>
          </cell>
          <cell r="O99">
            <v>-6792685.2599999998</v>
          </cell>
          <cell r="P99">
            <v>6773526.8399999999</v>
          </cell>
          <cell r="Q99">
            <v>6773526.8399999999</v>
          </cell>
          <cell r="R99" t="e">
            <v>#N/A</v>
          </cell>
          <cell r="S99" t="str">
            <v>0</v>
          </cell>
          <cell r="T99">
            <v>6773526.8399999999</v>
          </cell>
          <cell r="U99">
            <v>-314101.58</v>
          </cell>
          <cell r="V99" t="e">
            <v>#N/A</v>
          </cell>
          <cell r="W99">
            <v>0</v>
          </cell>
          <cell r="X99">
            <v>-333260</v>
          </cell>
        </row>
        <row r="100">
          <cell r="B100">
            <v>10143</v>
          </cell>
          <cell r="C100" t="str">
            <v>10143 Total</v>
          </cell>
          <cell r="D100" t="str">
            <v>Total</v>
          </cell>
          <cell r="E100" t="str">
            <v>St Mary's C E High</v>
          </cell>
          <cell r="F100">
            <v>0</v>
          </cell>
          <cell r="G100">
            <v>0</v>
          </cell>
          <cell r="H100">
            <v>0</v>
          </cell>
          <cell r="K100" t="e">
            <v>#N/A</v>
          </cell>
          <cell r="L100">
            <v>0</v>
          </cell>
          <cell r="M100" t="e">
            <v>#N/A</v>
          </cell>
          <cell r="N100" t="str">
            <v>0</v>
          </cell>
          <cell r="O100">
            <v>0</v>
          </cell>
          <cell r="P100" t="e">
            <v>#N/A</v>
          </cell>
          <cell r="Q100">
            <v>0</v>
          </cell>
          <cell r="R100" t="e">
            <v>#N/A</v>
          </cell>
          <cell r="S100" t="str">
            <v>0</v>
          </cell>
          <cell r="T100">
            <v>0</v>
          </cell>
          <cell r="U100" t="e">
            <v>#N/A</v>
          </cell>
          <cell r="V100" t="e">
            <v>#N/A</v>
          </cell>
          <cell r="W100">
            <v>0</v>
          </cell>
          <cell r="X100">
            <v>0</v>
          </cell>
        </row>
        <row r="101">
          <cell r="B101">
            <v>10148</v>
          </cell>
          <cell r="C101" t="str">
            <v>10148 Total</v>
          </cell>
          <cell r="D101" t="str">
            <v>Total</v>
          </cell>
          <cell r="E101" t="str">
            <v>St Michaels Cath Gram</v>
          </cell>
          <cell r="F101">
            <v>721159.66</v>
          </cell>
          <cell r="G101">
            <v>721159.66</v>
          </cell>
          <cell r="H101">
            <v>0</v>
          </cell>
          <cell r="K101">
            <v>-4448639.6500000004</v>
          </cell>
          <cell r="L101">
            <v>-4448639.6500000004</v>
          </cell>
          <cell r="M101" t="e">
            <v>#N/A</v>
          </cell>
          <cell r="N101" t="str">
            <v>0</v>
          </cell>
          <cell r="O101">
            <v>-4448639.6500000004</v>
          </cell>
          <cell r="P101">
            <v>4586107.29</v>
          </cell>
          <cell r="Q101">
            <v>4586107.29</v>
          </cell>
          <cell r="R101">
            <v>1191.74</v>
          </cell>
          <cell r="S101">
            <v>1191.74</v>
          </cell>
          <cell r="T101">
            <v>4587299.03</v>
          </cell>
          <cell r="U101">
            <v>-497455.64</v>
          </cell>
          <cell r="V101">
            <v>3251.26</v>
          </cell>
          <cell r="W101">
            <v>3251.26</v>
          </cell>
          <cell r="X101">
            <v>-359988</v>
          </cell>
        </row>
        <row r="102">
          <cell r="B102">
            <v>11513</v>
          </cell>
          <cell r="C102" t="str">
            <v>11513 Total</v>
          </cell>
          <cell r="D102" t="str">
            <v>Total</v>
          </cell>
          <cell r="E102" t="str">
            <v xml:space="preserve">Menorah High </v>
          </cell>
          <cell r="F102">
            <v>105033.26999999984</v>
          </cell>
          <cell r="G102">
            <v>105033.27</v>
          </cell>
          <cell r="H102">
            <v>1.6007106751203537E-10</v>
          </cell>
          <cell r="K102">
            <v>-2024282.88</v>
          </cell>
          <cell r="L102">
            <v>-2024282.88</v>
          </cell>
          <cell r="M102" t="e">
            <v>#N/A</v>
          </cell>
          <cell r="N102" t="str">
            <v>0</v>
          </cell>
          <cell r="O102">
            <v>-2024282.88</v>
          </cell>
          <cell r="P102">
            <v>2060345.37</v>
          </cell>
          <cell r="Q102">
            <v>2060345.37</v>
          </cell>
          <cell r="R102" t="e">
            <v>#N/A</v>
          </cell>
          <cell r="S102" t="str">
            <v>0</v>
          </cell>
          <cell r="T102">
            <v>2060345.37</v>
          </cell>
          <cell r="U102">
            <v>1184.5099999998511</v>
          </cell>
          <cell r="V102" t="e">
            <v>#N/A</v>
          </cell>
          <cell r="W102">
            <v>0</v>
          </cell>
          <cell r="X102">
            <v>37247</v>
          </cell>
        </row>
        <row r="103">
          <cell r="F103" t="e">
            <v>#N/A</v>
          </cell>
          <cell r="G103" t="e">
            <v>#N/A</v>
          </cell>
          <cell r="H103" t="e">
            <v>#N/A</v>
          </cell>
          <cell r="I103">
            <v>0</v>
          </cell>
          <cell r="J103">
            <v>0</v>
          </cell>
          <cell r="K103" t="e">
            <v>#N/A</v>
          </cell>
          <cell r="L103">
            <v>-213097515.96999997</v>
          </cell>
          <cell r="M103" t="e">
            <v>#N/A</v>
          </cell>
          <cell r="N103">
            <v>-1986087.3199999996</v>
          </cell>
          <cell r="O103">
            <v>-215083603.28999996</v>
          </cell>
          <cell r="P103" t="e">
            <v>#N/A</v>
          </cell>
          <cell r="Q103">
            <v>215187336.76000002</v>
          </cell>
          <cell r="R103" t="e">
            <v>#N/A</v>
          </cell>
          <cell r="S103">
            <v>1564259.43</v>
          </cell>
          <cell r="T103">
            <v>216751596.19000006</v>
          </cell>
          <cell r="U103" t="e">
            <v>#N/A</v>
          </cell>
          <cell r="V103" t="e">
            <v>#N/A</v>
          </cell>
          <cell r="W103">
            <v>794361.79</v>
          </cell>
          <cell r="X103">
            <v>12285600</v>
          </cell>
        </row>
      </sheetData>
      <sheetData sheetId="5">
        <row r="8">
          <cell r="A8">
            <v>10135</v>
          </cell>
          <cell r="B8" t="str">
            <v>BEYA</v>
          </cell>
          <cell r="C8">
            <v>1231943.04</v>
          </cell>
          <cell r="D8">
            <v>0</v>
          </cell>
          <cell r="E8">
            <v>43228.14875</v>
          </cell>
          <cell r="F8">
            <v>0</v>
          </cell>
          <cell r="G8">
            <v>0</v>
          </cell>
          <cell r="H8">
            <v>0</v>
          </cell>
          <cell r="I8">
            <v>28933.05</v>
          </cell>
          <cell r="J8">
            <v>1304104.2387500003</v>
          </cell>
        </row>
        <row r="9">
          <cell r="A9">
            <v>10132</v>
          </cell>
          <cell r="B9" t="str">
            <v>Moss Hall Nursery</v>
          </cell>
          <cell r="C9">
            <v>450512.40000000014</v>
          </cell>
          <cell r="E9">
            <v>10279.628333333332</v>
          </cell>
          <cell r="I9">
            <v>10953.52</v>
          </cell>
          <cell r="J9">
            <v>471745.54833333351</v>
          </cell>
        </row>
        <row r="10">
          <cell r="A10">
            <v>10040</v>
          </cell>
          <cell r="B10" t="str">
            <v>All Saints' CE Primary School NW2</v>
          </cell>
          <cell r="C10">
            <v>928091.7</v>
          </cell>
          <cell r="E10">
            <v>31053.583333333332</v>
          </cell>
          <cell r="F10">
            <v>95040</v>
          </cell>
          <cell r="H10">
            <v>35847.17</v>
          </cell>
          <cell r="J10">
            <v>1090032.4533333331</v>
          </cell>
        </row>
        <row r="11">
          <cell r="A11">
            <v>10042</v>
          </cell>
          <cell r="B11" t="str">
            <v>All Saints' CE Primary School, N20</v>
          </cell>
          <cell r="C11">
            <v>1173853.78</v>
          </cell>
          <cell r="E11">
            <v>30622.325000000001</v>
          </cell>
          <cell r="F11">
            <v>79848</v>
          </cell>
          <cell r="H11">
            <v>50115.33</v>
          </cell>
          <cell r="J11">
            <v>1334439.4350000001</v>
          </cell>
        </row>
        <row r="12">
          <cell r="A12">
            <v>10043</v>
          </cell>
          <cell r="B12" t="str">
            <v>Annunciation Catholic Infant School</v>
          </cell>
          <cell r="C12">
            <v>935438.15999999992</v>
          </cell>
          <cell r="E12">
            <v>22898.926666666666</v>
          </cell>
          <cell r="F12">
            <v>34320</v>
          </cell>
          <cell r="H12">
            <v>70489.33</v>
          </cell>
          <cell r="J12">
            <v>1063146.4166666665</v>
          </cell>
        </row>
        <row r="13">
          <cell r="A13">
            <v>10044</v>
          </cell>
          <cell r="B13" t="str">
            <v>Barnfield School</v>
          </cell>
          <cell r="C13">
            <v>2275691.3900000011</v>
          </cell>
          <cell r="E13">
            <v>74032.316666666651</v>
          </cell>
          <cell r="F13">
            <v>276520</v>
          </cell>
          <cell r="H13">
            <v>76037.5</v>
          </cell>
          <cell r="I13">
            <v>28865.74</v>
          </cell>
          <cell r="J13">
            <v>2731146.9466666682</v>
          </cell>
        </row>
        <row r="14">
          <cell r="A14">
            <v>10045</v>
          </cell>
          <cell r="B14" t="str">
            <v>Bell Lane Primary School</v>
          </cell>
          <cell r="C14">
            <v>1943829.6299999997</v>
          </cell>
          <cell r="E14">
            <v>65529.526666666672</v>
          </cell>
          <cell r="F14">
            <v>237600</v>
          </cell>
          <cell r="H14">
            <v>69896.5</v>
          </cell>
          <cell r="I14">
            <v>25207</v>
          </cell>
          <cell r="J14">
            <v>2342062.6566666663</v>
          </cell>
        </row>
        <row r="15">
          <cell r="A15">
            <v>10046</v>
          </cell>
          <cell r="B15" t="str">
            <v>Brookland Junior School</v>
          </cell>
          <cell r="C15">
            <v>1453456.37</v>
          </cell>
          <cell r="E15">
            <v>77951.333333333343</v>
          </cell>
          <cell r="F15">
            <v>103000</v>
          </cell>
          <cell r="H15">
            <v>19549.830000000002</v>
          </cell>
          <cell r="I15">
            <v>22389.25</v>
          </cell>
          <cell r="J15">
            <v>1676346.7833333334</v>
          </cell>
        </row>
        <row r="16">
          <cell r="A16">
            <v>10047</v>
          </cell>
          <cell r="B16" t="str">
            <v>Brookland Infant  &amp; Nursery School</v>
          </cell>
          <cell r="C16">
            <v>1353083.4200000002</v>
          </cell>
          <cell r="E16">
            <v>95235.983333333337</v>
          </cell>
          <cell r="F16">
            <v>64680</v>
          </cell>
          <cell r="H16">
            <v>116480.5</v>
          </cell>
          <cell r="I16">
            <v>19883.620000000003</v>
          </cell>
          <cell r="J16">
            <v>1649363.5233333337</v>
          </cell>
        </row>
        <row r="17">
          <cell r="A17">
            <v>10048</v>
          </cell>
          <cell r="B17" t="str">
            <v>Brunswick Park Primary &amp; Nursery School</v>
          </cell>
          <cell r="C17">
            <v>2065099.7400000005</v>
          </cell>
          <cell r="E17">
            <v>80020.193333333329</v>
          </cell>
          <cell r="F17">
            <v>126720</v>
          </cell>
          <cell r="G17">
            <v>56086.400000000001</v>
          </cell>
          <cell r="H17">
            <v>87765</v>
          </cell>
          <cell r="I17">
            <v>25180.99</v>
          </cell>
          <cell r="J17">
            <v>2440872.3233333337</v>
          </cell>
        </row>
        <row r="18">
          <cell r="A18">
            <v>10049</v>
          </cell>
          <cell r="B18" t="str">
            <v>Child's Hill School</v>
          </cell>
          <cell r="C18">
            <v>1965708.76</v>
          </cell>
          <cell r="E18">
            <v>329916.41000000003</v>
          </cell>
          <cell r="F18">
            <v>182160</v>
          </cell>
          <cell r="H18">
            <v>78717.33</v>
          </cell>
          <cell r="I18">
            <v>22614.67</v>
          </cell>
          <cell r="J18">
            <v>2579117.17</v>
          </cell>
        </row>
        <row r="19">
          <cell r="A19">
            <v>10050</v>
          </cell>
          <cell r="B19" t="str">
            <v>Christ Church CE Primary School</v>
          </cell>
          <cell r="C19">
            <v>955806.13000000035</v>
          </cell>
          <cell r="E19">
            <v>50277.22</v>
          </cell>
          <cell r="F19">
            <v>29040</v>
          </cell>
          <cell r="H19">
            <v>51495.83</v>
          </cell>
          <cell r="J19">
            <v>1086619.1800000004</v>
          </cell>
        </row>
        <row r="20">
          <cell r="A20">
            <v>10051</v>
          </cell>
          <cell r="B20" t="str">
            <v>Church Hill Primary School</v>
          </cell>
          <cell r="C20">
            <v>957521.87999999989</v>
          </cell>
          <cell r="E20">
            <v>45016.836666666662</v>
          </cell>
          <cell r="F20">
            <v>55740</v>
          </cell>
          <cell r="H20">
            <v>49212.67</v>
          </cell>
          <cell r="I20">
            <v>16840.45</v>
          </cell>
          <cell r="J20">
            <v>1124331.8366666664</v>
          </cell>
        </row>
        <row r="21">
          <cell r="A21">
            <v>10054</v>
          </cell>
          <cell r="B21" t="str">
            <v>Colindale School</v>
          </cell>
          <cell r="C21">
            <v>3199635.4299999997</v>
          </cell>
          <cell r="E21">
            <v>343736.08000000007</v>
          </cell>
          <cell r="F21">
            <v>316800</v>
          </cell>
          <cell r="H21">
            <v>136134.33000000002</v>
          </cell>
          <cell r="I21">
            <v>37553.08</v>
          </cell>
          <cell r="J21">
            <v>4033858.92</v>
          </cell>
        </row>
        <row r="22">
          <cell r="A22">
            <v>10055</v>
          </cell>
          <cell r="B22" t="str">
            <v>Coppetts Wood</v>
          </cell>
          <cell r="C22">
            <v>1465926.54</v>
          </cell>
          <cell r="E22">
            <v>97125.923333333354</v>
          </cell>
          <cell r="F22">
            <v>122760</v>
          </cell>
          <cell r="H22">
            <v>50329.67</v>
          </cell>
          <cell r="I22">
            <v>18617.8</v>
          </cell>
          <cell r="J22">
            <v>1754759.9333333333</v>
          </cell>
        </row>
        <row r="23">
          <cell r="A23">
            <v>10056</v>
          </cell>
          <cell r="B23" t="str">
            <v>Courtland School</v>
          </cell>
          <cell r="C23">
            <v>944268.32</v>
          </cell>
          <cell r="E23">
            <v>42541.25</v>
          </cell>
          <cell r="F23">
            <v>39260</v>
          </cell>
          <cell r="H23">
            <v>51500</v>
          </cell>
          <cell r="I23">
            <v>12190.2</v>
          </cell>
          <cell r="J23">
            <v>1089759.7699999998</v>
          </cell>
        </row>
        <row r="24">
          <cell r="A24">
            <v>10057</v>
          </cell>
          <cell r="B24" t="str">
            <v>Cromer Road Primary School</v>
          </cell>
          <cell r="C24">
            <v>1743268.16</v>
          </cell>
          <cell r="E24">
            <v>18028.913333333338</v>
          </cell>
          <cell r="F24">
            <v>148820</v>
          </cell>
          <cell r="H24">
            <v>84826.83</v>
          </cell>
          <cell r="I24">
            <v>24686.799999999999</v>
          </cell>
          <cell r="J24">
            <v>2019630.7033333334</v>
          </cell>
        </row>
        <row r="25">
          <cell r="A25">
            <v>10059</v>
          </cell>
          <cell r="B25" t="str">
            <v>Deansbrook Infant School</v>
          </cell>
          <cell r="C25">
            <v>1465462.8599999999</v>
          </cell>
          <cell r="E25">
            <v>26005.163333333338</v>
          </cell>
          <cell r="F25">
            <v>78480</v>
          </cell>
          <cell r="H25">
            <v>102418.83</v>
          </cell>
          <cell r="I25">
            <v>20048.349999999999</v>
          </cell>
          <cell r="J25">
            <v>1692415.2033333334</v>
          </cell>
        </row>
        <row r="26">
          <cell r="A26">
            <v>10060</v>
          </cell>
          <cell r="B26" t="str">
            <v>Dollis Junior School</v>
          </cell>
          <cell r="C26">
            <v>1572971.8</v>
          </cell>
          <cell r="E26">
            <v>109011.16666666669</v>
          </cell>
          <cell r="F26">
            <v>198860</v>
          </cell>
          <cell r="H26">
            <v>21554.67</v>
          </cell>
          <cell r="I26">
            <v>21565.599999999999</v>
          </cell>
          <cell r="J26">
            <v>1923963.2366666668</v>
          </cell>
        </row>
        <row r="27">
          <cell r="A27">
            <v>10061</v>
          </cell>
          <cell r="B27" t="str">
            <v>Dollis Infant School</v>
          </cell>
          <cell r="C27">
            <v>1290346.9600000002</v>
          </cell>
          <cell r="E27">
            <v>56728.003333333334</v>
          </cell>
          <cell r="F27">
            <v>71280</v>
          </cell>
          <cell r="H27">
            <v>95203.67</v>
          </cell>
          <cell r="I27">
            <v>18721.84</v>
          </cell>
          <cell r="J27">
            <v>1532280.4733333336</v>
          </cell>
        </row>
        <row r="28">
          <cell r="A28">
            <v>10063</v>
          </cell>
          <cell r="B28" t="str">
            <v>Edgware Primary School</v>
          </cell>
          <cell r="C28">
            <v>2818713.46</v>
          </cell>
          <cell r="E28">
            <v>144851.17000000004</v>
          </cell>
          <cell r="F28">
            <v>259020</v>
          </cell>
          <cell r="H28">
            <v>112340.5</v>
          </cell>
          <cell r="I28">
            <v>33209.410000000003</v>
          </cell>
          <cell r="J28">
            <v>3368134.54</v>
          </cell>
        </row>
        <row r="29">
          <cell r="A29">
            <v>10064</v>
          </cell>
          <cell r="B29" t="str">
            <v>Fairway Primary School</v>
          </cell>
          <cell r="C29">
            <v>1440185.4700000004</v>
          </cell>
          <cell r="E29">
            <v>87508.311666666646</v>
          </cell>
          <cell r="F29">
            <v>113820</v>
          </cell>
          <cell r="H29">
            <v>43667.5</v>
          </cell>
          <cell r="I29">
            <v>19677.27</v>
          </cell>
          <cell r="J29">
            <v>1704858.5516666672</v>
          </cell>
        </row>
        <row r="30">
          <cell r="A30">
            <v>10065</v>
          </cell>
          <cell r="B30" t="str">
            <v>Foulds</v>
          </cell>
          <cell r="C30">
            <v>1244554.71</v>
          </cell>
          <cell r="E30">
            <v>59576.583333333328</v>
          </cell>
          <cell r="F30">
            <v>39180</v>
          </cell>
          <cell r="H30">
            <v>58012.17</v>
          </cell>
          <cell r="I30">
            <v>20568.55</v>
          </cell>
          <cell r="J30">
            <v>1421892.0133333332</v>
          </cell>
        </row>
        <row r="31">
          <cell r="A31">
            <v>10066</v>
          </cell>
          <cell r="B31" t="str">
            <v>Frith Manor School</v>
          </cell>
          <cell r="C31">
            <v>2587771.2599999988</v>
          </cell>
          <cell r="E31">
            <v>60110.75</v>
          </cell>
          <cell r="F31">
            <v>145270</v>
          </cell>
          <cell r="H31">
            <v>96346</v>
          </cell>
          <cell r="I31">
            <v>34735.33</v>
          </cell>
          <cell r="J31">
            <v>2924233.3399999989</v>
          </cell>
        </row>
        <row r="32">
          <cell r="A32">
            <v>10067</v>
          </cell>
          <cell r="B32" t="str">
            <v>Garden Suburb Junior</v>
          </cell>
          <cell r="C32">
            <v>1479875.45</v>
          </cell>
          <cell r="E32">
            <v>59697.833333333336</v>
          </cell>
          <cell r="F32">
            <v>107180</v>
          </cell>
          <cell r="H32">
            <v>19533.330000000002</v>
          </cell>
          <cell r="I32">
            <v>22519.3</v>
          </cell>
          <cell r="J32">
            <v>1688805.9133333333</v>
          </cell>
        </row>
        <row r="33">
          <cell r="A33">
            <v>10068</v>
          </cell>
          <cell r="B33" t="str">
            <v>Garden Suburb Infant School</v>
          </cell>
          <cell r="C33">
            <v>1155618.56</v>
          </cell>
          <cell r="E33">
            <v>36044.33666666667</v>
          </cell>
          <cell r="F33">
            <v>44200</v>
          </cell>
          <cell r="H33">
            <v>108543.5</v>
          </cell>
          <cell r="I33">
            <v>18617.8</v>
          </cell>
          <cell r="J33">
            <v>1363024.1966666668</v>
          </cell>
        </row>
        <row r="34">
          <cell r="A34">
            <v>10069</v>
          </cell>
          <cell r="B34" t="str">
            <v>Goldbeaters Primary School</v>
          </cell>
          <cell r="C34">
            <v>2296656.9500000002</v>
          </cell>
          <cell r="E34">
            <v>78963.599999999991</v>
          </cell>
          <cell r="F34">
            <v>263520</v>
          </cell>
          <cell r="H34">
            <v>69286.5</v>
          </cell>
          <cell r="I34">
            <v>26386.12</v>
          </cell>
          <cell r="J34">
            <v>2734813.1700000004</v>
          </cell>
        </row>
        <row r="35">
          <cell r="A35">
            <v>10071</v>
          </cell>
          <cell r="B35" t="str">
            <v>Hollickwood JMI School</v>
          </cell>
          <cell r="C35">
            <v>1115131.8599999999</v>
          </cell>
          <cell r="E35">
            <v>40413.056666666671</v>
          </cell>
          <cell r="F35">
            <v>118800</v>
          </cell>
          <cell r="H35">
            <v>36454.5</v>
          </cell>
          <cell r="I35">
            <v>16146.85</v>
          </cell>
          <cell r="J35">
            <v>1326946.2666666666</v>
          </cell>
        </row>
        <row r="36">
          <cell r="A36">
            <v>10072</v>
          </cell>
          <cell r="B36" t="str">
            <v>Holly Park School</v>
          </cell>
          <cell r="C36">
            <v>2253437.7200000002</v>
          </cell>
          <cell r="E36">
            <v>86909.903333333335</v>
          </cell>
          <cell r="F36">
            <v>143460</v>
          </cell>
          <cell r="H36">
            <v>108110.83</v>
          </cell>
          <cell r="I36">
            <v>29273.23</v>
          </cell>
          <cell r="J36">
            <v>2621191.6833333336</v>
          </cell>
        </row>
        <row r="37">
          <cell r="A37">
            <v>10073</v>
          </cell>
          <cell r="B37" t="str">
            <v>Holy Trinity School</v>
          </cell>
          <cell r="C37">
            <v>1150008.8799999992</v>
          </cell>
          <cell r="E37">
            <v>49555.92</v>
          </cell>
          <cell r="F37">
            <v>92700</v>
          </cell>
          <cell r="H37">
            <v>53515.17</v>
          </cell>
          <cell r="J37">
            <v>1345779.969999999</v>
          </cell>
        </row>
        <row r="38">
          <cell r="A38">
            <v>10074</v>
          </cell>
          <cell r="B38" t="str">
            <v>Livingstone School</v>
          </cell>
          <cell r="C38">
            <v>1789177.4700000004</v>
          </cell>
          <cell r="E38">
            <v>269841.33333333326</v>
          </cell>
          <cell r="F38">
            <v>169140</v>
          </cell>
          <cell r="H38">
            <v>38093.83</v>
          </cell>
          <cell r="I38">
            <v>19467.46</v>
          </cell>
          <cell r="J38">
            <v>2285720.0933333337</v>
          </cell>
        </row>
        <row r="39">
          <cell r="A39">
            <v>10075</v>
          </cell>
          <cell r="B39" t="str">
            <v>Manorside Primary School</v>
          </cell>
          <cell r="C39">
            <v>1374349.5799999998</v>
          </cell>
          <cell r="E39">
            <v>84583.333333333343</v>
          </cell>
          <cell r="F39">
            <v>74680</v>
          </cell>
          <cell r="H39">
            <v>54762.83</v>
          </cell>
          <cell r="I39">
            <v>21348.85</v>
          </cell>
          <cell r="J39">
            <v>1609724.5933333333</v>
          </cell>
        </row>
        <row r="40">
          <cell r="A40">
            <v>10078</v>
          </cell>
          <cell r="B40" t="str">
            <v>Monken Hadley C E Primary School</v>
          </cell>
          <cell r="C40">
            <v>623125.3600000001</v>
          </cell>
          <cell r="E40">
            <v>10990</v>
          </cell>
          <cell r="F40">
            <v>15500</v>
          </cell>
          <cell r="H40">
            <v>37593.67</v>
          </cell>
          <cell r="J40">
            <v>687209.03000000014</v>
          </cell>
        </row>
        <row r="41">
          <cell r="A41">
            <v>10079</v>
          </cell>
          <cell r="B41" t="str">
            <v>Monkfrith School</v>
          </cell>
          <cell r="C41">
            <v>1386085.3699999996</v>
          </cell>
          <cell r="E41">
            <v>77845.833333333343</v>
          </cell>
          <cell r="F41">
            <v>60040</v>
          </cell>
          <cell r="H41">
            <v>89862.83</v>
          </cell>
          <cell r="I41">
            <v>21305.5</v>
          </cell>
          <cell r="J41">
            <v>1635139.533333333</v>
          </cell>
        </row>
        <row r="42">
          <cell r="A42">
            <v>10080</v>
          </cell>
          <cell r="B42" t="str">
            <v>Moss Hall Junior School</v>
          </cell>
          <cell r="C42">
            <v>1822873.12</v>
          </cell>
          <cell r="E42">
            <v>190928.5</v>
          </cell>
          <cell r="F42">
            <v>143860</v>
          </cell>
          <cell r="H42">
            <v>25149.67</v>
          </cell>
          <cell r="I42">
            <v>24946.9</v>
          </cell>
          <cell r="J42">
            <v>2207758.19</v>
          </cell>
        </row>
        <row r="43">
          <cell r="A43">
            <v>10081</v>
          </cell>
          <cell r="B43" t="str">
            <v>Moss Hall Infant School</v>
          </cell>
          <cell r="C43">
            <v>1536565.59</v>
          </cell>
          <cell r="E43">
            <v>55487.416666666664</v>
          </cell>
          <cell r="F43">
            <v>69620</v>
          </cell>
          <cell r="H43">
            <v>149848.5</v>
          </cell>
          <cell r="I43">
            <v>22562.65</v>
          </cell>
          <cell r="J43">
            <v>1834084.1566666667</v>
          </cell>
        </row>
        <row r="44">
          <cell r="A44">
            <v>10082</v>
          </cell>
          <cell r="B44" t="str">
            <v>Northside School</v>
          </cell>
          <cell r="C44">
            <v>1324654.23</v>
          </cell>
          <cell r="E44">
            <v>47845.178571428572</v>
          </cell>
          <cell r="F44">
            <v>85760</v>
          </cell>
          <cell r="H44">
            <v>45340.33</v>
          </cell>
          <cell r="I44">
            <v>18817.21</v>
          </cell>
          <cell r="J44">
            <v>1522416.9485714287</v>
          </cell>
        </row>
        <row r="45">
          <cell r="A45">
            <v>10083</v>
          </cell>
          <cell r="B45" t="str">
            <v>Danegrove JMI School</v>
          </cell>
          <cell r="C45">
            <v>2672168.3600000003</v>
          </cell>
          <cell r="E45">
            <v>201750.41666666666</v>
          </cell>
          <cell r="F45">
            <v>222360</v>
          </cell>
          <cell r="H45">
            <v>127459.83</v>
          </cell>
          <cell r="I45">
            <v>35437.599999999999</v>
          </cell>
          <cell r="J45">
            <v>3259176.206666667</v>
          </cell>
        </row>
        <row r="46">
          <cell r="A46">
            <v>10084</v>
          </cell>
          <cell r="B46" t="str">
            <v>Osidge Primary School</v>
          </cell>
          <cell r="C46">
            <v>1562550.48</v>
          </cell>
          <cell r="E46">
            <v>69895.333333333328</v>
          </cell>
          <cell r="F46">
            <v>83460</v>
          </cell>
          <cell r="H46">
            <v>77303.17</v>
          </cell>
          <cell r="I46">
            <v>25848.58</v>
          </cell>
          <cell r="J46">
            <v>1819057.5633333332</v>
          </cell>
        </row>
        <row r="47">
          <cell r="A47">
            <v>10085</v>
          </cell>
          <cell r="B47" t="str">
            <v>Our Lady of Lourdes School</v>
          </cell>
          <cell r="C47">
            <v>1052369.1499999997</v>
          </cell>
          <cell r="E47">
            <v>51289.583333333336</v>
          </cell>
          <cell r="F47">
            <v>66300</v>
          </cell>
          <cell r="H47">
            <v>48407.83</v>
          </cell>
          <cell r="J47">
            <v>1218366.563333333</v>
          </cell>
        </row>
        <row r="48">
          <cell r="A48">
            <v>10086</v>
          </cell>
          <cell r="B48" t="str">
            <v>Queenswell Junior School</v>
          </cell>
          <cell r="C48">
            <v>1601404.2</v>
          </cell>
          <cell r="E48">
            <v>128458.42000000001</v>
          </cell>
          <cell r="F48">
            <v>183320</v>
          </cell>
          <cell r="H48">
            <v>22096.67</v>
          </cell>
          <cell r="I48">
            <v>22085.8</v>
          </cell>
          <cell r="J48">
            <v>1957365.0899999999</v>
          </cell>
        </row>
        <row r="49">
          <cell r="A49">
            <v>10087</v>
          </cell>
          <cell r="B49" t="str">
            <v>St Agnes RC Primary School</v>
          </cell>
          <cell r="C49">
            <v>1631742.5300000003</v>
          </cell>
          <cell r="E49">
            <v>30698.41333333333</v>
          </cell>
          <cell r="F49">
            <v>84480</v>
          </cell>
          <cell r="H49">
            <v>86458.83</v>
          </cell>
          <cell r="J49">
            <v>1833379.7733333337</v>
          </cell>
        </row>
        <row r="50">
          <cell r="A50">
            <v>10088</v>
          </cell>
          <cell r="B50" t="str">
            <v>St Catherines R C Primary</v>
          </cell>
          <cell r="C50">
            <v>1953921.2</v>
          </cell>
          <cell r="E50">
            <v>100048.08666666668</v>
          </cell>
          <cell r="F50">
            <v>87420</v>
          </cell>
          <cell r="H50">
            <v>93717.17</v>
          </cell>
          <cell r="J50">
            <v>2235106.4566666665</v>
          </cell>
        </row>
        <row r="51">
          <cell r="A51">
            <v>10089</v>
          </cell>
          <cell r="B51" t="str">
            <v>St John's CE School N11</v>
          </cell>
          <cell r="C51">
            <v>1025020.1799999999</v>
          </cell>
          <cell r="E51">
            <v>0</v>
          </cell>
          <cell r="F51">
            <v>39140</v>
          </cell>
          <cell r="H51">
            <v>52383.67</v>
          </cell>
          <cell r="J51">
            <v>1116543.8499999999</v>
          </cell>
        </row>
        <row r="52">
          <cell r="A52">
            <v>10092</v>
          </cell>
          <cell r="B52" t="str">
            <v>St Mary's C E Primary School N3</v>
          </cell>
          <cell r="C52">
            <v>1898196.7399999998</v>
          </cell>
          <cell r="E52">
            <v>65289.58666666667</v>
          </cell>
          <cell r="F52">
            <v>74180</v>
          </cell>
          <cell r="H52">
            <v>91528.33</v>
          </cell>
          <cell r="J52">
            <v>2129194.6566666663</v>
          </cell>
        </row>
        <row r="53">
          <cell r="A53">
            <v>10093</v>
          </cell>
          <cell r="B53" t="str">
            <v>St Mary's School EN4</v>
          </cell>
          <cell r="C53">
            <v>890899.94000000006</v>
          </cell>
          <cell r="E53">
            <v>37437.083333333343</v>
          </cell>
          <cell r="F53">
            <v>41560</v>
          </cell>
          <cell r="H53">
            <v>55989.67</v>
          </cell>
          <cell r="J53">
            <v>1025886.6933333335</v>
          </cell>
        </row>
        <row r="54">
          <cell r="A54">
            <v>10094</v>
          </cell>
          <cell r="B54" t="str">
            <v>St Paul's School, N11</v>
          </cell>
          <cell r="C54">
            <v>994018.34</v>
          </cell>
          <cell r="E54">
            <v>21918.08666666667</v>
          </cell>
          <cell r="F54">
            <v>67960</v>
          </cell>
          <cell r="H54">
            <v>45183.33</v>
          </cell>
          <cell r="J54">
            <v>1129079.7566666668</v>
          </cell>
        </row>
        <row r="55">
          <cell r="A55">
            <v>10095</v>
          </cell>
          <cell r="B55" t="str">
            <v>St Pauls CE Primary, NW7</v>
          </cell>
          <cell r="C55">
            <v>878268.08999999985</v>
          </cell>
          <cell r="E55">
            <v>38738.916666666664</v>
          </cell>
          <cell r="F55">
            <v>33640</v>
          </cell>
          <cell r="H55">
            <v>47033.83</v>
          </cell>
          <cell r="J55">
            <v>997680.83666666644</v>
          </cell>
        </row>
        <row r="56">
          <cell r="A56">
            <v>10096</v>
          </cell>
          <cell r="B56" t="str">
            <v>St Vincent's Catholic Primary School</v>
          </cell>
          <cell r="C56">
            <v>1334176.54</v>
          </cell>
          <cell r="E56">
            <v>44728.330000000009</v>
          </cell>
          <cell r="F56">
            <v>45860</v>
          </cell>
          <cell r="H56">
            <v>70858.17</v>
          </cell>
          <cell r="J56">
            <v>1495623.04</v>
          </cell>
        </row>
        <row r="57">
          <cell r="A57">
            <v>10097</v>
          </cell>
          <cell r="B57" t="str">
            <v>Sunnyfields Primary School</v>
          </cell>
          <cell r="C57">
            <v>1225623.0599999996</v>
          </cell>
          <cell r="E57">
            <v>83276.416666666686</v>
          </cell>
          <cell r="F57">
            <v>138600</v>
          </cell>
          <cell r="H57">
            <v>43319.33</v>
          </cell>
          <cell r="I57">
            <v>16909.809999999998</v>
          </cell>
          <cell r="J57">
            <v>1507728.6166666665</v>
          </cell>
        </row>
        <row r="58">
          <cell r="A58">
            <v>10099</v>
          </cell>
          <cell r="B58" t="str">
            <v>St Andrew's C E</v>
          </cell>
          <cell r="C58">
            <v>884880.94</v>
          </cell>
          <cell r="E58">
            <v>15569.166666666668</v>
          </cell>
          <cell r="F58">
            <v>17160</v>
          </cell>
          <cell r="H58">
            <v>53904</v>
          </cell>
          <cell r="J58">
            <v>971514.10666666657</v>
          </cell>
        </row>
        <row r="59">
          <cell r="A59">
            <v>10100</v>
          </cell>
          <cell r="B59" t="str">
            <v>Trent  C of E Primary School</v>
          </cell>
          <cell r="C59">
            <v>859268.35</v>
          </cell>
          <cell r="E59">
            <v>3565.83</v>
          </cell>
          <cell r="F59">
            <v>28700</v>
          </cell>
          <cell r="H59">
            <v>54306.33</v>
          </cell>
          <cell r="J59">
            <v>945840.50999999989</v>
          </cell>
        </row>
        <row r="60">
          <cell r="A60">
            <v>10101</v>
          </cell>
          <cell r="B60" t="str">
            <v>Tudor School</v>
          </cell>
          <cell r="C60">
            <v>1257901.31</v>
          </cell>
          <cell r="E60">
            <v>46854.023333333331</v>
          </cell>
          <cell r="F60">
            <v>101640</v>
          </cell>
          <cell r="H60">
            <v>53667</v>
          </cell>
          <cell r="I60">
            <v>18409.72</v>
          </cell>
          <cell r="J60">
            <v>1478472.0533333335</v>
          </cell>
        </row>
        <row r="61">
          <cell r="A61">
            <v>10103</v>
          </cell>
          <cell r="B61" t="str">
            <v>Underhill School</v>
          </cell>
          <cell r="C61">
            <v>2770968.0000000014</v>
          </cell>
          <cell r="E61">
            <v>124196.42000000003</v>
          </cell>
          <cell r="F61">
            <v>319100</v>
          </cell>
          <cell r="H61">
            <v>81759</v>
          </cell>
          <cell r="I61">
            <v>32498.47</v>
          </cell>
          <cell r="J61">
            <v>3328521.8900000015</v>
          </cell>
        </row>
        <row r="62">
          <cell r="A62">
            <v>10105</v>
          </cell>
          <cell r="B62" t="str">
            <v>Whitings Hill Primary School</v>
          </cell>
          <cell r="C62">
            <v>2358125.0999999996</v>
          </cell>
          <cell r="E62">
            <v>60589.83</v>
          </cell>
          <cell r="F62">
            <v>204600</v>
          </cell>
          <cell r="H62">
            <v>72483.67</v>
          </cell>
          <cell r="I62">
            <v>26516.17</v>
          </cell>
          <cell r="J62">
            <v>2722314.7699999996</v>
          </cell>
        </row>
        <row r="63">
          <cell r="A63">
            <v>10107</v>
          </cell>
          <cell r="B63" t="str">
            <v>St Joseph's Primary School</v>
          </cell>
          <cell r="C63">
            <v>2268594.8200000008</v>
          </cell>
          <cell r="E63">
            <v>26585.916666666668</v>
          </cell>
          <cell r="F63">
            <v>100320</v>
          </cell>
          <cell r="H63">
            <v>132359</v>
          </cell>
          <cell r="J63">
            <v>2527859.7366666673</v>
          </cell>
        </row>
        <row r="64">
          <cell r="A64">
            <v>10108</v>
          </cell>
          <cell r="B64" t="str">
            <v>St Theresa's R.C. Primary School</v>
          </cell>
          <cell r="C64">
            <v>988364.79999999993</v>
          </cell>
          <cell r="E64">
            <v>5285</v>
          </cell>
          <cell r="F64">
            <v>47780</v>
          </cell>
          <cell r="H64">
            <v>50348.33</v>
          </cell>
          <cell r="J64">
            <v>1091778.1299999999</v>
          </cell>
        </row>
        <row r="65">
          <cell r="A65">
            <v>10109</v>
          </cell>
          <cell r="B65" t="str">
            <v>Woodridge  Primary School</v>
          </cell>
          <cell r="C65">
            <v>924979.35999999987</v>
          </cell>
          <cell r="E65">
            <v>31905.830000000005</v>
          </cell>
          <cell r="F65">
            <v>22440</v>
          </cell>
          <cell r="H65">
            <v>51844.33</v>
          </cell>
          <cell r="I65">
            <v>17317.3</v>
          </cell>
          <cell r="J65">
            <v>1048486.8199999998</v>
          </cell>
        </row>
        <row r="66">
          <cell r="A66">
            <v>10110</v>
          </cell>
          <cell r="B66" t="str">
            <v>Sacred Heart School</v>
          </cell>
          <cell r="C66">
            <v>1633011.02</v>
          </cell>
          <cell r="E66">
            <v>72756.333333333343</v>
          </cell>
          <cell r="F66">
            <v>66980</v>
          </cell>
          <cell r="H66">
            <v>90660.67</v>
          </cell>
          <cell r="J66">
            <v>1863408.0233333332</v>
          </cell>
        </row>
        <row r="67">
          <cell r="A67">
            <v>10112</v>
          </cell>
          <cell r="B67" t="str">
            <v>Rosh Pinah</v>
          </cell>
          <cell r="C67">
            <v>1638808</v>
          </cell>
          <cell r="E67">
            <v>60659.916666666664</v>
          </cell>
          <cell r="F67">
            <v>22100</v>
          </cell>
          <cell r="H67">
            <v>91412.67</v>
          </cell>
          <cell r="J67">
            <v>1812980.5866666667</v>
          </cell>
        </row>
        <row r="68">
          <cell r="A68">
            <v>10113</v>
          </cell>
          <cell r="B68" t="str">
            <v>Noam Primary School</v>
          </cell>
          <cell r="C68">
            <v>160162.14713417954</v>
          </cell>
          <cell r="H68">
            <v>6697</v>
          </cell>
          <cell r="J68">
            <v>166859.14713417954</v>
          </cell>
        </row>
        <row r="69">
          <cell r="A69">
            <v>10114</v>
          </cell>
          <cell r="B69" t="str">
            <v>Menorah Primary School</v>
          </cell>
          <cell r="C69">
            <v>1623504.0900000003</v>
          </cell>
          <cell r="E69">
            <v>113811.38333333335</v>
          </cell>
          <cell r="F69">
            <v>33000</v>
          </cell>
          <cell r="H69">
            <v>84711.17</v>
          </cell>
          <cell r="J69">
            <v>1855026.6433333335</v>
          </cell>
        </row>
        <row r="70">
          <cell r="A70">
            <v>10115</v>
          </cell>
          <cell r="B70" t="str">
            <v>Blessed Dominic School</v>
          </cell>
          <cell r="C70">
            <v>2052390.46</v>
          </cell>
          <cell r="E70">
            <v>77971.750000000015</v>
          </cell>
          <cell r="F70">
            <v>164620</v>
          </cell>
          <cell r="H70">
            <v>80655.5</v>
          </cell>
          <cell r="J70">
            <v>2375637.71</v>
          </cell>
        </row>
        <row r="71">
          <cell r="A71">
            <v>10116</v>
          </cell>
          <cell r="B71" t="str">
            <v>St Johns CE N20</v>
          </cell>
          <cell r="C71">
            <v>974416.46</v>
          </cell>
          <cell r="E71">
            <v>8137</v>
          </cell>
          <cell r="F71">
            <v>32200</v>
          </cell>
          <cell r="H71">
            <v>58491.5</v>
          </cell>
          <cell r="J71">
            <v>1073244.96</v>
          </cell>
        </row>
        <row r="72">
          <cell r="A72">
            <v>10117</v>
          </cell>
          <cell r="B72" t="str">
            <v>Annunciation Catholic Junior School</v>
          </cell>
          <cell r="C72">
            <v>971493.48</v>
          </cell>
          <cell r="E72">
            <v>21840.333333333336</v>
          </cell>
          <cell r="F72">
            <v>73920</v>
          </cell>
          <cell r="H72">
            <v>18211</v>
          </cell>
          <cell r="J72">
            <v>1085464.8133333335</v>
          </cell>
        </row>
        <row r="73">
          <cell r="A73">
            <v>10118</v>
          </cell>
          <cell r="B73" t="str">
            <v>Chalgrove Primary School</v>
          </cell>
          <cell r="C73">
            <v>1236970.1099999999</v>
          </cell>
          <cell r="E73">
            <v>97704.91333333333</v>
          </cell>
          <cell r="F73">
            <v>75820</v>
          </cell>
          <cell r="H73">
            <v>58552.17</v>
          </cell>
          <cell r="I73">
            <v>18054.25</v>
          </cell>
          <cell r="J73">
            <v>1487101.4433333331</v>
          </cell>
        </row>
        <row r="74">
          <cell r="A74">
            <v>10119</v>
          </cell>
          <cell r="B74" t="str">
            <v>Queenswell Infant and Nursery School</v>
          </cell>
          <cell r="C74">
            <v>1304429.9699999995</v>
          </cell>
          <cell r="E74">
            <v>57652.526666666665</v>
          </cell>
          <cell r="F74">
            <v>90060</v>
          </cell>
          <cell r="H74">
            <v>84709.83</v>
          </cell>
          <cell r="I74">
            <v>19710.22</v>
          </cell>
          <cell r="J74">
            <v>1556562.5466666662</v>
          </cell>
        </row>
        <row r="75">
          <cell r="A75">
            <v>10121</v>
          </cell>
          <cell r="B75" t="str">
            <v>Hasmonean Primary School</v>
          </cell>
          <cell r="C75">
            <v>1009235.0499999998</v>
          </cell>
          <cell r="E75">
            <v>41123.623333333337</v>
          </cell>
          <cell r="F75">
            <v>25000</v>
          </cell>
          <cell r="H75">
            <v>53447.5</v>
          </cell>
          <cell r="J75">
            <v>1128806.1733333331</v>
          </cell>
        </row>
        <row r="76">
          <cell r="A76">
            <v>10123</v>
          </cell>
          <cell r="B76" t="str">
            <v>Woodcroft Primary School</v>
          </cell>
          <cell r="C76">
            <v>2176048.9699999993</v>
          </cell>
          <cell r="E76">
            <v>45598.25</v>
          </cell>
          <cell r="F76">
            <v>238580</v>
          </cell>
          <cell r="H76">
            <v>72172.17</v>
          </cell>
          <cell r="I76">
            <v>27305.14</v>
          </cell>
          <cell r="J76">
            <v>2559704.5299999993</v>
          </cell>
        </row>
        <row r="77">
          <cell r="A77">
            <v>10124</v>
          </cell>
          <cell r="B77" t="str">
            <v>Wessex  Gardens Primary School</v>
          </cell>
          <cell r="C77">
            <v>1973125.1499999994</v>
          </cell>
          <cell r="E77">
            <v>58785.083333333328</v>
          </cell>
          <cell r="F77">
            <v>184580</v>
          </cell>
          <cell r="H77">
            <v>82806</v>
          </cell>
          <cell r="I77">
            <v>25545.13</v>
          </cell>
          <cell r="J77">
            <v>2324841.3633333324</v>
          </cell>
        </row>
        <row r="78">
          <cell r="A78">
            <v>10125</v>
          </cell>
          <cell r="B78" t="str">
            <v>Mathilda Marks-Kennedy School</v>
          </cell>
          <cell r="C78">
            <v>939643.49000000011</v>
          </cell>
          <cell r="E78">
            <v>52158.92</v>
          </cell>
          <cell r="F78">
            <v>16820</v>
          </cell>
          <cell r="H78">
            <v>48861.5</v>
          </cell>
          <cell r="J78">
            <v>1057483.9100000001</v>
          </cell>
        </row>
        <row r="79">
          <cell r="A79">
            <v>10126</v>
          </cell>
          <cell r="B79" t="str">
            <v>Menorah Foundation School</v>
          </cell>
          <cell r="C79">
            <v>1655009.9300000004</v>
          </cell>
          <cell r="E79">
            <v>54439.753333333334</v>
          </cell>
          <cell r="F79">
            <v>26400</v>
          </cell>
          <cell r="H79">
            <v>103736.33</v>
          </cell>
          <cell r="J79">
            <v>1839586.0133333339</v>
          </cell>
        </row>
        <row r="80">
          <cell r="A80">
            <v>10127</v>
          </cell>
          <cell r="B80" t="str">
            <v>Orion Primary School</v>
          </cell>
          <cell r="C80">
            <v>4865238.3900000006</v>
          </cell>
          <cell r="E80">
            <v>579884.24333333352</v>
          </cell>
          <cell r="F80">
            <v>580780</v>
          </cell>
          <cell r="H80">
            <v>119374.83</v>
          </cell>
          <cell r="I80">
            <v>44333.020000000004</v>
          </cell>
          <cell r="J80">
            <v>6189610.4833333334</v>
          </cell>
        </row>
        <row r="81">
          <cell r="A81">
            <v>10128</v>
          </cell>
          <cell r="B81" t="str">
            <v>Beis Yaakov</v>
          </cell>
          <cell r="C81">
            <v>1932610.5700000003</v>
          </cell>
          <cell r="E81">
            <v>2712.3333333333335</v>
          </cell>
          <cell r="F81">
            <v>62040</v>
          </cell>
          <cell r="H81">
            <v>91588.5</v>
          </cell>
          <cell r="J81">
            <v>2088951.4033333336</v>
          </cell>
        </row>
        <row r="82">
          <cell r="A82">
            <v>10129</v>
          </cell>
          <cell r="B82" t="str">
            <v>Pardes House School</v>
          </cell>
          <cell r="C82">
            <v>1321181.6400000001</v>
          </cell>
          <cell r="E82">
            <v>48169.17</v>
          </cell>
          <cell r="F82">
            <v>44880</v>
          </cell>
          <cell r="H82">
            <v>99840.67</v>
          </cell>
          <cell r="J82">
            <v>1514071.48</v>
          </cell>
        </row>
        <row r="83">
          <cell r="A83">
            <v>10139</v>
          </cell>
          <cell r="B83" t="str">
            <v>Friern Barnet School</v>
          </cell>
          <cell r="C83">
            <v>4770399.9899999993</v>
          </cell>
          <cell r="E83">
            <v>172569.50333333333</v>
          </cell>
          <cell r="F83">
            <v>376357.5</v>
          </cell>
          <cell r="G83">
            <v>12036</v>
          </cell>
          <cell r="H83">
            <v>1760</v>
          </cell>
          <cell r="I83">
            <v>56809.15</v>
          </cell>
          <cell r="J83">
            <v>5389932.1433333326</v>
          </cell>
        </row>
        <row r="84">
          <cell r="A84">
            <v>10142</v>
          </cell>
          <cell r="B84" t="str">
            <v>St. James' Catholic High School</v>
          </cell>
          <cell r="C84">
            <v>5171393.5099999979</v>
          </cell>
          <cell r="D84">
            <v>812279.67</v>
          </cell>
          <cell r="E84">
            <v>136717.25333333336</v>
          </cell>
          <cell r="F84">
            <v>232815</v>
          </cell>
          <cell r="G84">
            <v>7885</v>
          </cell>
          <cell r="H84">
            <v>2640</v>
          </cell>
          <cell r="J84">
            <v>6363730.4333333308</v>
          </cell>
        </row>
        <row r="85">
          <cell r="A85">
            <v>10145</v>
          </cell>
          <cell r="B85" t="str">
            <v>Finchley Catholic High School</v>
          </cell>
          <cell r="C85">
            <v>4757275.3899999997</v>
          </cell>
          <cell r="D85">
            <v>1377553</v>
          </cell>
          <cell r="E85">
            <v>128741.74666666666</v>
          </cell>
          <cell r="F85">
            <v>134285</v>
          </cell>
          <cell r="G85">
            <v>6573</v>
          </cell>
          <cell r="H85">
            <v>880</v>
          </cell>
          <cell r="J85">
            <v>6405308.1366666667</v>
          </cell>
        </row>
        <row r="86">
          <cell r="A86">
            <v>10148</v>
          </cell>
          <cell r="B86" t="str">
            <v>St Michaels Catholic Grammar School</v>
          </cell>
          <cell r="C86">
            <v>2682978.46</v>
          </cell>
          <cell r="D86">
            <v>1205829</v>
          </cell>
          <cell r="E86">
            <v>0</v>
          </cell>
          <cell r="F86">
            <v>34090</v>
          </cell>
          <cell r="G86">
            <v>14254.57</v>
          </cell>
          <cell r="H86">
            <v>0</v>
          </cell>
          <cell r="J86">
            <v>3937152.03</v>
          </cell>
        </row>
        <row r="87">
          <cell r="A87">
            <v>10157</v>
          </cell>
          <cell r="B87" t="str">
            <v>Northway</v>
          </cell>
          <cell r="C87">
            <v>1107948</v>
          </cell>
          <cell r="E87">
            <v>1383228.7966666659</v>
          </cell>
          <cell r="F87">
            <v>73920</v>
          </cell>
          <cell r="H87">
            <v>31444</v>
          </cell>
          <cell r="I87">
            <v>19744.900000000001</v>
          </cell>
          <cell r="J87">
            <v>2616285.6966666658</v>
          </cell>
        </row>
        <row r="88">
          <cell r="A88">
            <v>10158</v>
          </cell>
          <cell r="B88" t="str">
            <v>Oakleigh</v>
          </cell>
          <cell r="C88">
            <v>1413117.01</v>
          </cell>
          <cell r="E88">
            <v>1614812.0900000008</v>
          </cell>
          <cell r="F88">
            <v>55100</v>
          </cell>
          <cell r="H88">
            <v>28499.83</v>
          </cell>
          <cell r="I88">
            <v>21253.48</v>
          </cell>
          <cell r="J88">
            <v>3132782.4100000006</v>
          </cell>
        </row>
        <row r="89">
          <cell r="A89">
            <v>10159</v>
          </cell>
          <cell r="B89" t="str">
            <v>Mapledown</v>
          </cell>
          <cell r="C89">
            <v>485636</v>
          </cell>
          <cell r="D89">
            <v>358186.76</v>
          </cell>
          <cell r="E89">
            <v>1681788.75</v>
          </cell>
          <cell r="F89">
            <v>20570</v>
          </cell>
          <cell r="G89">
            <v>6500</v>
          </cell>
          <cell r="H89">
            <v>1320</v>
          </cell>
          <cell r="I89">
            <v>16753.75</v>
          </cell>
          <cell r="J89">
            <v>2570755.2599999998</v>
          </cell>
        </row>
        <row r="90">
          <cell r="A90">
            <v>10185</v>
          </cell>
          <cell r="B90" t="str">
            <v>Northgate</v>
          </cell>
          <cell r="C90">
            <v>409196</v>
          </cell>
          <cell r="E90">
            <v>80801.8</v>
          </cell>
          <cell r="F90">
            <v>4675</v>
          </cell>
          <cell r="H90">
            <v>0</v>
          </cell>
          <cell r="I90">
            <v>8675</v>
          </cell>
          <cell r="J90">
            <v>503347.8</v>
          </cell>
        </row>
        <row r="91">
          <cell r="A91">
            <v>10188</v>
          </cell>
          <cell r="B91" t="str">
            <v>Pavilion</v>
          </cell>
          <cell r="C91">
            <v>1513097.1800000002</v>
          </cell>
          <cell r="E91">
            <v>919322.67</v>
          </cell>
          <cell r="F91">
            <v>57680</v>
          </cell>
          <cell r="G91">
            <v>67</v>
          </cell>
          <cell r="H91">
            <v>4343.33</v>
          </cell>
          <cell r="I91">
            <v>18314.349999999999</v>
          </cell>
          <cell r="J91">
            <v>2512824.5300000003</v>
          </cell>
        </row>
        <row r="92">
          <cell r="A92">
            <v>10698</v>
          </cell>
          <cell r="B92" t="str">
            <v>St Mary's &amp; St John's CE School</v>
          </cell>
          <cell r="C92">
            <v>6309491.6399999969</v>
          </cell>
          <cell r="E92">
            <v>182433.61</v>
          </cell>
          <cell r="F92">
            <v>367643.5</v>
          </cell>
          <cell r="G92">
            <v>5192</v>
          </cell>
          <cell r="H92">
            <v>107799.17</v>
          </cell>
          <cell r="J92">
            <v>6972559.9199999971</v>
          </cell>
        </row>
        <row r="93">
          <cell r="A93">
            <v>11093</v>
          </cell>
          <cell r="B93" t="str">
            <v>Martin Primary School</v>
          </cell>
          <cell r="C93">
            <v>2910172.3400000003</v>
          </cell>
          <cell r="E93">
            <v>113849.16666666663</v>
          </cell>
          <cell r="F93">
            <v>166500</v>
          </cell>
          <cell r="H93">
            <v>115545.5</v>
          </cell>
          <cell r="I93">
            <v>34449.22</v>
          </cell>
          <cell r="J93">
            <v>3340516.226666667</v>
          </cell>
        </row>
        <row r="94">
          <cell r="A94">
            <v>11094</v>
          </cell>
          <cell r="B94" t="str">
            <v>Akiva School</v>
          </cell>
          <cell r="C94">
            <v>1550235.6700000002</v>
          </cell>
          <cell r="E94">
            <v>95406.66333333333</v>
          </cell>
          <cell r="F94">
            <v>3620</v>
          </cell>
          <cell r="H94">
            <v>97713.67</v>
          </cell>
          <cell r="J94">
            <v>1746976.0033333334</v>
          </cell>
        </row>
        <row r="95">
          <cell r="A95">
            <v>11174</v>
          </cell>
          <cell r="B95" t="str">
            <v>JCoSS</v>
          </cell>
          <cell r="C95">
            <v>6107310.6500000004</v>
          </cell>
          <cell r="D95">
            <v>1437632.33</v>
          </cell>
          <cell r="E95">
            <v>914089.79166666651</v>
          </cell>
          <cell r="F95">
            <v>91930</v>
          </cell>
          <cell r="G95">
            <v>9247</v>
          </cell>
          <cell r="H95">
            <v>2640</v>
          </cell>
          <cell r="J95">
            <v>8562849.7716666665</v>
          </cell>
        </row>
        <row r="96">
          <cell r="A96">
            <v>11278</v>
          </cell>
          <cell r="B96" t="str">
            <v>Beit Shvidler Primary School</v>
          </cell>
          <cell r="C96">
            <v>929911.44</v>
          </cell>
          <cell r="E96">
            <v>67547.916666666672</v>
          </cell>
          <cell r="F96">
            <v>14520</v>
          </cell>
          <cell r="H96">
            <v>49246.5</v>
          </cell>
          <cell r="J96">
            <v>1061225.8566666665</v>
          </cell>
        </row>
        <row r="97">
          <cell r="A97">
            <v>11381</v>
          </cell>
          <cell r="B97" t="str">
            <v>Sacks Morasha Jewish Primary School</v>
          </cell>
          <cell r="C97">
            <v>764964.44999999984</v>
          </cell>
          <cell r="E97">
            <v>3082.916666666667</v>
          </cell>
          <cell r="F97">
            <v>5280</v>
          </cell>
          <cell r="H97">
            <v>57886.33</v>
          </cell>
          <cell r="J97">
            <v>831213.69666666642</v>
          </cell>
        </row>
        <row r="98">
          <cell r="A98">
            <v>11513</v>
          </cell>
          <cell r="B98" t="str">
            <v>Menorah High School (Girls)</v>
          </cell>
          <cell r="C98">
            <v>1244016.26</v>
          </cell>
          <cell r="D98">
            <v>218413.34</v>
          </cell>
          <cell r="E98">
            <v>63067.083333333336</v>
          </cell>
          <cell r="F98">
            <v>13090</v>
          </cell>
          <cell r="G98">
            <v>3603</v>
          </cell>
          <cell r="H98">
            <v>0</v>
          </cell>
          <cell r="J98">
            <v>1542189.6833333333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Adjust0506"/>
      <sheetName val="Conting0506"/>
      <sheetName val="FinalAdjRep"/>
      <sheetName val="St M &amp; St J Sheet"/>
      <sheetName val="St Marys High"/>
      <sheetName val="Compare"/>
      <sheetName val="ISB Report"/>
      <sheetName val="Specials"/>
      <sheetName val="Overview"/>
      <sheetName val="alloc"/>
      <sheetName val="mfg"/>
      <sheetName val="rates"/>
      <sheetName val="data"/>
      <sheetName val="aen"/>
      <sheetName val="sen"/>
      <sheetName val="Mobility"/>
      <sheetName val="Resourced Schools"/>
      <sheetName val="Budget"/>
      <sheetName val="Summary"/>
      <sheetName val="Prim Rep"/>
      <sheetName val="Sec Rep"/>
      <sheetName val="Nurseries"/>
      <sheetName val="Primary YGs"/>
      <sheetName val="Secondary YGs"/>
      <sheetName val="Primary YGs Prot"/>
      <sheetName val="EMAG Comparison"/>
      <sheetName val="Profile"/>
      <sheetName val="TeresaGoodall"/>
      <sheetName val="Reorgs"/>
      <sheetName val="Reorg Details"/>
      <sheetName val="List of Adj's not used"/>
      <sheetName val="Remain Cont to Dist"/>
      <sheetName val="Excluded Pupils"/>
      <sheetName val="Excl Pupil Rebates"/>
      <sheetName val="Exc Reb Summary"/>
      <sheetName val="Value copy as at 10Feb "/>
      <sheetName val="sCRATCH"/>
      <sheetName val="Dist of SSC (redundan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Lookup tab"/>
      <sheetName val="Table 8"/>
    </sheetNames>
    <sheetDataSet>
      <sheetData sheetId="0">
        <row r="21">
          <cell r="B21">
            <v>38583898.554800384</v>
          </cell>
        </row>
      </sheetData>
      <sheetData sheetId="1"/>
      <sheetData sheetId="2"/>
      <sheetData sheetId="3"/>
      <sheetData sheetId="4">
        <row r="40">
          <cell r="B40">
            <v>3498</v>
          </cell>
        </row>
      </sheetData>
      <sheetData sheetId="5">
        <row r="37">
          <cell r="B37">
            <v>41040.5</v>
          </cell>
        </row>
      </sheetData>
      <sheetData sheetId="6"/>
      <sheetData sheetId="7">
        <row r="2">
          <cell r="A2" t="str">
            <v>Select LA</v>
          </cell>
        </row>
        <row r="3">
          <cell r="A3">
            <v>201</v>
          </cell>
          <cell r="B3" t="str">
            <v>City of London</v>
          </cell>
        </row>
        <row r="4">
          <cell r="A4">
            <v>202</v>
          </cell>
          <cell r="B4" t="str">
            <v>Camden</v>
          </cell>
        </row>
        <row r="5">
          <cell r="A5">
            <v>203</v>
          </cell>
          <cell r="B5" t="str">
            <v>Greenwich</v>
          </cell>
        </row>
        <row r="6">
          <cell r="A6">
            <v>204</v>
          </cell>
          <cell r="B6" t="str">
            <v>Hackney</v>
          </cell>
        </row>
        <row r="7">
          <cell r="A7">
            <v>205</v>
          </cell>
          <cell r="B7" t="str">
            <v>Hammersmith and Fulham</v>
          </cell>
        </row>
        <row r="8">
          <cell r="A8">
            <v>206</v>
          </cell>
          <cell r="B8" t="str">
            <v>Islington</v>
          </cell>
        </row>
        <row r="9">
          <cell r="A9">
            <v>207</v>
          </cell>
          <cell r="B9" t="str">
            <v>Kensington and Chelsea</v>
          </cell>
        </row>
        <row r="10">
          <cell r="A10">
            <v>208</v>
          </cell>
          <cell r="B10" t="str">
            <v>Lambeth</v>
          </cell>
        </row>
        <row r="11">
          <cell r="A11">
            <v>209</v>
          </cell>
          <cell r="B11" t="str">
            <v>Lewisham</v>
          </cell>
        </row>
        <row r="12">
          <cell r="A12">
            <v>210</v>
          </cell>
          <cell r="B12" t="str">
            <v>Southwark</v>
          </cell>
        </row>
        <row r="13">
          <cell r="A13">
            <v>211</v>
          </cell>
          <cell r="B13" t="str">
            <v>Tower Hamlets</v>
          </cell>
        </row>
        <row r="14">
          <cell r="A14">
            <v>212</v>
          </cell>
          <cell r="B14" t="str">
            <v>Wandsworth</v>
          </cell>
        </row>
        <row r="15">
          <cell r="A15">
            <v>213</v>
          </cell>
          <cell r="B15" t="str">
            <v>Westminster</v>
          </cell>
        </row>
        <row r="16">
          <cell r="A16">
            <v>301</v>
          </cell>
          <cell r="B16" t="str">
            <v>Barking and Dagenham</v>
          </cell>
        </row>
        <row r="17">
          <cell r="A17">
            <v>302</v>
          </cell>
          <cell r="B17" t="str">
            <v>Barnet</v>
          </cell>
        </row>
        <row r="18">
          <cell r="A18">
            <v>303</v>
          </cell>
          <cell r="B18" t="str">
            <v>Bexley</v>
          </cell>
        </row>
        <row r="19">
          <cell r="A19">
            <v>304</v>
          </cell>
          <cell r="B19" t="str">
            <v>Brent</v>
          </cell>
        </row>
        <row r="20">
          <cell r="A20">
            <v>305</v>
          </cell>
          <cell r="B20" t="str">
            <v>Bromley</v>
          </cell>
        </row>
        <row r="21">
          <cell r="A21">
            <v>306</v>
          </cell>
          <cell r="B21" t="str">
            <v>Croydon</v>
          </cell>
        </row>
        <row r="22">
          <cell r="A22">
            <v>307</v>
          </cell>
          <cell r="B22" t="str">
            <v>Ealing</v>
          </cell>
        </row>
        <row r="23">
          <cell r="A23">
            <v>308</v>
          </cell>
          <cell r="B23" t="str">
            <v>Enfield</v>
          </cell>
        </row>
        <row r="24">
          <cell r="A24">
            <v>309</v>
          </cell>
          <cell r="B24" t="str">
            <v>Haringey</v>
          </cell>
        </row>
        <row r="25">
          <cell r="A25">
            <v>310</v>
          </cell>
          <cell r="B25" t="str">
            <v>Harrow</v>
          </cell>
        </row>
        <row r="26">
          <cell r="A26">
            <v>311</v>
          </cell>
          <cell r="B26" t="str">
            <v>Havering</v>
          </cell>
        </row>
        <row r="27">
          <cell r="A27">
            <v>312</v>
          </cell>
          <cell r="B27" t="str">
            <v>Hillingdon</v>
          </cell>
        </row>
        <row r="28">
          <cell r="A28">
            <v>313</v>
          </cell>
          <cell r="B28" t="str">
            <v>Hounslow</v>
          </cell>
        </row>
        <row r="29">
          <cell r="A29">
            <v>314</v>
          </cell>
          <cell r="B29" t="str">
            <v>Kingston upon Thames</v>
          </cell>
        </row>
        <row r="30">
          <cell r="A30">
            <v>315</v>
          </cell>
          <cell r="B30" t="str">
            <v>Merton</v>
          </cell>
        </row>
        <row r="31">
          <cell r="A31">
            <v>316</v>
          </cell>
          <cell r="B31" t="str">
            <v>Newham</v>
          </cell>
        </row>
        <row r="32">
          <cell r="A32">
            <v>317</v>
          </cell>
          <cell r="B32" t="str">
            <v>Redbridge</v>
          </cell>
        </row>
        <row r="33">
          <cell r="A33">
            <v>318</v>
          </cell>
          <cell r="B33" t="str">
            <v>Richmond upon Thames</v>
          </cell>
        </row>
        <row r="34">
          <cell r="A34">
            <v>319</v>
          </cell>
          <cell r="B34" t="str">
            <v>Sutton</v>
          </cell>
        </row>
        <row r="35">
          <cell r="A35">
            <v>320</v>
          </cell>
          <cell r="B35" t="str">
            <v>Waltham Forest</v>
          </cell>
        </row>
        <row r="36">
          <cell r="A36">
            <v>330</v>
          </cell>
          <cell r="B36" t="str">
            <v>Birmingham</v>
          </cell>
        </row>
        <row r="37">
          <cell r="A37">
            <v>331</v>
          </cell>
          <cell r="B37" t="str">
            <v>Coventry</v>
          </cell>
        </row>
        <row r="38">
          <cell r="A38">
            <v>332</v>
          </cell>
          <cell r="B38" t="str">
            <v>Dudley</v>
          </cell>
        </row>
        <row r="39">
          <cell r="A39">
            <v>333</v>
          </cell>
          <cell r="B39" t="str">
            <v>Sandwell</v>
          </cell>
        </row>
        <row r="40">
          <cell r="A40">
            <v>334</v>
          </cell>
          <cell r="B40" t="str">
            <v>Solihull</v>
          </cell>
        </row>
        <row r="41">
          <cell r="A41">
            <v>335</v>
          </cell>
          <cell r="B41" t="str">
            <v>Walsall</v>
          </cell>
        </row>
        <row r="42">
          <cell r="A42">
            <v>336</v>
          </cell>
          <cell r="B42" t="str">
            <v>Wolverhampton</v>
          </cell>
        </row>
        <row r="43">
          <cell r="A43">
            <v>340</v>
          </cell>
          <cell r="B43" t="str">
            <v>Knowsley</v>
          </cell>
        </row>
        <row r="44">
          <cell r="A44">
            <v>341</v>
          </cell>
          <cell r="B44" t="str">
            <v>Liverpool</v>
          </cell>
        </row>
        <row r="45">
          <cell r="A45">
            <v>342</v>
          </cell>
          <cell r="B45" t="str">
            <v>St Helens</v>
          </cell>
        </row>
        <row r="46">
          <cell r="A46">
            <v>343</v>
          </cell>
          <cell r="B46" t="str">
            <v>Sefton</v>
          </cell>
        </row>
        <row r="47">
          <cell r="A47">
            <v>344</v>
          </cell>
          <cell r="B47" t="str">
            <v>Wirral</v>
          </cell>
        </row>
        <row r="48">
          <cell r="A48">
            <v>350</v>
          </cell>
          <cell r="B48" t="str">
            <v>Bolton</v>
          </cell>
        </row>
        <row r="49">
          <cell r="A49">
            <v>351</v>
          </cell>
          <cell r="B49" t="str">
            <v>Bury</v>
          </cell>
        </row>
        <row r="50">
          <cell r="A50">
            <v>352</v>
          </cell>
          <cell r="B50" t="str">
            <v>Manchester</v>
          </cell>
        </row>
        <row r="51">
          <cell r="A51">
            <v>353</v>
          </cell>
          <cell r="B51" t="str">
            <v>Oldham</v>
          </cell>
        </row>
        <row r="52">
          <cell r="A52">
            <v>354</v>
          </cell>
          <cell r="B52" t="str">
            <v>Rochdale</v>
          </cell>
        </row>
        <row r="53">
          <cell r="A53">
            <v>355</v>
          </cell>
          <cell r="B53" t="str">
            <v>Salford</v>
          </cell>
        </row>
        <row r="54">
          <cell r="A54">
            <v>356</v>
          </cell>
          <cell r="B54" t="str">
            <v>Stockport</v>
          </cell>
        </row>
        <row r="55">
          <cell r="A55">
            <v>357</v>
          </cell>
          <cell r="B55" t="str">
            <v>Tameside</v>
          </cell>
        </row>
        <row r="56">
          <cell r="A56">
            <v>358</v>
          </cell>
          <cell r="B56" t="str">
            <v>Trafford</v>
          </cell>
        </row>
        <row r="57">
          <cell r="A57">
            <v>359</v>
          </cell>
          <cell r="B57" t="str">
            <v>Wigan</v>
          </cell>
        </row>
        <row r="58">
          <cell r="A58">
            <v>370</v>
          </cell>
          <cell r="B58" t="str">
            <v>Barnsley</v>
          </cell>
        </row>
        <row r="59">
          <cell r="A59">
            <v>371</v>
          </cell>
          <cell r="B59" t="str">
            <v>Doncaster</v>
          </cell>
        </row>
        <row r="60">
          <cell r="A60">
            <v>372</v>
          </cell>
          <cell r="B60" t="str">
            <v>Rotherham</v>
          </cell>
        </row>
        <row r="61">
          <cell r="A61">
            <v>373</v>
          </cell>
          <cell r="B61" t="str">
            <v>Sheffield</v>
          </cell>
        </row>
        <row r="62">
          <cell r="A62">
            <v>380</v>
          </cell>
          <cell r="B62" t="str">
            <v>Bradford</v>
          </cell>
        </row>
        <row r="63">
          <cell r="A63">
            <v>381</v>
          </cell>
          <cell r="B63" t="str">
            <v>Calderdale</v>
          </cell>
        </row>
        <row r="64">
          <cell r="A64">
            <v>382</v>
          </cell>
          <cell r="B64" t="str">
            <v>Kirklees</v>
          </cell>
        </row>
        <row r="65">
          <cell r="A65">
            <v>383</v>
          </cell>
          <cell r="B65" t="str">
            <v>Leeds</v>
          </cell>
        </row>
        <row r="66">
          <cell r="A66">
            <v>384</v>
          </cell>
          <cell r="B66" t="str">
            <v>Wakefield</v>
          </cell>
        </row>
        <row r="67">
          <cell r="A67">
            <v>390</v>
          </cell>
          <cell r="B67" t="str">
            <v>Gateshead</v>
          </cell>
        </row>
        <row r="68">
          <cell r="A68">
            <v>391</v>
          </cell>
          <cell r="B68" t="str">
            <v>Newcastle upon Tyne</v>
          </cell>
        </row>
        <row r="69">
          <cell r="A69">
            <v>392</v>
          </cell>
          <cell r="B69" t="str">
            <v>North Tyneside</v>
          </cell>
        </row>
        <row r="70">
          <cell r="A70">
            <v>393</v>
          </cell>
          <cell r="B70" t="str">
            <v>South Tyneside</v>
          </cell>
        </row>
        <row r="71">
          <cell r="A71">
            <v>394</v>
          </cell>
          <cell r="B71" t="str">
            <v>Sunderland</v>
          </cell>
        </row>
        <row r="72">
          <cell r="A72">
            <v>800</v>
          </cell>
          <cell r="B72" t="str">
            <v>Bath and North East Somerset</v>
          </cell>
        </row>
        <row r="73">
          <cell r="A73">
            <v>801</v>
          </cell>
          <cell r="B73" t="str">
            <v>Bristol City of</v>
          </cell>
        </row>
        <row r="74">
          <cell r="A74">
            <v>802</v>
          </cell>
          <cell r="B74" t="str">
            <v>North Somerset</v>
          </cell>
        </row>
        <row r="75">
          <cell r="A75">
            <v>803</v>
          </cell>
          <cell r="B75" t="str">
            <v>South Gloucestershire</v>
          </cell>
        </row>
        <row r="76">
          <cell r="A76">
            <v>805</v>
          </cell>
          <cell r="B76" t="str">
            <v>Hartlepool</v>
          </cell>
        </row>
        <row r="77">
          <cell r="A77">
            <v>806</v>
          </cell>
          <cell r="B77" t="str">
            <v>Middlesbrough</v>
          </cell>
        </row>
        <row r="78">
          <cell r="A78">
            <v>807</v>
          </cell>
          <cell r="B78" t="str">
            <v>Redcar and Cleveland</v>
          </cell>
        </row>
        <row r="79">
          <cell r="A79">
            <v>808</v>
          </cell>
          <cell r="B79" t="str">
            <v>Stockton-on-Tees</v>
          </cell>
        </row>
        <row r="80">
          <cell r="A80">
            <v>810</v>
          </cell>
          <cell r="B80" t="str">
            <v>Kingston upon Hull City of</v>
          </cell>
        </row>
        <row r="81">
          <cell r="A81">
            <v>811</v>
          </cell>
          <cell r="B81" t="str">
            <v>East Riding of Yorkshire</v>
          </cell>
        </row>
        <row r="82">
          <cell r="A82">
            <v>812</v>
          </cell>
          <cell r="B82" t="str">
            <v>North East Lincolnshire</v>
          </cell>
        </row>
        <row r="83">
          <cell r="A83">
            <v>813</v>
          </cell>
          <cell r="B83" t="str">
            <v>North Lincolnshire</v>
          </cell>
        </row>
        <row r="84">
          <cell r="A84">
            <v>815</v>
          </cell>
          <cell r="B84" t="str">
            <v>North Yorkshire</v>
          </cell>
        </row>
        <row r="85">
          <cell r="A85">
            <v>816</v>
          </cell>
          <cell r="B85" t="str">
            <v>York</v>
          </cell>
        </row>
        <row r="86">
          <cell r="A86">
            <v>821</v>
          </cell>
          <cell r="B86" t="str">
            <v>Luton</v>
          </cell>
        </row>
        <row r="87">
          <cell r="A87">
            <v>822</v>
          </cell>
          <cell r="B87" t="str">
            <v>Bedford Borough</v>
          </cell>
        </row>
        <row r="88">
          <cell r="A88">
            <v>823</v>
          </cell>
          <cell r="B88" t="str">
            <v>Central Bedfordshire</v>
          </cell>
        </row>
        <row r="89">
          <cell r="A89">
            <v>825</v>
          </cell>
          <cell r="B89" t="str">
            <v>Buckinghamshire</v>
          </cell>
        </row>
        <row r="90">
          <cell r="A90">
            <v>826</v>
          </cell>
          <cell r="B90" t="str">
            <v>Milton Keynes</v>
          </cell>
        </row>
        <row r="91">
          <cell r="A91">
            <v>830</v>
          </cell>
          <cell r="B91" t="str">
            <v>Derbyshire</v>
          </cell>
        </row>
        <row r="92">
          <cell r="A92">
            <v>831</v>
          </cell>
          <cell r="B92" t="str">
            <v>Derby</v>
          </cell>
        </row>
        <row r="93">
          <cell r="A93">
            <v>835</v>
          </cell>
          <cell r="B93" t="str">
            <v>Dorset</v>
          </cell>
        </row>
        <row r="94">
          <cell r="A94">
            <v>836</v>
          </cell>
          <cell r="B94" t="str">
            <v>Poole</v>
          </cell>
        </row>
        <row r="95">
          <cell r="A95">
            <v>837</v>
          </cell>
          <cell r="B95" t="str">
            <v>Bournemouth</v>
          </cell>
        </row>
        <row r="96">
          <cell r="A96">
            <v>840</v>
          </cell>
          <cell r="B96" t="str">
            <v>Durham</v>
          </cell>
        </row>
        <row r="97">
          <cell r="A97">
            <v>841</v>
          </cell>
          <cell r="B97" t="str">
            <v>Darlington</v>
          </cell>
        </row>
        <row r="98">
          <cell r="A98">
            <v>845</v>
          </cell>
          <cell r="B98" t="str">
            <v>East Sussex</v>
          </cell>
        </row>
        <row r="99">
          <cell r="A99">
            <v>846</v>
          </cell>
          <cell r="B99" t="str">
            <v>Brighton and Hove</v>
          </cell>
        </row>
        <row r="100">
          <cell r="A100">
            <v>850</v>
          </cell>
          <cell r="B100" t="str">
            <v>Hampshire</v>
          </cell>
        </row>
        <row r="101">
          <cell r="A101">
            <v>851</v>
          </cell>
          <cell r="B101" t="str">
            <v>Portsmouth</v>
          </cell>
        </row>
        <row r="102">
          <cell r="A102">
            <v>852</v>
          </cell>
          <cell r="B102" t="str">
            <v>Southampton</v>
          </cell>
        </row>
        <row r="103">
          <cell r="A103">
            <v>855</v>
          </cell>
          <cell r="B103" t="str">
            <v>Leicestershire</v>
          </cell>
        </row>
        <row r="104">
          <cell r="A104">
            <v>856</v>
          </cell>
          <cell r="B104" t="str">
            <v>Leicester</v>
          </cell>
        </row>
        <row r="105">
          <cell r="A105">
            <v>857</v>
          </cell>
          <cell r="B105" t="str">
            <v>Rutland</v>
          </cell>
        </row>
        <row r="106">
          <cell r="A106">
            <v>860</v>
          </cell>
          <cell r="B106" t="str">
            <v>Staffordshire</v>
          </cell>
        </row>
        <row r="107">
          <cell r="A107">
            <v>861</v>
          </cell>
          <cell r="B107" t="str">
            <v>Stoke-on-Trent</v>
          </cell>
        </row>
        <row r="108">
          <cell r="A108">
            <v>865</v>
          </cell>
          <cell r="B108" t="str">
            <v>Wiltshire</v>
          </cell>
        </row>
        <row r="109">
          <cell r="A109">
            <v>866</v>
          </cell>
          <cell r="B109" t="str">
            <v>Swindon</v>
          </cell>
        </row>
        <row r="110">
          <cell r="A110">
            <v>867</v>
          </cell>
          <cell r="B110" t="str">
            <v>Bracknell Forest</v>
          </cell>
        </row>
        <row r="111">
          <cell r="A111">
            <v>868</v>
          </cell>
          <cell r="B111" t="str">
            <v>Windsor and Maidenhead</v>
          </cell>
        </row>
        <row r="112">
          <cell r="A112">
            <v>869</v>
          </cell>
          <cell r="B112" t="str">
            <v>West Berkshire</v>
          </cell>
        </row>
        <row r="113">
          <cell r="A113">
            <v>870</v>
          </cell>
          <cell r="B113" t="str">
            <v>Reading</v>
          </cell>
        </row>
        <row r="114">
          <cell r="A114">
            <v>871</v>
          </cell>
          <cell r="B114" t="str">
            <v>Slough</v>
          </cell>
        </row>
        <row r="115">
          <cell r="A115">
            <v>872</v>
          </cell>
          <cell r="B115" t="str">
            <v>Wokingham</v>
          </cell>
        </row>
        <row r="116">
          <cell r="A116">
            <v>873</v>
          </cell>
          <cell r="B116" t="str">
            <v>Cambridgeshire</v>
          </cell>
        </row>
        <row r="117">
          <cell r="A117">
            <v>874</v>
          </cell>
          <cell r="B117" t="str">
            <v>Peterborough</v>
          </cell>
        </row>
        <row r="118">
          <cell r="A118">
            <v>876</v>
          </cell>
          <cell r="B118" t="str">
            <v>Halton</v>
          </cell>
        </row>
        <row r="119">
          <cell r="A119">
            <v>877</v>
          </cell>
          <cell r="B119" t="str">
            <v>Warrington</v>
          </cell>
        </row>
        <row r="120">
          <cell r="A120">
            <v>878</v>
          </cell>
          <cell r="B120" t="str">
            <v>Devon</v>
          </cell>
        </row>
        <row r="121">
          <cell r="A121">
            <v>879</v>
          </cell>
          <cell r="B121" t="str">
            <v>Plymouth</v>
          </cell>
        </row>
        <row r="122">
          <cell r="A122">
            <v>880</v>
          </cell>
          <cell r="B122" t="str">
            <v>Torbay</v>
          </cell>
        </row>
        <row r="123">
          <cell r="A123">
            <v>881</v>
          </cell>
          <cell r="B123" t="str">
            <v>Essex</v>
          </cell>
        </row>
        <row r="124">
          <cell r="A124">
            <v>882</v>
          </cell>
          <cell r="B124" t="str">
            <v>Southend-on-Sea</v>
          </cell>
        </row>
        <row r="125">
          <cell r="A125">
            <v>883</v>
          </cell>
          <cell r="B125" t="str">
            <v>Thurrock</v>
          </cell>
        </row>
        <row r="126">
          <cell r="A126">
            <v>884</v>
          </cell>
          <cell r="B126" t="str">
            <v>Herefordshire</v>
          </cell>
        </row>
        <row r="127">
          <cell r="A127">
            <v>885</v>
          </cell>
          <cell r="B127" t="str">
            <v>Worcestershire</v>
          </cell>
        </row>
        <row r="128">
          <cell r="A128">
            <v>886</v>
          </cell>
          <cell r="B128" t="str">
            <v>Kent</v>
          </cell>
        </row>
        <row r="129">
          <cell r="A129">
            <v>887</v>
          </cell>
          <cell r="B129" t="str">
            <v>Medway</v>
          </cell>
        </row>
        <row r="130">
          <cell r="A130">
            <v>888</v>
          </cell>
          <cell r="B130" t="str">
            <v>Lancashire</v>
          </cell>
        </row>
        <row r="131">
          <cell r="A131">
            <v>889</v>
          </cell>
          <cell r="B131" t="str">
            <v>Blackburn with Darwen</v>
          </cell>
        </row>
        <row r="132">
          <cell r="A132">
            <v>890</v>
          </cell>
          <cell r="B132" t="str">
            <v>Blackpool</v>
          </cell>
        </row>
        <row r="133">
          <cell r="A133">
            <v>891</v>
          </cell>
          <cell r="B133" t="str">
            <v>Nottinghamshire</v>
          </cell>
        </row>
        <row r="134">
          <cell r="A134">
            <v>892</v>
          </cell>
          <cell r="B134" t="str">
            <v>Nottingham</v>
          </cell>
        </row>
        <row r="135">
          <cell r="A135">
            <v>893</v>
          </cell>
          <cell r="B135" t="str">
            <v>Shropshire</v>
          </cell>
        </row>
        <row r="136">
          <cell r="A136">
            <v>894</v>
          </cell>
          <cell r="B136" t="str">
            <v>Telford and Wrekin</v>
          </cell>
        </row>
        <row r="137">
          <cell r="A137">
            <v>895</v>
          </cell>
          <cell r="B137" t="str">
            <v>Cheshire East</v>
          </cell>
        </row>
        <row r="138">
          <cell r="A138">
            <v>896</v>
          </cell>
          <cell r="B138" t="str">
            <v>Cheshire West and Chester</v>
          </cell>
        </row>
        <row r="139">
          <cell r="A139">
            <v>908</v>
          </cell>
          <cell r="B139" t="str">
            <v>Cornwall</v>
          </cell>
        </row>
        <row r="140">
          <cell r="A140">
            <v>909</v>
          </cell>
          <cell r="B140" t="str">
            <v>Cumbria</v>
          </cell>
        </row>
        <row r="141">
          <cell r="A141">
            <v>916</v>
          </cell>
          <cell r="B141" t="str">
            <v>Gloucestershire</v>
          </cell>
        </row>
        <row r="142">
          <cell r="A142">
            <v>919</v>
          </cell>
          <cell r="B142" t="str">
            <v>Hertfordshire</v>
          </cell>
        </row>
        <row r="143">
          <cell r="A143">
            <v>921</v>
          </cell>
          <cell r="B143" t="str">
            <v>Isle of Wight</v>
          </cell>
        </row>
        <row r="144">
          <cell r="A144">
            <v>925</v>
          </cell>
          <cell r="B144" t="str">
            <v>Lincolnshire</v>
          </cell>
        </row>
        <row r="145">
          <cell r="A145">
            <v>926</v>
          </cell>
          <cell r="B145" t="str">
            <v>Norfolk</v>
          </cell>
        </row>
        <row r="146">
          <cell r="A146">
            <v>928</v>
          </cell>
          <cell r="B146" t="str">
            <v>Northamptonshire</v>
          </cell>
        </row>
        <row r="147">
          <cell r="A147">
            <v>929</v>
          </cell>
          <cell r="B147" t="str">
            <v>Northumberland</v>
          </cell>
        </row>
        <row r="148">
          <cell r="A148">
            <v>931</v>
          </cell>
          <cell r="B148" t="str">
            <v>Oxfordshire</v>
          </cell>
        </row>
        <row r="149">
          <cell r="A149">
            <v>933</v>
          </cell>
          <cell r="B149" t="str">
            <v>Somerset</v>
          </cell>
        </row>
        <row r="150">
          <cell r="A150">
            <v>935</v>
          </cell>
          <cell r="B150" t="str">
            <v>Suffolk</v>
          </cell>
        </row>
        <row r="151">
          <cell r="A151">
            <v>936</v>
          </cell>
          <cell r="B151" t="str">
            <v>Surrey</v>
          </cell>
        </row>
        <row r="152">
          <cell r="A152">
            <v>937</v>
          </cell>
          <cell r="B152" t="str">
            <v>Warwickshire</v>
          </cell>
        </row>
        <row r="153">
          <cell r="A153">
            <v>938</v>
          </cell>
          <cell r="B153" t="str">
            <v>West Sussex</v>
          </cell>
        </row>
      </sheetData>
      <sheetData sheetId="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ORGS1011 (2)"/>
      <sheetName val="Report"/>
      <sheetName val="News"/>
      <sheetName val="transaction data 0910"/>
      <sheetName val="All Schools"/>
      <sheetName val="Pupils"/>
      <sheetName val="AEN Report"/>
      <sheetName val="Special"/>
      <sheetName val="Resource Provision"/>
      <sheetName val="sftrans1011"/>
      <sheetName val="mfg"/>
      <sheetName val="MFGreport"/>
      <sheetName val="ProvAlloc1011"/>
      <sheetName val="EMAG"/>
      <sheetName val="pivot"/>
      <sheetName val="sf trans 0910"/>
      <sheetName val="REORGS1011"/>
      <sheetName val="transaction data 1011"/>
      <sheetName val="rates"/>
      <sheetName val="data"/>
      <sheetName val="rpsen"/>
      <sheetName val="specialsen"/>
      <sheetName val="AEN"/>
      <sheetName val="Primary aen"/>
      <sheetName val="Census Jan 09"/>
      <sheetName val="Pupils 2010"/>
      <sheetName val="Pupil data"/>
      <sheetName val="SFOalloc09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>
        <row r="4">
          <cell r="B4" t="str">
            <v>LAESTAB</v>
          </cell>
        </row>
      </sheetData>
      <sheetData sheetId="3"/>
      <sheetData sheetId="4"/>
      <sheetData sheetId="5">
        <row r="6">
          <cell r="BR6" t="str">
            <v>School closed prior to 1 April 2015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>
        <row r="9">
          <cell r="E9" t="str">
            <v>No</v>
          </cell>
        </row>
        <row r="38">
          <cell r="H38">
            <v>0</v>
          </cell>
          <cell r="I38">
            <v>0</v>
          </cell>
        </row>
        <row r="42">
          <cell r="K42" t="str">
            <v>Fixed</v>
          </cell>
        </row>
        <row r="43">
          <cell r="K43" t="str">
            <v>Fixed</v>
          </cell>
        </row>
      </sheetData>
      <sheetData sheetId="11">
        <row r="8">
          <cell r="V8">
            <v>6.32</v>
          </cell>
        </row>
      </sheetData>
      <sheetData sheetId="12">
        <row r="5">
          <cell r="AC5">
            <v>13786000</v>
          </cell>
        </row>
      </sheetData>
      <sheetData sheetId="13"/>
      <sheetData sheetId="14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ports"/>
      <sheetName val="Timetable"/>
      <sheetName val="Tables"/>
      <sheetName val="Files"/>
      <sheetName val="Instructions"/>
      <sheetName val="Tasks"/>
      <sheetName val="Help"/>
      <sheetName val="Lines"/>
      <sheetName val="BudgetVersions"/>
      <sheetName val="PandRJan16"/>
      <sheetName val="SFJan16"/>
      <sheetName val="BlockAnalysis"/>
      <sheetName val="DraftBudget1617"/>
      <sheetName val="S251report"/>
      <sheetName val="Queries"/>
      <sheetName val="3YRBudgetS251"/>
      <sheetName val="3YRBudget"/>
      <sheetName val="HNtopupBudget"/>
      <sheetName val="Comments"/>
      <sheetName val="BudDetail"/>
      <sheetName val="Historical"/>
      <sheetName val="SchoolList"/>
      <sheetName val="SchoolOrg"/>
      <sheetName val="DSGReport"/>
      <sheetName val="Schoolfunding"/>
      <sheetName val="BudgetShare"/>
      <sheetName val="GrowthProj"/>
      <sheetName val="BudMon1516"/>
      <sheetName val="Costcentres"/>
      <sheetName val="S251"/>
      <sheetName val="GLcodes"/>
      <sheetName val="Growth"/>
      <sheetName val="SchoolGrowth"/>
      <sheetName val="5YearGrowth£"/>
      <sheetName val="GrowthFund1617"/>
      <sheetName val="GrowthFund1718"/>
      <sheetName val="GrowthFund1819"/>
      <sheetName val="GrowthFund1920"/>
      <sheetName val="GrowthFund2021"/>
      <sheetName val="Val's New School List"/>
      <sheetName val="All schools 2014-2018"/>
      <sheetName val="Schools"/>
      <sheetName val="HNRates"/>
      <sheetName val="DSG"/>
      <sheetName val="DSGDec"/>
      <sheetName val="Underspends"/>
      <sheetName val="USpends"/>
      <sheetName val="DSGProj"/>
      <sheetName val="Recoupment"/>
      <sheetName val="Post16"/>
      <sheetName val="Pupils"/>
      <sheetName val="PupilRecOct15"/>
      <sheetName val="OCT14Census"/>
      <sheetName val="Oct15Census"/>
      <sheetName val="AcadCensus2015"/>
      <sheetName val="PupilProjOld"/>
      <sheetName val="YGSummary"/>
      <sheetName val="YGProj"/>
      <sheetName val="PupilProj"/>
      <sheetName val="EFAPupils"/>
      <sheetName val="APT"/>
      <sheetName val="NEWISB"/>
      <sheetName val="Dedeleg"/>
      <sheetName val="APT171819"/>
      <sheetName val="Growthfund"/>
      <sheetName val="Growthdetail"/>
      <sheetName val="Post16Allocs"/>
      <sheetName val="APTPupils"/>
      <sheetName val="APTfullISB"/>
      <sheetName val="APTRates"/>
      <sheetName val="SBData"/>
      <sheetName val="HNPlacesNew"/>
      <sheetName val="HighNeedsPlaces"/>
      <sheetName val="HNPlaceList"/>
      <sheetName val="HNPlaceSummary"/>
      <sheetName val="BarnetHNRecoup"/>
      <sheetName val="SpecialPRUARP"/>
      <sheetName val="Topups"/>
      <sheetName val="BarnetEHCP"/>
      <sheetName val="BarnetARPs"/>
      <sheetName val="BarnetSpec"/>
      <sheetName val="IndOOBtopups"/>
      <sheetName val="SENServ"/>
      <sheetName val="SENCentral"/>
      <sheetName val="HNRegs"/>
      <sheetName val="HighNeedsRec"/>
      <sheetName val="HNCheck"/>
      <sheetName val="FEEE3"/>
      <sheetName val="FEEE3Projdata"/>
      <sheetName val="Under5s"/>
      <sheetName val="FamServ"/>
      <sheetName val="TwoYearOlds"/>
      <sheetName val="Central"/>
      <sheetName val="Other"/>
      <sheetName val="None"/>
      <sheetName val="Lines1516"/>
      <sheetName val="1516NEWISB"/>
      <sheetName val="1516Monitor"/>
      <sheetName val="Month8Mon"/>
      <sheetName val="Month7Mon"/>
      <sheetName val="Month6Mon"/>
      <sheetName val="Month4Mon"/>
      <sheetName val="LinesV1"/>
      <sheetName val="LinesV2"/>
      <sheetName val="LinesV3"/>
      <sheetName val="LinesV4"/>
      <sheetName val="LinesBudLoad"/>
      <sheetName val="BudLoad4Dec15"/>
    </sheetNames>
    <sheetDataSet>
      <sheetData sheetId="0">
        <row r="2">
          <cell r="B2" t="str">
            <v>BUDGET PREPARATION 2016/17 - Version 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3026905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I1">
            <v>1000000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B"/>
      <sheetName val="P16FY13-14"/>
      <sheetName val="DSGAdditions"/>
      <sheetName val="SBIncome"/>
      <sheetName val="DSG1314EFA"/>
      <sheetName val="Baselines"/>
      <sheetName val="CBDSGV4"/>
      <sheetName val="HNEFA"/>
      <sheetName val="AcadRecoup"/>
    </sheetNames>
    <sheetDataSet>
      <sheetData sheetId="0"/>
      <sheetData sheetId="1"/>
      <sheetData sheetId="2">
        <row r="21">
          <cell r="E21">
            <v>4.1305800000000001</v>
          </cell>
        </row>
      </sheetData>
      <sheetData sheetId="3"/>
      <sheetData sheetId="4">
        <row r="5">
          <cell r="D5">
            <v>210.79811688000001</v>
          </cell>
        </row>
      </sheetData>
      <sheetData sheetId="5"/>
      <sheetData sheetId="6">
        <row r="6">
          <cell r="C6">
            <v>210798116.88</v>
          </cell>
        </row>
      </sheetData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ose"/>
      <sheetName val="News"/>
      <sheetName val="Home"/>
      <sheetName val="BudgetShare"/>
      <sheetName val="Payments"/>
      <sheetName val="Pupils"/>
      <sheetName val="CFR"/>
      <sheetName val="HighNeeds"/>
      <sheetName val="EHCPtopup"/>
      <sheetName val="ARPtopup"/>
      <sheetName val="Specialtopup"/>
      <sheetName val="PRUTopups"/>
      <sheetName val="HNRates"/>
      <sheetName val="EarlyYears"/>
      <sheetName val="SixthForm"/>
      <sheetName val="PupilPremium"/>
      <sheetName val="Grants"/>
      <sheetName val="Growth"/>
      <sheetName val="MFG"/>
      <sheetName val="NotionalSEN"/>
      <sheetName val="Compare"/>
      <sheetName val="BarnetReport"/>
      <sheetName val="NicoleAdj"/>
      <sheetName val="NicoleAprilBCD"/>
      <sheetName val="NicoleBCD"/>
      <sheetName val="NicoleAll"/>
      <sheetName val="RunCost"/>
      <sheetName val="BudMon"/>
      <sheetName val="EYData"/>
      <sheetName val="NEWISB"/>
      <sheetName val="AUTTOPUPS"/>
      <sheetName val="AutTopupData"/>
      <sheetName val="Month8"/>
      <sheetName val="Rates"/>
      <sheetName val="Schools"/>
      <sheetName val="1415Funding"/>
      <sheetName val="OCT14Census"/>
      <sheetName val="Schooldata"/>
      <sheetName val="CostCentres"/>
      <sheetName val="Exclusions"/>
      <sheetName val="PPJuly2"/>
      <sheetName val="PPFSM6July1"/>
      <sheetName val="HNPlaces"/>
      <sheetName val="HNPUPILS"/>
      <sheetName val="PRUCENSUS"/>
      <sheetName val="BulgeProt"/>
      <sheetName val="UIFSM"/>
      <sheetName val="UIFSMdata"/>
      <sheetName val="NNDRfromR&amp;B"/>
      <sheetName val="TRANSeoy15"/>
      <sheetName val="Autopivot"/>
      <sheetName val="Autopay1"/>
      <sheetName val="Autopay2"/>
      <sheetName val="Autopay3"/>
      <sheetName val="Autopay4"/>
      <sheetName val="DFCfinal"/>
      <sheetName val="SummerLAC"/>
      <sheetName val="UIFSMAdj"/>
      <sheetName val="UIFSMJul"/>
      <sheetName val="EHCP+ARPJuly"/>
      <sheetName val="SpecJuly"/>
      <sheetName val="POST16Allocs"/>
      <sheetName val="EY SUMA adj"/>
      <sheetName val="EY SUMAdata"/>
      <sheetName val="EY BUDMON Jul15"/>
      <sheetName val="Recoup"/>
      <sheetName val="NNDROct"/>
      <sheetName val="SummerSchools"/>
      <sheetName val="MP"/>
      <sheetName val="PEGrant1516"/>
      <sheetName val="RBaseline"/>
      <sheetName val="EYAutAct"/>
      <sheetName val="TRANS"/>
    </sheetNames>
    <sheetDataSet>
      <sheetData sheetId="0"/>
      <sheetData sheetId="1"/>
      <sheetData sheetId="2">
        <row r="5">
          <cell r="F5">
            <v>3023317</v>
          </cell>
        </row>
      </sheetData>
      <sheetData sheetId="3"/>
      <sheetData sheetId="4"/>
      <sheetData sheetId="5"/>
      <sheetData sheetId="6">
        <row r="14">
          <cell r="AD14" t="str">
            <v>Version 7.0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9">
          <cell r="AA19" t="str">
            <v>Yes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specialtopup"/>
      <sheetName val="AutEHCPtopup"/>
      <sheetName val="AutARPtopup"/>
      <sheetName val="Choose"/>
      <sheetName val="News"/>
      <sheetName val="Home"/>
      <sheetName val="BudgetShare"/>
      <sheetName val="Payments"/>
      <sheetName val="Pupils"/>
      <sheetName val="CFR"/>
      <sheetName val="HighNeeds"/>
      <sheetName val="EHCPtopup"/>
      <sheetName val="ARPtopup"/>
      <sheetName val="Specialtopup"/>
      <sheetName val="PRUTopups"/>
      <sheetName val="HNRates"/>
      <sheetName val="EarlyYears"/>
      <sheetName val="EYSprUpdate"/>
      <sheetName val="SixthForm"/>
      <sheetName val="PupilPremium"/>
      <sheetName val="Grants"/>
      <sheetName val="Growth"/>
      <sheetName val="MFG"/>
      <sheetName val="NotionalSEN"/>
      <sheetName val="Compare"/>
      <sheetName val="BarnetReport"/>
      <sheetName val="NicoleAdj"/>
      <sheetName val="NicoleAprilBCD"/>
      <sheetName val="NicoleBCD"/>
      <sheetName val="NicoleAll"/>
      <sheetName val="RunCost"/>
      <sheetName val="BudMon"/>
      <sheetName val="EYData"/>
      <sheetName val="NEWISB"/>
      <sheetName val="AUTTOPUPS"/>
      <sheetName val="AutTopupData"/>
      <sheetName val="Month8"/>
      <sheetName val="Schools"/>
      <sheetName val="1415Funding"/>
      <sheetName val="OCT14Census"/>
      <sheetName val="Schooldata"/>
      <sheetName val="CostCentres"/>
      <sheetName val="Exclusions"/>
      <sheetName val="PPJuly2"/>
      <sheetName val="PPFSM6July1"/>
      <sheetName val="HNPlaces"/>
      <sheetName val="HNPUPILS"/>
      <sheetName val="PRUCENSUS"/>
      <sheetName val="BulgeProt"/>
      <sheetName val="UIFSM"/>
      <sheetName val="UIFSMdata"/>
      <sheetName val="NNDRfromR&amp;B"/>
      <sheetName val="TRANSeoy15"/>
      <sheetName val="Autopay1"/>
      <sheetName val="Autopay2"/>
      <sheetName val="Autopay3"/>
      <sheetName val="Autopay4"/>
      <sheetName val="DFCfinal"/>
      <sheetName val="SummerLAC"/>
      <sheetName val="UIFSMAdj"/>
      <sheetName val="UIFSMJul"/>
      <sheetName val="EHCP+ARPJuly"/>
      <sheetName val="SpecJuly"/>
      <sheetName val="POST16Allocs"/>
      <sheetName val="EY SUMA adj"/>
      <sheetName val="EY SUMAdata"/>
      <sheetName val="EY BUDMON Jul15"/>
      <sheetName val="Recoup"/>
      <sheetName val="NNDROct"/>
      <sheetName val="SummerSchools"/>
      <sheetName val="MP"/>
      <sheetName val="PEGrant1516"/>
      <sheetName val="RBaseline"/>
      <sheetName val="Sheet2"/>
      <sheetName val="LAPPGAdd"/>
      <sheetName val="Sheet3"/>
      <sheetName val="TRANS"/>
      <sheetName val="Rates"/>
      <sheetName val="Y7catchup"/>
      <sheetName val="EYAutAct"/>
      <sheetName val="Claremont"/>
      <sheetName val="BudmonJan"/>
      <sheetName val="Autopivot"/>
      <sheetName val="SprSENAdj"/>
      <sheetName val="SprTopupData"/>
      <sheetName val="VSallo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R9">
            <v>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 04"/>
      <sheetName val="Budget summary"/>
      <sheetName val="SummaryCB"/>
      <sheetName val="INRespivot"/>
      <sheetName val="Ind &amp; NMSS Res"/>
      <sheetName val="INDaypivot"/>
      <sheetName val="Ind &amp; NMSS Day"/>
      <sheetName val="MAOOBPivot"/>
      <sheetName val="Maint &amp; Acad OOB"/>
      <sheetName val="ChCenPivot"/>
      <sheetName val="Children's Centres"/>
      <sheetName val="Therapies"/>
      <sheetName val="Specialist Pkgs"/>
      <sheetName val="Block Purchase"/>
      <sheetName val="Client Data"/>
      <sheetName val="Provider Listing"/>
      <sheetName val="Vendor List"/>
      <sheetName val="Data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>
            <v>279693</v>
          </cell>
        </row>
      </sheetData>
      <sheetData sheetId="15">
        <row r="2">
          <cell r="A2" t="str">
            <v>345 Pre-School Thetherdown</v>
          </cell>
          <cell r="B2" t="str">
            <v>IND. OB</v>
          </cell>
        </row>
        <row r="3">
          <cell r="A3" t="str">
            <v>Abingdon House</v>
          </cell>
          <cell r="B3" t="str">
            <v>IND.Special Scl OB</v>
          </cell>
        </row>
        <row r="4">
          <cell r="A4" t="str">
            <v>Academy 4 Kids</v>
          </cell>
          <cell r="B4" t="str">
            <v>IND. IB</v>
          </cell>
        </row>
        <row r="5">
          <cell r="A5" t="str">
            <v>Acorn Assessment Centre</v>
          </cell>
          <cell r="B5" t="str">
            <v>BARNET</v>
          </cell>
        </row>
        <row r="6">
          <cell r="A6" t="str">
            <v>Acorns School, Independent Day Special</v>
          </cell>
          <cell r="B6" t="str">
            <v>IND.Special Scl OB</v>
          </cell>
        </row>
        <row r="7">
          <cell r="A7" t="str">
            <v>Active Learning</v>
          </cell>
          <cell r="B7" t="str">
            <v>IND. IB</v>
          </cell>
        </row>
        <row r="8">
          <cell r="A8" t="str">
            <v>Alan Pullinger</v>
          </cell>
          <cell r="B8" t="str">
            <v>IND. IB</v>
          </cell>
        </row>
        <row r="9">
          <cell r="A9" t="str">
            <v>Aldenham School, Borehamwood</v>
          </cell>
          <cell r="B9" t="str">
            <v>IND. OB</v>
          </cell>
        </row>
        <row r="10">
          <cell r="A10" t="str">
            <v>Alder Grange High</v>
          </cell>
          <cell r="B10" t="str">
            <v>LANCASHIRE maint</v>
          </cell>
        </row>
        <row r="11">
          <cell r="A11" t="str">
            <v>Alderwasley Hall School</v>
          </cell>
          <cell r="B11" t="str">
            <v>IND.Special Scl OB</v>
          </cell>
        </row>
        <row r="12">
          <cell r="A12" t="str">
            <v>Alexandra Park</v>
          </cell>
          <cell r="B12" t="str">
            <v>HARINGEY acad</v>
          </cell>
        </row>
        <row r="13">
          <cell r="A13" t="str">
            <v>Alexandra Primary</v>
          </cell>
          <cell r="B13" t="str">
            <v>ENFIELD maint</v>
          </cell>
        </row>
        <row r="14">
          <cell r="A14" t="str">
            <v>Alfriston School</v>
          </cell>
          <cell r="B14" t="str">
            <v>BUCKINGHAMSHIRE acad</v>
          </cell>
        </row>
        <row r="15">
          <cell r="A15" t="str">
            <v>Alonim Kindergarten</v>
          </cell>
          <cell r="B15" t="str">
            <v>IND. IB</v>
          </cell>
        </row>
        <row r="16">
          <cell r="A16" t="str">
            <v>Alperton Community School</v>
          </cell>
          <cell r="B16" t="str">
            <v>BRENT maint</v>
          </cell>
        </row>
        <row r="17">
          <cell r="A17" t="str">
            <v>Annemount School</v>
          </cell>
          <cell r="B17" t="str">
            <v>IND. IB</v>
          </cell>
        </row>
        <row r="18">
          <cell r="A18" t="str">
            <v>Apple Orchard School</v>
          </cell>
          <cell r="B18" t="str">
            <v>IND.Special Scl OB</v>
          </cell>
        </row>
        <row r="19">
          <cell r="A19" t="str">
            <v>ASD Learning</v>
          </cell>
          <cell r="B19" t="str">
            <v>IND. OB</v>
          </cell>
        </row>
        <row r="20">
          <cell r="A20" t="str">
            <v xml:space="preserve">Ashburnham Community </v>
          </cell>
          <cell r="B20" t="str">
            <v>KEN&amp;CHELSEA maint</v>
          </cell>
        </row>
        <row r="21">
          <cell r="A21" t="str">
            <v>Ashcroft School</v>
          </cell>
          <cell r="B21" t="str">
            <v>IND.Special Scl OB</v>
          </cell>
        </row>
        <row r="22">
          <cell r="A22" t="str">
            <v>Ashmole Academy</v>
          </cell>
          <cell r="B22" t="str">
            <v>BARNET</v>
          </cell>
        </row>
        <row r="23">
          <cell r="A23" t="str">
            <v>Ashmount Primary School</v>
          </cell>
          <cell r="B23" t="str">
            <v>ISLINGTON maint</v>
          </cell>
        </row>
        <row r="24">
          <cell r="A24" t="str">
            <v>Avigador Hirsch Torah</v>
          </cell>
          <cell r="B24" t="str">
            <v>BRENT maint</v>
          </cell>
        </row>
        <row r="25">
          <cell r="A25" t="str">
            <v>Avigdor Hirsch Torah Termimah Primary</v>
          </cell>
          <cell r="B25" t="str">
            <v>BRENT maint</v>
          </cell>
        </row>
        <row r="26">
          <cell r="A26" t="str">
            <v>Avocet House</v>
          </cell>
          <cell r="B26" t="str">
            <v>IND.Special Scl OB</v>
          </cell>
        </row>
        <row r="27">
          <cell r="A27" t="str">
            <v>Aylands School</v>
          </cell>
          <cell r="B27" t="str">
            <v>ENFIELD maint</v>
          </cell>
        </row>
        <row r="28">
          <cell r="A28" t="str">
            <v>Aylward First &amp; Middle School</v>
          </cell>
          <cell r="B28" t="str">
            <v>HARROW maint</v>
          </cell>
        </row>
        <row r="29">
          <cell r="A29" t="str">
            <v>Aylward Primary</v>
          </cell>
          <cell r="B29" t="str">
            <v>HARROW acad</v>
          </cell>
        </row>
        <row r="30">
          <cell r="A30" t="str">
            <v>Barnet &amp; Southgate College</v>
          </cell>
          <cell r="B30" t="str">
            <v>BARNET</v>
          </cell>
        </row>
        <row r="31">
          <cell r="A31" t="str">
            <v>Beaufort Park Nursey</v>
          </cell>
          <cell r="B31" t="str">
            <v>IND. IB</v>
          </cell>
        </row>
        <row r="32">
          <cell r="A32" t="str">
            <v>Beckford Primary School</v>
          </cell>
          <cell r="B32" t="str">
            <v>CAMDEN maint</v>
          </cell>
        </row>
        <row r="33">
          <cell r="A33" t="str">
            <v>The Beeches UK Ltd</v>
          </cell>
          <cell r="B33" t="str">
            <v>IND.Special Scl OB</v>
          </cell>
        </row>
        <row r="34">
          <cell r="A34" t="str">
            <v>Beis Soroh Schneirer Primary</v>
          </cell>
          <cell r="B34" t="str">
            <v>IND. IB</v>
          </cell>
        </row>
        <row r="35">
          <cell r="A35" t="str">
            <v>Beis Soroh Schneirir</v>
          </cell>
          <cell r="B35" t="str">
            <v>IND. IB</v>
          </cell>
        </row>
        <row r="36">
          <cell r="A36" t="str">
            <v>Beis Yaacov</v>
          </cell>
          <cell r="B36" t="str">
            <v>BARNET</v>
          </cell>
        </row>
        <row r="37">
          <cell r="A37" t="str">
            <v>Beis Yaakov</v>
          </cell>
          <cell r="B37" t="str">
            <v>BARNET</v>
          </cell>
        </row>
        <row r="38">
          <cell r="A38" t="str">
            <v>Belfield Montessori</v>
          </cell>
          <cell r="B38" t="str">
            <v>IND. IB</v>
          </cell>
        </row>
        <row r="39">
          <cell r="A39" t="str">
            <v>Belmont Park Special School</v>
          </cell>
          <cell r="B39" t="str">
            <v>WALTHAMFOREST maint</v>
          </cell>
        </row>
        <row r="40">
          <cell r="A40" t="str">
            <v xml:space="preserve">Belmont School, Mill Hill </v>
          </cell>
          <cell r="B40" t="str">
            <v>IND. IB</v>
          </cell>
        </row>
        <row r="41">
          <cell r="A41" t="str">
            <v>Bentley Wood High School</v>
          </cell>
          <cell r="B41" t="str">
            <v>HARROW acad</v>
          </cell>
        </row>
        <row r="42">
          <cell r="A42" t="str">
            <v>Beth Jacob Grammar School for Girls</v>
          </cell>
          <cell r="B42" t="str">
            <v>IND. IB</v>
          </cell>
        </row>
        <row r="43">
          <cell r="A43" t="str">
            <v>Bladon House School</v>
          </cell>
          <cell r="B43" t="str">
            <v>IND.Special Scl OB</v>
          </cell>
        </row>
        <row r="44">
          <cell r="A44" t="str">
            <v>Bladon House School</v>
          </cell>
          <cell r="B44" t="str">
            <v>IND.Special Scl OB</v>
          </cell>
        </row>
        <row r="45">
          <cell r="A45" t="str">
            <v>Blanche Nevile</v>
          </cell>
          <cell r="B45" t="str">
            <v>HARINGEY maint</v>
          </cell>
        </row>
        <row r="46">
          <cell r="A46" t="str">
            <v>Blossom House School, Wimbledon</v>
          </cell>
          <cell r="B46" t="str">
            <v>IND.Special Scl OB</v>
          </cell>
        </row>
        <row r="47">
          <cell r="A47" t="str">
            <v>Bnos Beis Yaakov Primary School</v>
          </cell>
          <cell r="B47" t="str">
            <v>IND. OB</v>
          </cell>
        </row>
        <row r="48">
          <cell r="A48" t="str">
            <v>Braintcroft Primary</v>
          </cell>
          <cell r="B48" t="str">
            <v>BRENT maint</v>
          </cell>
        </row>
        <row r="49">
          <cell r="A49" t="str">
            <v>Brentside Primary</v>
          </cell>
          <cell r="B49" t="str">
            <v>EALING acad</v>
          </cell>
        </row>
        <row r="50">
          <cell r="A50" t="str">
            <v>Bridgewater Middle School</v>
          </cell>
          <cell r="B50" t="str">
            <v>HERTS maint</v>
          </cell>
        </row>
        <row r="51">
          <cell r="A51" t="str">
            <v>Bright Learners</v>
          </cell>
          <cell r="B51" t="str">
            <v>IND. IB</v>
          </cell>
        </row>
        <row r="52">
          <cell r="A52" t="str">
            <v>Brit School for Performing Arts &amp; Tech.</v>
          </cell>
          <cell r="B52" t="str">
            <v>CROYDON maint</v>
          </cell>
        </row>
        <row r="53">
          <cell r="A53" t="str">
            <v>Broadhurst School</v>
          </cell>
          <cell r="B53" t="str">
            <v>IND. OB</v>
          </cell>
        </row>
        <row r="54">
          <cell r="A54" t="str">
            <v>Brondesbury Park Synagogue Nursery</v>
          </cell>
          <cell r="B54" t="str">
            <v>IND. OB</v>
          </cell>
        </row>
        <row r="55">
          <cell r="A55" t="str">
            <v>Brookfield Primary</v>
          </cell>
          <cell r="B55" t="str">
            <v>CAMDEN maint</v>
          </cell>
        </row>
        <row r="56">
          <cell r="A56" t="str">
            <v>Brookland Infant School</v>
          </cell>
          <cell r="B56" t="str">
            <v>BARNET</v>
          </cell>
        </row>
        <row r="57">
          <cell r="A57" t="str">
            <v>Brookland Infants/BEAM</v>
          </cell>
          <cell r="B57" t="str">
            <v>BARNET</v>
          </cell>
        </row>
        <row r="58">
          <cell r="A58" t="str">
            <v>Brookland Infants/London Sch. For Children with Cerebral Palsy</v>
          </cell>
          <cell r="B58" t="str">
            <v>BARNET</v>
          </cell>
        </row>
        <row r="59">
          <cell r="A59" t="str">
            <v>Brookland Junior</v>
          </cell>
          <cell r="B59" t="str">
            <v>BARNET</v>
          </cell>
        </row>
        <row r="60">
          <cell r="A60" t="str">
            <v>Brookland Juniors</v>
          </cell>
          <cell r="B60" t="str">
            <v>BARNET</v>
          </cell>
        </row>
        <row r="61">
          <cell r="A61" t="str">
            <v>Broomhayes School &amp; Children's Centre</v>
          </cell>
          <cell r="B61" t="str">
            <v>IND.Special Scl OB</v>
          </cell>
        </row>
        <row r="62">
          <cell r="A62" t="str">
            <v>Broughton House &amp; College</v>
          </cell>
          <cell r="B62" t="str">
            <v>IND. OB</v>
          </cell>
        </row>
        <row r="63">
          <cell r="A63" t="str">
            <v>Brymore School of Rural Technology</v>
          </cell>
          <cell r="B63" t="str">
            <v>SOMERSET acad</v>
          </cell>
        </row>
        <row r="64">
          <cell r="A64" t="str">
            <v>Bushey Meads</v>
          </cell>
          <cell r="B64" t="str">
            <v>HERTS acad</v>
          </cell>
        </row>
        <row r="65">
          <cell r="A65" t="str">
            <v>Bushey Meads (Resourced)</v>
          </cell>
          <cell r="B65" t="str">
            <v>HERTS acad</v>
          </cell>
        </row>
        <row r="66">
          <cell r="A66" t="str">
            <v>Busy Bees Nursery</v>
          </cell>
          <cell r="B66" t="str">
            <v>IND. IB</v>
          </cell>
        </row>
        <row r="67">
          <cell r="A67" t="str">
            <v>Byron Court Primary</v>
          </cell>
          <cell r="B67" t="str">
            <v>BRENT maint</v>
          </cell>
        </row>
        <row r="68">
          <cell r="A68" t="str">
            <v>Caldecott Foundation</v>
          </cell>
          <cell r="B68" t="str">
            <v>NON-MAIN SS OB</v>
          </cell>
        </row>
        <row r="69">
          <cell r="A69" t="str">
            <v>Camden School for Girls</v>
          </cell>
          <cell r="B69" t="str">
            <v>CAMDEN maint</v>
          </cell>
        </row>
        <row r="70">
          <cell r="A70" t="str">
            <v>Canons High</v>
          </cell>
          <cell r="B70" t="str">
            <v>HARROW acad</v>
          </cell>
        </row>
        <row r="71">
          <cell r="A71" t="str">
            <v>Centro Infantil Menchu Nursery</v>
          </cell>
          <cell r="B71" t="str">
            <v>IND. OB</v>
          </cell>
        </row>
        <row r="72">
          <cell r="A72" t="str">
            <v>Chalcot</v>
          </cell>
          <cell r="B72" t="str">
            <v>CAMDEN maint</v>
          </cell>
        </row>
        <row r="73">
          <cell r="A73" t="str">
            <v>Chancellor's School</v>
          </cell>
          <cell r="B73" t="str">
            <v>HERTS maint</v>
          </cell>
        </row>
        <row r="74">
          <cell r="A74" t="str">
            <v>Chantry School</v>
          </cell>
          <cell r="B74" t="str">
            <v>HILLINGDON maint</v>
          </cell>
        </row>
        <row r="75">
          <cell r="A75" t="str">
            <v>Chesterfield Primary School</v>
          </cell>
          <cell r="B75" t="str">
            <v>ENFIELD maint</v>
          </cell>
        </row>
        <row r="76">
          <cell r="A76" t="str">
            <v>Childs Hill</v>
          </cell>
          <cell r="B76" t="str">
            <v>BARNET</v>
          </cell>
        </row>
        <row r="77">
          <cell r="A77" t="str">
            <v>Childs Hill Resourced Provision</v>
          </cell>
          <cell r="B77" t="str">
            <v>BARNET</v>
          </cell>
        </row>
        <row r="78">
          <cell r="A78" t="str">
            <v>Chiltern Special School</v>
          </cell>
          <cell r="B78" t="str">
            <v>CEN.BEDFORDSHIRE maint</v>
          </cell>
        </row>
        <row r="79">
          <cell r="A79" t="str">
            <v>Christ Church CE School</v>
          </cell>
          <cell r="B79" t="str">
            <v>BARNET</v>
          </cell>
        </row>
        <row r="80">
          <cell r="A80" t="str">
            <v>Church Hill</v>
          </cell>
          <cell r="B80" t="str">
            <v>BARNET</v>
          </cell>
        </row>
        <row r="81">
          <cell r="A81" t="str">
            <v>Claybrook Cottage School</v>
          </cell>
          <cell r="B81" t="str">
            <v>IND. OB</v>
          </cell>
        </row>
        <row r="82">
          <cell r="A82" t="str">
            <v>Coldfall Primary</v>
          </cell>
          <cell r="B82" t="str">
            <v>HARINGEY maint</v>
          </cell>
        </row>
        <row r="83">
          <cell r="A83" t="str">
            <v>Coldfall Primary School</v>
          </cell>
          <cell r="B83" t="str">
            <v>HARINGEY maint</v>
          </cell>
        </row>
        <row r="84">
          <cell r="A84" t="str">
            <v>Colindale Nursery (Ind)</v>
          </cell>
          <cell r="B84" t="str">
            <v>IND. IB</v>
          </cell>
        </row>
        <row r="85">
          <cell r="A85" t="str">
            <v>Colindale School</v>
          </cell>
          <cell r="B85" t="str">
            <v>BARNET</v>
          </cell>
        </row>
        <row r="86">
          <cell r="A86" t="str">
            <v>Colnbrook School</v>
          </cell>
          <cell r="B86" t="str">
            <v>HERTS maint</v>
          </cell>
        </row>
        <row r="87">
          <cell r="A87" t="str">
            <v>Community College</v>
          </cell>
          <cell r="B87" t="str">
            <v>KENT maint</v>
          </cell>
        </row>
        <row r="88">
          <cell r="A88" t="str">
            <v>Compton School</v>
          </cell>
          <cell r="B88" t="str">
            <v>BARNET</v>
          </cell>
        </row>
        <row r="89">
          <cell r="A89" t="str">
            <v>Convent of Jesus and Mary Language College</v>
          </cell>
          <cell r="B89" t="str">
            <v>BRENT acad</v>
          </cell>
        </row>
        <row r="90">
          <cell r="A90" t="str">
            <v>Coppetts Wood School</v>
          </cell>
          <cell r="B90" t="str">
            <v>BARNET</v>
          </cell>
        </row>
        <row r="91">
          <cell r="A91" t="str">
            <v>Copthall School</v>
          </cell>
          <cell r="B91" t="str">
            <v>BARNET</v>
          </cell>
        </row>
        <row r="92">
          <cell r="A92" t="str">
            <v>Cornfield School, Littlehampton</v>
          </cell>
          <cell r="B92" t="str">
            <v>WESTSUSSEX maint</v>
          </cell>
        </row>
        <row r="93">
          <cell r="A93" t="str">
            <v>Country Cows Montessori</v>
          </cell>
          <cell r="B93" t="str">
            <v>IND. IB</v>
          </cell>
        </row>
        <row r="94">
          <cell r="A94" t="str">
            <v>Coxlease School</v>
          </cell>
          <cell r="B94" t="str">
            <v>IND. OB</v>
          </cell>
        </row>
        <row r="95">
          <cell r="A95" t="str">
            <v>Cressey College</v>
          </cell>
          <cell r="B95" t="str">
            <v>IND.Special Scl OB</v>
          </cell>
        </row>
        <row r="96">
          <cell r="A96" t="str">
            <v>Cruckton Hall School</v>
          </cell>
          <cell r="B96" t="str">
            <v>IND.Special Scl OB</v>
          </cell>
        </row>
        <row r="97">
          <cell r="A97" t="str">
            <v xml:space="preserve">Cupcakes Nursery </v>
          </cell>
          <cell r="B97" t="str">
            <v>IND. IB</v>
          </cell>
        </row>
        <row r="98">
          <cell r="A98" t="str">
            <v>Dame Alice Owen</v>
          </cell>
          <cell r="B98" t="str">
            <v>HERTS acad</v>
          </cell>
        </row>
        <row r="99">
          <cell r="A99" t="str">
            <v>Dame Alice Owen's</v>
          </cell>
          <cell r="B99" t="str">
            <v>HERTS acad</v>
          </cell>
        </row>
        <row r="100">
          <cell r="A100" t="str">
            <v>Danecroft Nursery</v>
          </cell>
          <cell r="B100" t="str">
            <v>IND. IB</v>
          </cell>
        </row>
        <row r="101">
          <cell r="A101" t="str">
            <v>Davies Laing &amp; Dick College</v>
          </cell>
          <cell r="B101" t="str">
            <v>IND. OB</v>
          </cell>
        </row>
        <row r="102">
          <cell r="A102" t="str">
            <v>Dawn House</v>
          </cell>
          <cell r="B102" t="str">
            <v>NON-MAIN SS OB</v>
          </cell>
        </row>
        <row r="103">
          <cell r="A103" t="str">
            <v>Delamere Forest (Cheshire)</v>
          </cell>
          <cell r="B103" t="str">
            <v>MANCHESTER maint</v>
          </cell>
        </row>
        <row r="104">
          <cell r="A104" t="str">
            <v>Down’s View Link College</v>
          </cell>
          <cell r="B104" t="str">
            <v>BRIGHTON&amp;HOVE maint</v>
          </cell>
        </row>
        <row r="105">
          <cell r="A105" t="str">
            <v>Downs Park School</v>
          </cell>
          <cell r="B105" t="str">
            <v>BRIGHTON&amp;HOVE maint</v>
          </cell>
        </row>
        <row r="106">
          <cell r="A106" t="str">
            <v>Dwight School</v>
          </cell>
          <cell r="B106" t="str">
            <v>IND. IB</v>
          </cell>
        </row>
        <row r="107">
          <cell r="A107" t="str">
            <v>Dwight School</v>
          </cell>
          <cell r="B107" t="str">
            <v>IND. IB</v>
          </cell>
        </row>
        <row r="108">
          <cell r="A108" t="str">
            <v>East Barnet School</v>
          </cell>
          <cell r="B108" t="str">
            <v>BARNET</v>
          </cell>
        </row>
        <row r="109">
          <cell r="A109" t="str">
            <v>East London Ind. Special School (TCES)</v>
          </cell>
          <cell r="B109" t="str">
            <v>IND.Special Scl OB</v>
          </cell>
        </row>
        <row r="110">
          <cell r="A110" t="str">
            <v>Edgware Adath Yisroel Congregation</v>
          </cell>
          <cell r="B110" t="str">
            <v>IND. IB</v>
          </cell>
        </row>
        <row r="111">
          <cell r="A111" t="str">
            <v>Edgware Jewish Primary School</v>
          </cell>
          <cell r="B111" t="str">
            <v>BARNET</v>
          </cell>
        </row>
        <row r="112">
          <cell r="A112" t="str">
            <v>Education Otherwise/BHHTT</v>
          </cell>
          <cell r="B112" t="str">
            <v>BARNET</v>
          </cell>
        </row>
        <row r="113">
          <cell r="A113" t="str">
            <v>Egerton Rothesay</v>
          </cell>
          <cell r="B113" t="str">
            <v>IND. OB</v>
          </cell>
        </row>
        <row r="114">
          <cell r="A114" t="str">
            <v>Ellern Mede School (ED)</v>
          </cell>
          <cell r="B114" t="str">
            <v>IND. IB</v>
          </cell>
        </row>
        <row r="115">
          <cell r="A115" t="str">
            <v>Elm Grove Junior</v>
          </cell>
          <cell r="B115">
            <v>0</v>
          </cell>
        </row>
        <row r="116">
          <cell r="A116" t="str">
            <v>Elstree UTC</v>
          </cell>
          <cell r="B116" t="str">
            <v>HERTS acad</v>
          </cell>
        </row>
        <row r="117">
          <cell r="A117" t="str">
            <v>Ethelbert Childrens Services</v>
          </cell>
          <cell r="B117" t="str">
            <v>IND.Special Scl OB</v>
          </cell>
        </row>
        <row r="118">
          <cell r="A118" t="str">
            <v>Eversley Primary</v>
          </cell>
          <cell r="B118" t="str">
            <v>ENFIELD maint</v>
          </cell>
        </row>
        <row r="119">
          <cell r="A119" t="str">
            <v>Fairley House</v>
          </cell>
          <cell r="B119" t="str">
            <v>IND.Special Scl OB</v>
          </cell>
        </row>
        <row r="120">
          <cell r="A120" t="str">
            <v>Fairview Community Primary School</v>
          </cell>
          <cell r="B120" t="str">
            <v>KENT maint</v>
          </cell>
        </row>
        <row r="121">
          <cell r="A121" t="str">
            <v>Fairway Children's Centre</v>
          </cell>
          <cell r="B121" t="str">
            <v>BARNET</v>
          </cell>
        </row>
        <row r="122">
          <cell r="A122" t="str">
            <v>Finchley Catholic High</v>
          </cell>
          <cell r="B122" t="str">
            <v>BARNET</v>
          </cell>
        </row>
        <row r="123">
          <cell r="A123" t="str">
            <v>Fine Arts College Hampstead</v>
          </cell>
          <cell r="B123" t="str">
            <v>IND. OB</v>
          </cell>
        </row>
        <row r="124">
          <cell r="A124" t="str">
            <v>Fortismere School</v>
          </cell>
          <cell r="B124" t="str">
            <v>HARINGEY maint</v>
          </cell>
        </row>
        <row r="125">
          <cell r="A125" t="str">
            <v>Friern Barnet</v>
          </cell>
          <cell r="B125" t="str">
            <v>BARNET</v>
          </cell>
        </row>
        <row r="126">
          <cell r="A126" t="str">
            <v>Furness School</v>
          </cell>
          <cell r="B126" t="str">
            <v>KENT maint</v>
          </cell>
        </row>
        <row r="127">
          <cell r="A127" t="str">
            <v>Gan Sabres</v>
          </cell>
          <cell r="B127" t="str">
            <v>IND. IB</v>
          </cell>
        </row>
        <row r="128">
          <cell r="A128" t="str">
            <v>Garden Suburb</v>
          </cell>
          <cell r="B128" t="str">
            <v>BARNET</v>
          </cell>
        </row>
        <row r="129">
          <cell r="A129" t="str">
            <v>Garfield Primary School</v>
          </cell>
          <cell r="B129" t="str">
            <v>ENFIELD maint</v>
          </cell>
        </row>
        <row r="130">
          <cell r="A130" t="str">
            <v>Gladstone Park</v>
          </cell>
          <cell r="B130" t="str">
            <v>BRENT maint</v>
          </cell>
        </row>
        <row r="131">
          <cell r="A131" t="str">
            <v>Glenwood School</v>
          </cell>
          <cell r="B131">
            <v>0</v>
          </cell>
        </row>
        <row r="132">
          <cell r="A132" t="str">
            <v>Goodwyn School</v>
          </cell>
          <cell r="B132" t="str">
            <v>IND. IB</v>
          </cell>
        </row>
        <row r="133">
          <cell r="A133" t="str">
            <v>Gower School</v>
          </cell>
          <cell r="B133" t="str">
            <v>IND. OB</v>
          </cell>
        </row>
        <row r="134">
          <cell r="A134" t="str">
            <v>Grange Park Primary School</v>
          </cell>
          <cell r="B134" t="str">
            <v>ENFIELD maint</v>
          </cell>
        </row>
        <row r="135">
          <cell r="A135" t="str">
            <v>Grasvenor Avenue Infant</v>
          </cell>
          <cell r="B135" t="str">
            <v>BARNET</v>
          </cell>
        </row>
        <row r="136">
          <cell r="A136" t="str">
            <v>Grimsdell Pre School</v>
          </cell>
          <cell r="B136" t="str">
            <v>IND. IB</v>
          </cell>
        </row>
        <row r="137">
          <cell r="A137" t="str">
            <v>Haberdashers' Aske's School for Girls</v>
          </cell>
          <cell r="B137" t="str">
            <v>IND. OB</v>
          </cell>
        </row>
        <row r="138">
          <cell r="A138" t="str">
            <v>Hadley Wood</v>
          </cell>
          <cell r="B138" t="str">
            <v>ENFIELD maint</v>
          </cell>
        </row>
        <row r="139">
          <cell r="A139" t="str">
            <v>Hampstead School</v>
          </cell>
          <cell r="B139" t="str">
            <v>CAMDEN maint</v>
          </cell>
        </row>
        <row r="140">
          <cell r="A140" t="str">
            <v>Hampsteads Dyslexia Clinic</v>
          </cell>
          <cell r="B140" t="str">
            <v>BARNET</v>
          </cell>
        </row>
        <row r="141">
          <cell r="A141" t="str">
            <v>Haslingden High School</v>
          </cell>
          <cell r="B141" t="str">
            <v>LANCASHIRE maint</v>
          </cell>
        </row>
        <row r="142">
          <cell r="A142" t="str">
            <v>Hasmonean High</v>
          </cell>
          <cell r="B142" t="str">
            <v>BARNET</v>
          </cell>
        </row>
        <row r="143">
          <cell r="A143" t="str">
            <v>Hasmonean Primary School</v>
          </cell>
          <cell r="B143" t="str">
            <v>BARNET</v>
          </cell>
        </row>
        <row r="144">
          <cell r="A144" t="str">
            <v>Haverstock School</v>
          </cell>
          <cell r="B144" t="str">
            <v>CAMDEN maint</v>
          </cell>
        </row>
        <row r="145">
          <cell r="A145" t="str">
            <v>Heath Farm</v>
          </cell>
          <cell r="B145" t="str">
            <v>IND.Special Scl OB</v>
          </cell>
        </row>
        <row r="146">
          <cell r="A146" t="str">
            <v>Heathlands School</v>
          </cell>
          <cell r="B146" t="str">
            <v>HERTS maint</v>
          </cell>
        </row>
        <row r="147">
          <cell r="A147" t="str">
            <v>Hendon Preparatory</v>
          </cell>
          <cell r="B147" t="str">
            <v>IND. IB</v>
          </cell>
        </row>
        <row r="148">
          <cell r="A148" t="str">
            <v>Hendon Preparatory School</v>
          </cell>
          <cell r="B148" t="str">
            <v>IND. IB</v>
          </cell>
        </row>
        <row r="149">
          <cell r="A149" t="str">
            <v>Hendon Resourced Provision</v>
          </cell>
          <cell r="B149" t="str">
            <v>BARNET</v>
          </cell>
        </row>
        <row r="150">
          <cell r="A150" t="str">
            <v>Hendon School</v>
          </cell>
          <cell r="B150" t="str">
            <v>BARNET</v>
          </cell>
        </row>
        <row r="151">
          <cell r="A151" t="str">
            <v>Heritage House</v>
          </cell>
          <cell r="B151" t="str">
            <v>BUCKINGHAMSHIRE maint</v>
          </cell>
        </row>
        <row r="152">
          <cell r="A152" t="str">
            <v>Hertswood School</v>
          </cell>
          <cell r="B152" t="str">
            <v>HERTS acad</v>
          </cell>
        </row>
        <row r="153">
          <cell r="A153" t="str">
            <v>High Close</v>
          </cell>
          <cell r="B153" t="str">
            <v>NON-MAIN SS OB</v>
          </cell>
        </row>
        <row r="154">
          <cell r="A154" t="str">
            <v>Highlands School</v>
          </cell>
          <cell r="B154" t="str">
            <v>ENFIELD maint</v>
          </cell>
        </row>
        <row r="155">
          <cell r="A155" t="str">
            <v>Highview School</v>
          </cell>
          <cell r="B155" t="str">
            <v>KENT maint</v>
          </cell>
        </row>
        <row r="156">
          <cell r="A156" t="str">
            <v>Hill Park Day Nursery (Asquith)</v>
          </cell>
          <cell r="B156" t="str">
            <v>IND. IB</v>
          </cell>
        </row>
        <row r="157">
          <cell r="A157" t="str">
            <v>Hillingdon Manor School</v>
          </cell>
          <cell r="B157" t="str">
            <v>IND.Special Scl OB</v>
          </cell>
        </row>
        <row r="158">
          <cell r="A158" t="str">
            <v>HLC Secondary School</v>
          </cell>
          <cell r="B158" t="str">
            <v>TELFORD maint</v>
          </cell>
        </row>
        <row r="159">
          <cell r="A159" t="str">
            <v>Home Based ABA Programme</v>
          </cell>
          <cell r="B159" t="str">
            <v>BARNET</v>
          </cell>
        </row>
        <row r="160">
          <cell r="A160" t="str">
            <v>Honilands Primary</v>
          </cell>
          <cell r="B160" t="str">
            <v>ENFIELD maint</v>
          </cell>
        </row>
        <row r="161">
          <cell r="A161" t="str">
            <v>Hope View School</v>
          </cell>
          <cell r="B161" t="str">
            <v>IND.Special Scl OB</v>
          </cell>
        </row>
        <row r="162">
          <cell r="A162" t="str">
            <v>Icknield High School</v>
          </cell>
          <cell r="B162" t="str">
            <v>LUTON acad</v>
          </cell>
        </row>
        <row r="163">
          <cell r="A163" t="str">
            <v>Immanuel College</v>
          </cell>
          <cell r="B163" t="str">
            <v>IND. OB</v>
          </cell>
        </row>
        <row r="164">
          <cell r="A164" t="str">
            <v>Independent Jewish Day</v>
          </cell>
          <cell r="B164" t="str">
            <v>BARNET</v>
          </cell>
        </row>
        <row r="165">
          <cell r="A165" t="str">
            <v>Insights Education Centre</v>
          </cell>
          <cell r="B165" t="str">
            <v>IND.Special Scl OB</v>
          </cell>
        </row>
        <row r="166">
          <cell r="A166" t="str">
            <v>Inspirations Montessori Nursery</v>
          </cell>
          <cell r="B166" t="str">
            <v>IND. OB</v>
          </cell>
        </row>
        <row r="167">
          <cell r="A167" t="str">
            <v>International Community School</v>
          </cell>
          <cell r="B167" t="str">
            <v>IND. OB</v>
          </cell>
        </row>
        <row r="168">
          <cell r="A168" t="str">
            <v>Jack and Jill Playgroup</v>
          </cell>
          <cell r="B168" t="str">
            <v>IND. IB</v>
          </cell>
        </row>
        <row r="169">
          <cell r="A169" t="str">
            <v>Jack Taylor School</v>
          </cell>
          <cell r="B169" t="str">
            <v>CAMDEN maint</v>
          </cell>
        </row>
        <row r="170">
          <cell r="A170" t="str">
            <v>JCoSS</v>
          </cell>
          <cell r="B170" t="str">
            <v>BARNET</v>
          </cell>
        </row>
        <row r="171">
          <cell r="A171" t="str">
            <v>JFS</v>
          </cell>
          <cell r="B171" t="str">
            <v>BRENT maint</v>
          </cell>
        </row>
        <row r="172">
          <cell r="A172" t="str">
            <v>Joel Nursery</v>
          </cell>
          <cell r="B172" t="str">
            <v>IND. IB</v>
          </cell>
        </row>
        <row r="173">
          <cell r="A173" t="str">
            <v>Kenmore Park Infant School</v>
          </cell>
          <cell r="B173" t="str">
            <v>HARROW maint</v>
          </cell>
        </row>
        <row r="174">
          <cell r="A174" t="str">
            <v>Kenmore Park Middle School</v>
          </cell>
          <cell r="B174" t="str">
            <v>HARROW maint</v>
          </cell>
        </row>
        <row r="175">
          <cell r="A175" t="str">
            <v>Kensal Rise Resource Provision (Lang)</v>
          </cell>
          <cell r="B175" t="str">
            <v>BRENT maint</v>
          </cell>
        </row>
        <row r="176">
          <cell r="A176" t="str">
            <v>Kerem House Nursery</v>
          </cell>
          <cell r="B176" t="str">
            <v>IND. IB</v>
          </cell>
        </row>
        <row r="177">
          <cell r="A177" t="str">
            <v>Kerem School</v>
          </cell>
          <cell r="B177" t="str">
            <v>IND. IB</v>
          </cell>
        </row>
        <row r="178">
          <cell r="A178" t="str">
            <v>Kidz Choice Nursery</v>
          </cell>
          <cell r="B178" t="str">
            <v>IND. IB</v>
          </cell>
        </row>
        <row r="179">
          <cell r="A179" t="str">
            <v>King Alfred School</v>
          </cell>
          <cell r="B179" t="str">
            <v>IND. IB</v>
          </cell>
        </row>
        <row r="180">
          <cell r="A180" t="str">
            <v>Kingsbury High</v>
          </cell>
          <cell r="B180" t="str">
            <v>BRENT acad</v>
          </cell>
        </row>
        <row r="181">
          <cell r="A181" t="str">
            <v>Kingsbury High (Resourced Unit)</v>
          </cell>
          <cell r="B181" t="str">
            <v>BRENT acad</v>
          </cell>
        </row>
        <row r="182">
          <cell r="A182" t="str">
            <v>Kisharon</v>
          </cell>
          <cell r="B182" t="str">
            <v>IND.Special Scl IB</v>
          </cell>
        </row>
        <row r="183">
          <cell r="A183" t="str">
            <v>Kisharon</v>
          </cell>
          <cell r="B183" t="str">
            <v>IND.Special Scl IB</v>
          </cell>
        </row>
        <row r="184">
          <cell r="A184" t="str">
            <v>Kisimul School</v>
          </cell>
          <cell r="B184" t="str">
            <v>IND.Special Scl OB</v>
          </cell>
        </row>
        <row r="185">
          <cell r="A185" t="str">
            <v>Knightsfield School</v>
          </cell>
          <cell r="B185" t="str">
            <v>HERTS acad</v>
          </cell>
        </row>
        <row r="186">
          <cell r="A186" t="str">
            <v>La Sainte Union</v>
          </cell>
          <cell r="B186" t="str">
            <v>CAMDEN maint</v>
          </cell>
        </row>
        <row r="187">
          <cell r="A187" t="str">
            <v>Lakers School</v>
          </cell>
          <cell r="B187" t="str">
            <v>GLOUCS maint</v>
          </cell>
        </row>
        <row r="188">
          <cell r="A188" t="str">
            <v>Langham School</v>
          </cell>
          <cell r="B188">
            <v>0</v>
          </cell>
        </row>
        <row r="189">
          <cell r="A189" t="str">
            <v>Lavendale Montessori</v>
          </cell>
          <cell r="B189" t="str">
            <v>IND. IB</v>
          </cell>
        </row>
        <row r="190">
          <cell r="A190" t="str">
            <v>Laycock HI Resourced Provision</v>
          </cell>
          <cell r="B190" t="str">
            <v>ISLINGTON maint</v>
          </cell>
        </row>
        <row r="191">
          <cell r="A191" t="str">
            <v>Lea Manor</v>
          </cell>
          <cell r="B191" t="str">
            <v>LUTON maint</v>
          </cell>
        </row>
        <row r="192">
          <cell r="A192" t="str">
            <v>Learn for Life</v>
          </cell>
          <cell r="B192" t="str">
            <v>IND. OB</v>
          </cell>
        </row>
        <row r="193">
          <cell r="A193" t="str">
            <v>Learning Opportunities</v>
          </cell>
          <cell r="B193" t="str">
            <v>IND.Special Scl OB</v>
          </cell>
        </row>
        <row r="194">
          <cell r="A194" t="str">
            <v>Linden Lodge (wkly boarding)</v>
          </cell>
          <cell r="B194" t="str">
            <v>WANDSWORTH maint</v>
          </cell>
        </row>
        <row r="195">
          <cell r="A195" t="str">
            <v>Little Angels</v>
          </cell>
          <cell r="B195" t="str">
            <v>IND. IB</v>
          </cell>
        </row>
        <row r="196">
          <cell r="A196" t="str">
            <v>Loddon School</v>
          </cell>
          <cell r="B196" t="str">
            <v>IND.Special Scl OB</v>
          </cell>
        </row>
        <row r="197">
          <cell r="A197" t="str">
            <v>Lon Ctre for Child with CP (3 days)/Queenswell Jnr</v>
          </cell>
          <cell r="B197" t="str">
            <v>IND.Special Scl OB</v>
          </cell>
        </row>
        <row r="198">
          <cell r="A198" t="str">
            <v>London Academy</v>
          </cell>
          <cell r="B198" t="str">
            <v>IND. IB</v>
          </cell>
        </row>
        <row r="199">
          <cell r="A199" t="str">
            <v>London Academy Centre for Development of Speech &amp; Language</v>
          </cell>
          <cell r="B199" t="str">
            <v>IND. IB</v>
          </cell>
        </row>
        <row r="200">
          <cell r="A200" t="str">
            <v>London Centre for Children with Cerebral Palsy</v>
          </cell>
          <cell r="B200" t="str">
            <v>IND.Special Scl OB</v>
          </cell>
        </row>
        <row r="201">
          <cell r="A201" t="str">
            <v>London Jewish Girls High School</v>
          </cell>
          <cell r="B201" t="str">
            <v>IND. IB</v>
          </cell>
        </row>
        <row r="202">
          <cell r="A202" t="str">
            <v>Lonsdale School</v>
          </cell>
          <cell r="B202" t="str">
            <v>HERTS maint</v>
          </cell>
        </row>
        <row r="203">
          <cell r="A203" t="str">
            <v>Loreto College</v>
          </cell>
          <cell r="B203" t="str">
            <v>HERTS acad</v>
          </cell>
        </row>
        <row r="204">
          <cell r="A204" t="str">
            <v>Loreto RC School</v>
          </cell>
          <cell r="B204" t="str">
            <v>HERTS acad</v>
          </cell>
        </row>
        <row r="205">
          <cell r="A205" t="str">
            <v>Lubavitch of Edgware Kindergarten</v>
          </cell>
          <cell r="B205" t="str">
            <v>IND. IB</v>
          </cell>
        </row>
        <row r="206">
          <cell r="A206" t="str">
            <v>Lubavitch Ruth Lunzer Girls</v>
          </cell>
          <cell r="B206" t="str">
            <v>HACKNEY maint</v>
          </cell>
        </row>
        <row r="207">
          <cell r="A207" t="str">
            <v>Lubavitch Senior Girls</v>
          </cell>
          <cell r="B207" t="str">
            <v>HACKNEY maint</v>
          </cell>
        </row>
        <row r="208">
          <cell r="A208" t="str">
            <v>Lucimora Viera</v>
          </cell>
          <cell r="B208" t="str">
            <v>CHILDMINDER</v>
          </cell>
        </row>
        <row r="209">
          <cell r="A209" t="str">
            <v>Malorees Junior</v>
          </cell>
          <cell r="B209" t="str">
            <v>BRENT maint</v>
          </cell>
        </row>
        <row r="210">
          <cell r="A210" t="str">
            <v>Malorees Junior</v>
          </cell>
          <cell r="B210" t="str">
            <v>BRENT maint</v>
          </cell>
        </row>
        <row r="211">
          <cell r="A211" t="str">
            <v>Manor School</v>
          </cell>
          <cell r="B211" t="str">
            <v>BRENT maint</v>
          </cell>
        </row>
        <row r="212">
          <cell r="A212" t="str">
            <v>Manshead Upper ASD Provision</v>
          </cell>
          <cell r="B212" t="str">
            <v>CEN.BEDFORDSHIRE maint</v>
          </cell>
        </row>
        <row r="213">
          <cell r="A213" t="str">
            <v>Mapledown</v>
          </cell>
          <cell r="B213" t="str">
            <v>BARNET</v>
          </cell>
        </row>
        <row r="214">
          <cell r="A214" t="str">
            <v>Maria Montessori School</v>
          </cell>
          <cell r="B214" t="str">
            <v>IND. IB</v>
          </cell>
        </row>
        <row r="215">
          <cell r="A215" t="str">
            <v>Maria Montessori School</v>
          </cell>
          <cell r="B215" t="str">
            <v>IND. IB</v>
          </cell>
        </row>
        <row r="216">
          <cell r="A216" t="str">
            <v>Mary Hare Grammar (Berks)</v>
          </cell>
          <cell r="B216" t="str">
            <v>NON-MAIN SS OB</v>
          </cell>
        </row>
        <row r="217">
          <cell r="A217" t="str">
            <v>Mathilda Marks Kennedy</v>
          </cell>
          <cell r="B217" t="str">
            <v>BARNET</v>
          </cell>
        </row>
        <row r="218">
          <cell r="A218" t="str">
            <v>Matryoshka Montessori school</v>
          </cell>
          <cell r="B218" t="str">
            <v>IND. IB</v>
          </cell>
        </row>
        <row r="219">
          <cell r="A219" t="str">
            <v>Meadowfield Community School</v>
          </cell>
          <cell r="B219" t="str">
            <v>KENT maint</v>
          </cell>
        </row>
        <row r="220">
          <cell r="A220" t="str">
            <v>Meadows School</v>
          </cell>
          <cell r="B220" t="str">
            <v>NON-MAIN SS OB</v>
          </cell>
        </row>
        <row r="221">
          <cell r="A221" t="str">
            <v>Meldreth House</v>
          </cell>
          <cell r="B221" t="str">
            <v>IND.Special Scl OB</v>
          </cell>
        </row>
        <row r="222">
          <cell r="A222" t="str">
            <v>Menorah Foundation</v>
          </cell>
          <cell r="B222" t="str">
            <v>BARNET</v>
          </cell>
        </row>
        <row r="223">
          <cell r="A223" t="str">
            <v>Menorah Grammar</v>
          </cell>
          <cell r="B223" t="str">
            <v>IND. IB</v>
          </cell>
        </row>
        <row r="224">
          <cell r="A224" t="str">
            <v>Menorah Grammar Darchei Noam Centre</v>
          </cell>
          <cell r="B224" t="str">
            <v>IND. IB</v>
          </cell>
        </row>
        <row r="225">
          <cell r="A225" t="str">
            <v>Menorah High School for Girls</v>
          </cell>
          <cell r="B225" t="str">
            <v>IND. OB</v>
          </cell>
        </row>
        <row r="226">
          <cell r="A226" t="str">
            <v>Menorah Primary</v>
          </cell>
          <cell r="B226" t="str">
            <v>IND. IB</v>
          </cell>
        </row>
        <row r="227">
          <cell r="A227" t="str">
            <v>Michael Sobell Sinai</v>
          </cell>
          <cell r="B227" t="str">
            <v>BRENT maint</v>
          </cell>
        </row>
        <row r="228">
          <cell r="A228" t="str">
            <v>Mill Hill (Ind) School</v>
          </cell>
          <cell r="B228" t="str">
            <v>IND. IB</v>
          </cell>
        </row>
        <row r="229">
          <cell r="A229" t="str">
            <v>Mill Hill High School</v>
          </cell>
          <cell r="B229" t="str">
            <v>BARNET</v>
          </cell>
        </row>
        <row r="230">
          <cell r="A230" t="str">
            <v>MillHill High School/Specialist Team</v>
          </cell>
          <cell r="B230" t="str">
            <v>BARNET</v>
          </cell>
        </row>
        <row r="231">
          <cell r="A231" t="str">
            <v>Mill Hill School Foundation</v>
          </cell>
          <cell r="B231" t="str">
            <v>IND. IB</v>
          </cell>
        </row>
        <row r="232">
          <cell r="A232" t="str">
            <v>Miscellaneous</v>
          </cell>
          <cell r="B232">
            <v>0</v>
          </cell>
        </row>
        <row r="233">
          <cell r="A233" t="str">
            <v>Mitchell Brook Primary</v>
          </cell>
          <cell r="B233" t="str">
            <v>BRENT maint</v>
          </cell>
        </row>
        <row r="234">
          <cell r="A234" t="str">
            <v>Moat School (The)</v>
          </cell>
          <cell r="B234" t="str">
            <v>IND.Special Scl OB</v>
          </cell>
        </row>
        <row r="235">
          <cell r="A235" t="str">
            <v>Modern Montessori Pre-School</v>
          </cell>
          <cell r="B235" t="str">
            <v>IND. IB</v>
          </cell>
        </row>
        <row r="236">
          <cell r="A236" t="str">
            <v>More House (Farnham)</v>
          </cell>
          <cell r="B236" t="str">
            <v>IND. OB</v>
          </cell>
        </row>
        <row r="237">
          <cell r="A237" t="str">
            <v>Moss Hall Infants</v>
          </cell>
          <cell r="B237" t="str">
            <v>BARNET</v>
          </cell>
        </row>
        <row r="238">
          <cell r="A238" t="str">
            <v>Moss Hall Juniors</v>
          </cell>
          <cell r="B238" t="str">
            <v>BARNET</v>
          </cell>
        </row>
        <row r="239">
          <cell r="A239" t="str">
            <v>Mount Grace</v>
          </cell>
          <cell r="B239" t="str">
            <v>HERTS acad</v>
          </cell>
        </row>
        <row r="240">
          <cell r="A240" t="str">
            <v>Mulberry Bush School</v>
          </cell>
          <cell r="B240" t="str">
            <v>NON-MAIN SS OB</v>
          </cell>
        </row>
        <row r="241">
          <cell r="A241" t="str">
            <v>Muntham House</v>
          </cell>
          <cell r="B241" t="str">
            <v>NON-MAIN SS OB</v>
          </cell>
        </row>
        <row r="242">
          <cell r="A242" t="str">
            <v>Muswell Hill Primary</v>
          </cell>
          <cell r="B242" t="str">
            <v>HARINGEY maint</v>
          </cell>
        </row>
        <row r="243">
          <cell r="A243" t="str">
            <v>Nancy Reuben Primary</v>
          </cell>
          <cell r="B243" t="str">
            <v>IND. IB</v>
          </cell>
        </row>
        <row r="244">
          <cell r="A244" t="str">
            <v>New Woodlands</v>
          </cell>
          <cell r="B244" t="str">
            <v>LEWISHAM maint</v>
          </cell>
        </row>
        <row r="245">
          <cell r="A245" t="str">
            <v>Newman Catholic College</v>
          </cell>
          <cell r="B245" t="str">
            <v>BRENT maint</v>
          </cell>
        </row>
        <row r="246">
          <cell r="A246" t="str">
            <v>Newstead Children's Centre</v>
          </cell>
          <cell r="B246" t="str">
            <v>BARNET</v>
          </cell>
        </row>
        <row r="247">
          <cell r="A247" t="str">
            <v>Nightingale Day Nursery</v>
          </cell>
          <cell r="B247" t="str">
            <v>IND. IB</v>
          </cell>
        </row>
        <row r="248">
          <cell r="A248" t="str">
            <v>Noam Primary School</v>
          </cell>
          <cell r="B248" t="str">
            <v>IND. IB</v>
          </cell>
        </row>
        <row r="249">
          <cell r="A249" t="str">
            <v>North West London Ind. Jewish Day</v>
          </cell>
          <cell r="B249" t="str">
            <v>BRENT maint</v>
          </cell>
        </row>
        <row r="250">
          <cell r="A250" t="str">
            <v>Northgate School</v>
          </cell>
          <cell r="B250" t="str">
            <v>BARNET</v>
          </cell>
        </row>
        <row r="251">
          <cell r="A251" t="str">
            <v>Northway School</v>
          </cell>
          <cell r="B251" t="str">
            <v>BARNET</v>
          </cell>
        </row>
        <row r="252">
          <cell r="A252" t="str">
            <v>Norwood Nursery</v>
          </cell>
          <cell r="B252" t="str">
            <v>IND. IB</v>
          </cell>
        </row>
        <row r="253">
          <cell r="A253" t="str">
            <v>Nower Hill High</v>
          </cell>
          <cell r="B253" t="str">
            <v>HARROW acad</v>
          </cell>
        </row>
        <row r="254">
          <cell r="A254" t="str">
            <v>NT&amp;AS</v>
          </cell>
          <cell r="B254" t="str">
            <v>IND. OB</v>
          </cell>
        </row>
        <row r="255">
          <cell r="A255" t="str">
            <v>NW London Ind. Special School (TCES)</v>
          </cell>
          <cell r="B255" t="str">
            <v>IND.Special Scl OB</v>
          </cell>
        </row>
        <row r="256">
          <cell r="A256" t="str">
            <v>Oak Hill Campus</v>
          </cell>
          <cell r="B256" t="str">
            <v>BARNET</v>
          </cell>
        </row>
        <row r="257">
          <cell r="A257" t="str">
            <v>Oak Hill Montessori / Livingstone</v>
          </cell>
          <cell r="B257" t="str">
            <v>IND. IB</v>
          </cell>
        </row>
        <row r="258">
          <cell r="A258" t="str">
            <v>Oak Lodge</v>
          </cell>
          <cell r="B258" t="str">
            <v>WANDSWORTH maint</v>
          </cell>
        </row>
        <row r="259">
          <cell r="A259" t="str">
            <v>Oak Lodge School</v>
          </cell>
          <cell r="B259" t="str">
            <v>BARNET</v>
          </cell>
        </row>
        <row r="260">
          <cell r="A260" t="str">
            <v>Oak Tree</v>
          </cell>
          <cell r="B260" t="str">
            <v>ENFIELD maint</v>
          </cell>
        </row>
        <row r="261">
          <cell r="A261" t="str">
            <v>Oakleigh School</v>
          </cell>
          <cell r="B261" t="str">
            <v>BARNET</v>
          </cell>
        </row>
        <row r="262">
          <cell r="A262" t="str">
            <v>Oaktree</v>
          </cell>
          <cell r="B262" t="str">
            <v>ENFIELD maint</v>
          </cell>
        </row>
        <row r="263">
          <cell r="A263" t="str">
            <v>Oakwood School (Barford Care)</v>
          </cell>
          <cell r="B263" t="str">
            <v>IND.Special Scl OB</v>
          </cell>
        </row>
        <row r="264">
          <cell r="A264" t="str">
            <v>Old Barn Pre-School</v>
          </cell>
          <cell r="B264" t="str">
            <v>IND. IB</v>
          </cell>
        </row>
        <row r="265">
          <cell r="A265" t="str">
            <v>Old Priory School (The)</v>
          </cell>
          <cell r="B265" t="str">
            <v>IND. OB</v>
          </cell>
        </row>
        <row r="266">
          <cell r="A266" t="str">
            <v>Our Lady of Lourdes</v>
          </cell>
          <cell r="B266" t="str">
            <v>ENFIELD maint</v>
          </cell>
        </row>
        <row r="267">
          <cell r="A267" t="str">
            <v>Our Lady of Muswell RC Primary</v>
          </cell>
          <cell r="B267" t="str">
            <v>HARINGEY maint</v>
          </cell>
        </row>
        <row r="268">
          <cell r="A268" t="str">
            <v>Pace Centre</v>
          </cell>
          <cell r="B268" t="str">
            <v>IND.Special Scl OB</v>
          </cell>
        </row>
        <row r="269">
          <cell r="A269" t="str">
            <v>Palmers Green High School</v>
          </cell>
          <cell r="B269" t="str">
            <v>IND. OB</v>
          </cell>
        </row>
        <row r="270">
          <cell r="A270" t="str">
            <v>Parayhouse</v>
          </cell>
          <cell r="B270" t="str">
            <v>NON-MAIN SS OB</v>
          </cell>
        </row>
        <row r="271">
          <cell r="A271" t="str">
            <v>Pardes House Grammar</v>
          </cell>
          <cell r="B271" t="str">
            <v>IND. IB</v>
          </cell>
        </row>
        <row r="272">
          <cell r="A272" t="str">
            <v>Pardes House Primary</v>
          </cell>
          <cell r="B272" t="str">
            <v>BARNET</v>
          </cell>
        </row>
        <row r="273">
          <cell r="A273" t="str">
            <v>Parkfield Children's Centre</v>
          </cell>
          <cell r="B273" t="str">
            <v>BARNET</v>
          </cell>
        </row>
        <row r="274">
          <cell r="A274" t="str">
            <v>Parkwood Hall (wkly boarding)</v>
          </cell>
          <cell r="B274" t="str">
            <v>KEN&amp;CHELSEA maint</v>
          </cell>
        </row>
        <row r="275">
          <cell r="A275" t="str">
            <v>Pathfield Primary</v>
          </cell>
          <cell r="B275" t="str">
            <v>DEVON maint</v>
          </cell>
        </row>
        <row r="276">
          <cell r="A276" t="str">
            <v>Penn School</v>
          </cell>
          <cell r="B276" t="str">
            <v>NON-MAIN SS OB</v>
          </cell>
        </row>
        <row r="277">
          <cell r="A277" t="str">
            <v>Philpots Manor School</v>
          </cell>
          <cell r="B277" t="str">
            <v>IND.Special Scl OB</v>
          </cell>
        </row>
        <row r="278">
          <cell r="A278" t="str">
            <v>Phoenix School</v>
          </cell>
          <cell r="B278" t="str">
            <v>PETERBOROUGH maint</v>
          </cell>
        </row>
        <row r="279">
          <cell r="A279" t="str">
            <v>Pield Heath House (Middx)</v>
          </cell>
          <cell r="B279" t="str">
            <v>NON-MAIN SS OB</v>
          </cell>
        </row>
        <row r="280">
          <cell r="A280" t="str">
            <v>Pinewood School</v>
          </cell>
          <cell r="B280" t="str">
            <v>HERTS maint</v>
          </cell>
        </row>
        <row r="281">
          <cell r="A281" t="str">
            <v>Portal House School</v>
          </cell>
          <cell r="B281" t="str">
            <v>KENT maint</v>
          </cell>
        </row>
        <row r="282">
          <cell r="A282" t="str">
            <v>Portland Place</v>
          </cell>
          <cell r="B282" t="str">
            <v>IND. OB</v>
          </cell>
        </row>
        <row r="283">
          <cell r="A283" t="str">
            <v>Preston Manor</v>
          </cell>
          <cell r="B283" t="str">
            <v>BRENT acad</v>
          </cell>
        </row>
        <row r="284">
          <cell r="A284" t="str">
            <v>Prior's Court School</v>
          </cell>
          <cell r="B284" t="str">
            <v>IND. OB</v>
          </cell>
        </row>
        <row r="285">
          <cell r="A285" t="str">
            <v>Purbeck View School</v>
          </cell>
          <cell r="B285" t="str">
            <v>IND.Special Scl OB</v>
          </cell>
        </row>
        <row r="286">
          <cell r="A286" t="str">
            <v>Puss in Boots Nursery (Southgate)</v>
          </cell>
          <cell r="B286" t="str">
            <v>IND. OB</v>
          </cell>
        </row>
        <row r="287">
          <cell r="A287" t="str">
            <v>QE Girls</v>
          </cell>
          <cell r="B287" t="str">
            <v>BARNET</v>
          </cell>
        </row>
        <row r="288">
          <cell r="A288" t="str">
            <v>Queens Park Community School</v>
          </cell>
          <cell r="B288" t="str">
            <v>BRENT acad</v>
          </cell>
        </row>
        <row r="289">
          <cell r="A289" t="str">
            <v>Queenswell Infant (SEN contingency funding)</v>
          </cell>
          <cell r="B289" t="str">
            <v>BARNET</v>
          </cell>
        </row>
        <row r="290">
          <cell r="A290" t="str">
            <v>Radlett Lodge (Day)</v>
          </cell>
          <cell r="B290" t="str">
            <v>IND.Special Scl OB</v>
          </cell>
        </row>
        <row r="291">
          <cell r="A291" t="str">
            <v>Radlett Lodge (Residential)</v>
          </cell>
          <cell r="B291" t="str">
            <v>IND.Special Scl OB</v>
          </cell>
        </row>
        <row r="292">
          <cell r="A292" t="str">
            <v>Red Balloon Learner Centre, Harrow</v>
          </cell>
          <cell r="B292" t="str">
            <v>IND. OB</v>
          </cell>
        </row>
        <row r="293">
          <cell r="A293" t="str">
            <v>Redbridge Tuition Service (PRU)</v>
          </cell>
          <cell r="B293" t="str">
            <v>REDBRIDGE maint</v>
          </cell>
        </row>
        <row r="294">
          <cell r="A294" t="str">
            <v>Rhodes Avenue Primary School</v>
          </cell>
          <cell r="B294" t="str">
            <v>HARINGEY maint</v>
          </cell>
        </row>
        <row r="295">
          <cell r="A295" t="str">
            <v>Rhodes Farm School</v>
          </cell>
          <cell r="B295" t="str">
            <v>IND. IB</v>
          </cell>
        </row>
        <row r="296">
          <cell r="A296" t="str">
            <v>Richard Cloudesley</v>
          </cell>
          <cell r="B296" t="str">
            <v>ISLINGTON maint</v>
          </cell>
        </row>
        <row r="297">
          <cell r="A297" t="str">
            <v>Robinsfield Infant School</v>
          </cell>
          <cell r="B297" t="str">
            <v>WESTMINSTER maint</v>
          </cell>
        </row>
        <row r="298">
          <cell r="A298" t="str">
            <v>Rosary RC Primary</v>
          </cell>
          <cell r="B298" t="str">
            <v>CAMDEN maint</v>
          </cell>
        </row>
        <row r="299">
          <cell r="A299" t="str">
            <v>Rosh Pinah School</v>
          </cell>
          <cell r="B299" t="str">
            <v>BARNET</v>
          </cell>
        </row>
        <row r="300">
          <cell r="A300" t="str">
            <v>Rushkin Mill</v>
          </cell>
          <cell r="B300" t="str">
            <v>IND. OB</v>
          </cell>
        </row>
        <row r="301">
          <cell r="A301" t="str">
            <v>Ryl Sch, Deaf Child, Westgate College</v>
          </cell>
          <cell r="B301" t="str">
            <v>NON-MAIN SS OB</v>
          </cell>
        </row>
        <row r="302">
          <cell r="A302" t="str">
            <v>Salcombe Preparatory School</v>
          </cell>
          <cell r="B302" t="str">
            <v>IND. IB</v>
          </cell>
        </row>
        <row r="303">
          <cell r="A303" t="str">
            <v>Salcombe Preparotory</v>
          </cell>
          <cell r="B303" t="str">
            <v>IND. IB</v>
          </cell>
        </row>
        <row r="304">
          <cell r="A304" t="str">
            <v>Salcombe Preparotory School</v>
          </cell>
          <cell r="B304" t="str">
            <v>IND. OB</v>
          </cell>
        </row>
        <row r="305">
          <cell r="A305" t="str">
            <v>Salvatorian RC College</v>
          </cell>
          <cell r="B305" t="str">
            <v>HARROW acad</v>
          </cell>
        </row>
        <row r="306">
          <cell r="A306" t="str">
            <v>Sandringham School</v>
          </cell>
          <cell r="B306" t="str">
            <v>HERTS acad</v>
          </cell>
        </row>
        <row r="307">
          <cell r="A307" t="str">
            <v>Sandwich Technology School</v>
          </cell>
          <cell r="B307" t="str">
            <v>KENT acad</v>
          </cell>
        </row>
        <row r="308">
          <cell r="A308" t="str">
            <v>Shaftesbury High School</v>
          </cell>
          <cell r="B308" t="str">
            <v>HARROW maint</v>
          </cell>
        </row>
        <row r="309">
          <cell r="A309" t="str">
            <v>Side by Side Kids School</v>
          </cell>
          <cell r="B309" t="str">
            <v>IND. OB</v>
          </cell>
        </row>
        <row r="310">
          <cell r="A310" t="str">
            <v>Southgate School</v>
          </cell>
          <cell r="B310" t="str">
            <v>ENFIELD maint</v>
          </cell>
        </row>
        <row r="311">
          <cell r="A311" t="str">
            <v>Southover Partnership School</v>
          </cell>
          <cell r="B311" t="str">
            <v>IND.Special Scl IB</v>
          </cell>
        </row>
        <row r="312">
          <cell r="A312" t="str">
            <v>Speech, Language and Hearing Centre</v>
          </cell>
          <cell r="B312" t="str">
            <v>IND. OB</v>
          </cell>
        </row>
        <row r="313">
          <cell r="A313" t="str">
            <v>Spring Hill School</v>
          </cell>
          <cell r="B313" t="str">
            <v>NON-MAIN SS OB</v>
          </cell>
        </row>
        <row r="314">
          <cell r="A314" t="str">
            <v>St Andrew's Southgate Primary (CE)</v>
          </cell>
          <cell r="B314" t="str">
            <v>ENFIELD maint</v>
          </cell>
        </row>
        <row r="315">
          <cell r="A315" t="str">
            <v>St Christopher School</v>
          </cell>
          <cell r="B315" t="str">
            <v>IND. OB</v>
          </cell>
        </row>
        <row r="316">
          <cell r="A316" t="str">
            <v>St Columbas College</v>
          </cell>
          <cell r="B316" t="str">
            <v>IND. OB</v>
          </cell>
        </row>
        <row r="317">
          <cell r="A317" t="str">
            <v>St David's College</v>
          </cell>
          <cell r="B317" t="str">
            <v>Welsh estab.</v>
          </cell>
        </row>
        <row r="318">
          <cell r="A318" t="str">
            <v>St Elizabeth's Centre</v>
          </cell>
          <cell r="B318" t="str">
            <v>NON-MAIN SS OB</v>
          </cell>
        </row>
        <row r="319">
          <cell r="A319" t="str">
            <v>St Eugene de Mazenod RC Primary</v>
          </cell>
          <cell r="B319" t="str">
            <v>CAMDEN maint</v>
          </cell>
        </row>
        <row r="320">
          <cell r="A320" t="str">
            <v>St Gilda's Catholic Junior</v>
          </cell>
          <cell r="B320" t="str">
            <v>HARINGEY maint</v>
          </cell>
        </row>
        <row r="321">
          <cell r="A321" t="str">
            <v>St Gregory Catholic Science College</v>
          </cell>
          <cell r="B321" t="str">
            <v>BRENT maint</v>
          </cell>
        </row>
        <row r="322">
          <cell r="A322" t="str">
            <v>St Ignatius  College</v>
          </cell>
          <cell r="B322" t="str">
            <v>ENFIELD maint</v>
          </cell>
        </row>
        <row r="323">
          <cell r="A323" t="str">
            <v>St John's N20</v>
          </cell>
          <cell r="B323" t="str">
            <v>BARNET</v>
          </cell>
        </row>
        <row r="324">
          <cell r="A324" t="str">
            <v>St John's School, Whetstone</v>
          </cell>
          <cell r="B324" t="str">
            <v>IND. IB</v>
          </cell>
        </row>
        <row r="325">
          <cell r="A325" t="str">
            <v>St Joseph's RC Primary School</v>
          </cell>
          <cell r="B325" t="str">
            <v>BRENT maint</v>
          </cell>
        </row>
        <row r="326">
          <cell r="A326" t="str">
            <v>St Lukes School</v>
          </cell>
          <cell r="B326" t="str">
            <v>HERTS maint</v>
          </cell>
        </row>
        <row r="327">
          <cell r="A327" t="str">
            <v>St Martha's School</v>
          </cell>
          <cell r="B327" t="str">
            <v>IND. IB</v>
          </cell>
        </row>
        <row r="328">
          <cell r="A328" t="str">
            <v>St Martin's School</v>
          </cell>
          <cell r="B328" t="str">
            <v>IND. IB</v>
          </cell>
        </row>
        <row r="329">
          <cell r="A329" t="str">
            <v>St Mary's High School</v>
          </cell>
          <cell r="B329" t="str">
            <v>BARNET</v>
          </cell>
        </row>
        <row r="330">
          <cell r="A330" t="str">
            <v>St Mary's Wrestwood Children's Trust</v>
          </cell>
          <cell r="B330" t="str">
            <v>NON-MAIN SS OB</v>
          </cell>
        </row>
        <row r="331">
          <cell r="A331" t="str">
            <v>St Michael's CofE Primary</v>
          </cell>
          <cell r="B331" t="str">
            <v>HARINGEY acad</v>
          </cell>
        </row>
        <row r="332">
          <cell r="A332" t="str">
            <v>St Nicholas School</v>
          </cell>
          <cell r="B332" t="str">
            <v>SOUTHEND maint</v>
          </cell>
        </row>
        <row r="333">
          <cell r="A333" t="str">
            <v>St Peter In chains Infant School</v>
          </cell>
          <cell r="B333" t="str">
            <v>HARINGEY maint</v>
          </cell>
        </row>
        <row r="334">
          <cell r="A334" t="str">
            <v>St Swithin Wells School</v>
          </cell>
          <cell r="B334" t="str">
            <v>HARROW maint</v>
          </cell>
        </row>
        <row r="335">
          <cell r="A335" t="str">
            <v>St. George's CofE Foundation School</v>
          </cell>
          <cell r="B335" t="str">
            <v>KENT acad</v>
          </cell>
        </row>
        <row r="336">
          <cell r="A336" t="str">
            <v>St. Luke's</v>
          </cell>
          <cell r="B336" t="str">
            <v>HERTS maint</v>
          </cell>
        </row>
        <row r="337">
          <cell r="A337" t="str">
            <v>St. Martin's School (Mill Hill)</v>
          </cell>
          <cell r="B337" t="str">
            <v>IND. IB</v>
          </cell>
        </row>
        <row r="338">
          <cell r="A338" t="str">
            <v>St. Mary's (NW3)</v>
          </cell>
          <cell r="B338" t="str">
            <v>IND. IB</v>
          </cell>
        </row>
        <row r="339">
          <cell r="A339" t="str">
            <v>St. Robert Southwell RC Primary</v>
          </cell>
          <cell r="B339" t="str">
            <v>BRENT maint</v>
          </cell>
        </row>
        <row r="340">
          <cell r="A340" t="str">
            <v>Stanbridge Earls School</v>
          </cell>
          <cell r="B340" t="str">
            <v>IND. OB</v>
          </cell>
        </row>
        <row r="341">
          <cell r="A341" t="str">
            <v>Step by Step Montessori</v>
          </cell>
          <cell r="B341" t="str">
            <v>IND. IB</v>
          </cell>
        </row>
        <row r="342">
          <cell r="A342" t="str">
            <v>Stormont House</v>
          </cell>
          <cell r="B342" t="str">
            <v>HACKNEY maint</v>
          </cell>
        </row>
        <row r="343">
          <cell r="A343" t="str">
            <v>Stormont School</v>
          </cell>
          <cell r="B343" t="str">
            <v>IND. OB</v>
          </cell>
        </row>
        <row r="344">
          <cell r="A344" t="str">
            <v>Streetfield Middle School</v>
          </cell>
          <cell r="B344" t="str">
            <v>CEN.BEDFORDSHIRE maint</v>
          </cell>
        </row>
        <row r="345">
          <cell r="A345" t="str">
            <v>Subscription to NASS x 2</v>
          </cell>
          <cell r="B345" t="str">
            <v>Subscription</v>
          </cell>
        </row>
        <row r="346">
          <cell r="A346" t="str">
            <v>Summerside Primary School</v>
          </cell>
          <cell r="B346" t="str">
            <v>BARNET</v>
          </cell>
        </row>
        <row r="347">
          <cell r="A347" t="str">
            <v>Sunfield School, Worcestershire</v>
          </cell>
          <cell r="B347" t="str">
            <v>IND. OB</v>
          </cell>
        </row>
        <row r="348">
          <cell r="A348" t="str">
            <v>Swalcliffe Park School</v>
          </cell>
          <cell r="B348" t="str">
            <v>NON-MAIN SS OB</v>
          </cell>
        </row>
        <row r="349">
          <cell r="A349" t="str">
            <v>Swiss Cottage</v>
          </cell>
          <cell r="B349" t="str">
            <v>CAMDEN maint</v>
          </cell>
        </row>
        <row r="350">
          <cell r="A350" t="str">
            <v>Sybil Elgar</v>
          </cell>
          <cell r="B350" t="str">
            <v>IND.Special Scl OB</v>
          </cell>
        </row>
        <row r="351">
          <cell r="A351" t="str">
            <v>Tadley Horizon</v>
          </cell>
          <cell r="B351" t="str">
            <v>IND.Special Scl OB</v>
          </cell>
        </row>
        <row r="352">
          <cell r="A352" t="str">
            <v>Talmud Torah Tiferes</v>
          </cell>
          <cell r="B352" t="str">
            <v>IND. IB</v>
          </cell>
        </row>
        <row r="353">
          <cell r="A353" t="str">
            <v>Talmud Torah Tiferes Schlomo</v>
          </cell>
          <cell r="B353" t="str">
            <v>IND. IB</v>
          </cell>
        </row>
        <row r="354">
          <cell r="A354" t="str">
            <v>TCES (East London)</v>
          </cell>
          <cell r="B354" t="str">
            <v>IND.Special Scl OB</v>
          </cell>
        </row>
        <row r="355">
          <cell r="A355" t="str">
            <v>TCES (NW London)</v>
          </cell>
          <cell r="B355" t="str">
            <v>IND.Special Scl OB</v>
          </cell>
        </row>
        <row r="356">
          <cell r="A356" t="str">
            <v>Tendering Technology College</v>
          </cell>
          <cell r="B356" t="str">
            <v>ESSEX acad</v>
          </cell>
        </row>
        <row r="357">
          <cell r="A357" t="str">
            <v>Tetherdown Primary</v>
          </cell>
          <cell r="B357" t="str">
            <v>HARINGEY maint</v>
          </cell>
        </row>
        <row r="358">
          <cell r="A358" t="str">
            <v>The Bridge School</v>
          </cell>
          <cell r="B358" t="str">
            <v>ISLINGTON maint</v>
          </cell>
        </row>
        <row r="359">
          <cell r="A359" t="str">
            <v>The Broom School (previously Moselle)</v>
          </cell>
          <cell r="B359" t="str">
            <v>HARINGEY maint</v>
          </cell>
        </row>
        <row r="360">
          <cell r="A360" t="str">
            <v>The Camden School for Girls</v>
          </cell>
          <cell r="B360" t="str">
            <v>CAMDEN maint</v>
          </cell>
        </row>
        <row r="361">
          <cell r="A361" t="str">
            <v>The Cornwallis Academy</v>
          </cell>
          <cell r="B361" t="str">
            <v>KENT maint</v>
          </cell>
        </row>
        <row r="362">
          <cell r="A362" t="str">
            <v>The Forum School</v>
          </cell>
          <cell r="B362" t="str">
            <v>IND.Special Scl OB</v>
          </cell>
        </row>
        <row r="363">
          <cell r="A363" t="str">
            <v>The Holmewood School</v>
          </cell>
          <cell r="B363" t="str">
            <v>IND.Special Scl IB</v>
          </cell>
        </row>
        <row r="364">
          <cell r="A364" t="str">
            <v>The Hyde Children's Centre</v>
          </cell>
          <cell r="B364" t="str">
            <v>BARNET</v>
          </cell>
        </row>
        <row r="365">
          <cell r="A365" t="str">
            <v>The Mount School (Mill Hill)</v>
          </cell>
          <cell r="B365" t="str">
            <v>IND. IB</v>
          </cell>
        </row>
        <row r="366">
          <cell r="A366" t="str">
            <v>The North London International School</v>
          </cell>
          <cell r="B366" t="str">
            <v>IND. IB</v>
          </cell>
        </row>
        <row r="367">
          <cell r="A367" t="str">
            <v>The Old School, Folkestone</v>
          </cell>
          <cell r="B367" t="str">
            <v>IND.Special Scl OB</v>
          </cell>
        </row>
        <row r="368">
          <cell r="A368" t="str">
            <v>The Ravenscroft School</v>
          </cell>
          <cell r="B368" t="str">
            <v>BARNET</v>
          </cell>
        </row>
        <row r="369">
          <cell r="A369" t="str">
            <v>The Ryes College</v>
          </cell>
          <cell r="B369" t="str">
            <v>IND.Special Scl OB</v>
          </cell>
        </row>
        <row r="370">
          <cell r="A370" t="str">
            <v>The Serendipity Centre</v>
          </cell>
          <cell r="B370" t="str">
            <v>IND.Special Scl OB</v>
          </cell>
        </row>
        <row r="371">
          <cell r="A371" t="str">
            <v>The Tavistock Children's Day Unit, - Block Contract £229,772</v>
          </cell>
          <cell r="B371">
            <v>0</v>
          </cell>
        </row>
        <row r="372">
          <cell r="A372" t="str">
            <v>The Tavistock Children's Day Unit, Gloucester Hse</v>
          </cell>
          <cell r="B372" t="str">
            <v>IND.Special Scl OB</v>
          </cell>
        </row>
        <row r="373">
          <cell r="A373" t="str">
            <v>The Village</v>
          </cell>
          <cell r="B373" t="str">
            <v>BRENT maint</v>
          </cell>
        </row>
        <row r="374">
          <cell r="A374" t="str">
            <v>The Willow Primary</v>
          </cell>
          <cell r="B374" t="str">
            <v>HARINGEY maint</v>
          </cell>
        </row>
        <row r="375">
          <cell r="A375" t="str">
            <v>The Wing Centre, Bournemouth</v>
          </cell>
          <cell r="B375" t="str">
            <v>Special College</v>
          </cell>
        </row>
        <row r="376">
          <cell r="A376" t="str">
            <v>3 Dimensions School</v>
          </cell>
          <cell r="B376" t="str">
            <v>IND.Special Scl OB</v>
          </cell>
        </row>
        <row r="377">
          <cell r="A377" t="str">
            <v>Torah Vodaas School</v>
          </cell>
          <cell r="B377" t="str">
            <v>IND. IB</v>
          </cell>
        </row>
        <row r="378">
          <cell r="A378" t="str">
            <v>Torriano Primary (Language Unit)</v>
          </cell>
          <cell r="B378" t="str">
            <v>CAMDEN maint</v>
          </cell>
        </row>
        <row r="379">
          <cell r="A379" t="str">
            <v>Totteridge Academy</v>
          </cell>
          <cell r="B379" t="str">
            <v>BARNET</v>
          </cell>
        </row>
        <row r="380">
          <cell r="A380" t="str">
            <v>TreeHouse (Primary)</v>
          </cell>
          <cell r="B380" t="str">
            <v>NON-MAIN SS OB</v>
          </cell>
        </row>
        <row r="381">
          <cell r="A381" t="str">
            <v>TreeHouse (Secondary)</v>
          </cell>
          <cell r="B381" t="str">
            <v>NON-MAIN SS OB</v>
          </cell>
        </row>
        <row r="382">
          <cell r="A382" t="str">
            <v>Treloar School</v>
          </cell>
          <cell r="B382" t="str">
            <v>NON-MAIN SS OB</v>
          </cell>
        </row>
        <row r="383">
          <cell r="A383" t="str">
            <v>Trinity CofE High School</v>
          </cell>
          <cell r="B383" t="str">
            <v>MANCHESTER acad</v>
          </cell>
        </row>
        <row r="384">
          <cell r="A384" t="str">
            <v>TUFFKID</v>
          </cell>
          <cell r="B384" t="str">
            <v>IND. IB</v>
          </cell>
        </row>
        <row r="385">
          <cell r="A385" t="str">
            <v>Tuffnell Park Primary</v>
          </cell>
          <cell r="B385" t="str">
            <v>ISLINGTON maint</v>
          </cell>
        </row>
        <row r="386">
          <cell r="A386" t="str">
            <v>Tumblewood</v>
          </cell>
          <cell r="B386" t="str">
            <v>IND.Special Scl OB</v>
          </cell>
        </row>
        <row r="387">
          <cell r="A387" t="str">
            <v>Turnstone Shouse</v>
          </cell>
          <cell r="B387" t="str">
            <v>IND. OB</v>
          </cell>
        </row>
        <row r="388">
          <cell r="A388" t="str">
            <v>Underhill Children's Centre</v>
          </cell>
          <cell r="B388" t="str">
            <v>BARNET</v>
          </cell>
        </row>
        <row r="389">
          <cell r="A389" t="str">
            <v>Underhill Jnr/Specialist Team</v>
          </cell>
          <cell r="B389" t="str">
            <v>BARNET</v>
          </cell>
        </row>
        <row r="390">
          <cell r="A390" t="str">
            <v>Underley Garden School</v>
          </cell>
          <cell r="B390" t="str">
            <v>IND.Special Scl OB</v>
          </cell>
        </row>
        <row r="391">
          <cell r="A391" t="str">
            <v>Valley Pre-School</v>
          </cell>
          <cell r="B391" t="str">
            <v>IND. IB</v>
          </cell>
        </row>
        <row r="392">
          <cell r="A392" t="str">
            <v>WAC performing ARTs &amp; Music College</v>
          </cell>
          <cell r="B392" t="str">
            <v>BARNET</v>
          </cell>
        </row>
        <row r="393">
          <cell r="A393" t="str">
            <v>Watling View</v>
          </cell>
          <cell r="B393" t="str">
            <v>HERTS maint</v>
          </cell>
        </row>
        <row r="394">
          <cell r="A394" t="str">
            <v>Waverely</v>
          </cell>
          <cell r="B394" t="str">
            <v>ENFIELD maint</v>
          </cell>
        </row>
        <row r="395">
          <cell r="A395" t="str">
            <v>Wellgrove School</v>
          </cell>
          <cell r="B395" t="str">
            <v>IND. IB</v>
          </cell>
        </row>
        <row r="396">
          <cell r="A396" t="str">
            <v>West Lea</v>
          </cell>
          <cell r="B396" t="str">
            <v>ENFIELD maint</v>
          </cell>
        </row>
        <row r="397">
          <cell r="A397" t="str">
            <v>White Spire</v>
          </cell>
          <cell r="B397" t="str">
            <v>MILTONKEYNES maint</v>
          </cell>
        </row>
        <row r="398">
          <cell r="A398" t="str">
            <v>Whitefield</v>
          </cell>
          <cell r="B398" t="str">
            <v>WALTHAMFOREST acad</v>
          </cell>
        </row>
        <row r="399">
          <cell r="A399" t="str">
            <v>William C. Harvey</v>
          </cell>
          <cell r="B399" t="str">
            <v>HARINGEY maint</v>
          </cell>
        </row>
        <row r="400">
          <cell r="A400" t="str">
            <v>Windermere Primary</v>
          </cell>
          <cell r="B400" t="str">
            <v>HERTS maint</v>
          </cell>
        </row>
        <row r="401">
          <cell r="A401" t="str">
            <v>Wingfield Children's Centre</v>
          </cell>
          <cell r="B401" t="str">
            <v>BARNET</v>
          </cell>
        </row>
        <row r="402">
          <cell r="A402" t="str">
            <v>Wisdom Primary &amp; Secondary School</v>
          </cell>
          <cell r="B402" t="str">
            <v>IND. OB</v>
          </cell>
        </row>
        <row r="403">
          <cell r="A403" t="str">
            <v>Wolfson Hillel Primary</v>
          </cell>
          <cell r="B403" t="str">
            <v>ENFIELD maint</v>
          </cell>
        </row>
        <row r="404">
          <cell r="A404" t="str">
            <v>Woodcroft School</v>
          </cell>
          <cell r="B404" t="str">
            <v>IND.Special Scl OB</v>
          </cell>
        </row>
        <row r="405">
          <cell r="A405" t="str">
            <v>Woodfield School</v>
          </cell>
          <cell r="B405" t="str">
            <v>BRENT acad</v>
          </cell>
        </row>
        <row r="406">
          <cell r="A406" t="str">
            <v>Woodridge School</v>
          </cell>
          <cell r="B406" t="str">
            <v>BARNET</v>
          </cell>
        </row>
        <row r="407">
          <cell r="A407" t="str">
            <v>Woodside High School</v>
          </cell>
          <cell r="B407" t="str">
            <v>HARINGEY acad</v>
          </cell>
        </row>
        <row r="408">
          <cell r="A408" t="str">
            <v>Wren Academy</v>
          </cell>
          <cell r="B408" t="str">
            <v>IND. IB</v>
          </cell>
        </row>
        <row r="409">
          <cell r="A409" t="str">
            <v>Wren Academy</v>
          </cell>
          <cell r="B409" t="str">
            <v>INDEPENDENT</v>
          </cell>
        </row>
        <row r="410">
          <cell r="A410" t="str">
            <v>WrireTrak</v>
          </cell>
          <cell r="B410" t="str">
            <v>IND. OB</v>
          </cell>
        </row>
        <row r="411">
          <cell r="A411" t="str">
            <v>Yaveneh College</v>
          </cell>
          <cell r="B411" t="str">
            <v>HERTS acad</v>
          </cell>
        </row>
      </sheetData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xclus 2013-14"/>
      <sheetName val="Sheet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(1)"/>
      <sheetName val="Rep Prim"/>
      <sheetName val="Rep Sec"/>
      <sheetName val="TEMPLATE"/>
      <sheetName val="check"/>
      <sheetName val="Check Original"/>
      <sheetName val="Front sheet"/>
      <sheetName val="codes"/>
      <sheetName val="Instructions"/>
      <sheetName val="Brk"/>
      <sheetName val="Hmp"/>
      <sheetName val="MHN"/>
      <sheetName val="StM"/>
      <sheetName val="AstNW2"/>
      <sheetName val="AstN20"/>
      <sheetName val="AnnI"/>
      <sheetName val="Barnf"/>
      <sheetName val="Bell"/>
      <sheetName val="BrookJ"/>
      <sheetName val="BrookI"/>
      <sheetName val="BrunsP"/>
      <sheetName val="ChildsH"/>
      <sheetName val="ChristC"/>
      <sheetName val="ChurchH"/>
      <sheetName val="Colin"/>
      <sheetName val="Coppet"/>
      <sheetName val="Court"/>
      <sheetName val="Cromer"/>
      <sheetName val="DeansI"/>
      <sheetName val="DollisJ"/>
      <sheetName val="DollisI"/>
      <sheetName val="EdgwP"/>
      <sheetName val="Fair"/>
      <sheetName val="Fould"/>
      <sheetName val="Frith"/>
      <sheetName val="GSubJ"/>
      <sheetName val="GSubI"/>
      <sheetName val="Gold"/>
      <sheetName val="Hollick"/>
      <sheetName val="HollyP"/>
      <sheetName val="Holy"/>
      <sheetName val="Living"/>
      <sheetName val="Manor"/>
      <sheetName val="Monken"/>
      <sheetName val="MonkF"/>
      <sheetName val="MHJ"/>
      <sheetName val="MHI"/>
      <sheetName val="Norths"/>
      <sheetName val="Daneg"/>
      <sheetName val="Osidge"/>
      <sheetName val="OLOL"/>
      <sheetName val="QueenJ"/>
      <sheetName val="StAgnes"/>
      <sheetName val="StCath"/>
      <sheetName val="StJohnN11"/>
      <sheetName val="StMarN3"/>
      <sheetName val="StMarEN4"/>
      <sheetName val="StPaulN11"/>
      <sheetName val="StPaulNW7"/>
      <sheetName val="StVin"/>
      <sheetName val="Sunny"/>
      <sheetName val="Summer"/>
      <sheetName val="StAndrew"/>
      <sheetName val="Trent"/>
      <sheetName val="Tudor"/>
      <sheetName val="UnderP"/>
      <sheetName val="Whiting"/>
      <sheetName val="StJosJ"/>
      <sheetName val="StThere"/>
      <sheetName val="Woodrdge"/>
      <sheetName val="Sacred"/>
      <sheetName val="RoshP"/>
      <sheetName val="MenP"/>
      <sheetName val="BDom"/>
      <sheetName val="StJohnN20"/>
      <sheetName val="AnnJ"/>
      <sheetName val="Chal"/>
      <sheetName val="QueenI"/>
      <sheetName val="HasmoP"/>
      <sheetName val="Woodcrft"/>
      <sheetName val="Wessex"/>
      <sheetName val="MMK"/>
      <sheetName val="MenF"/>
      <sheetName val="Orion"/>
      <sheetName val="BYaak"/>
      <sheetName val="Pardes"/>
      <sheetName val="StMarStJon"/>
      <sheetName val="Clare"/>
      <sheetName val="Martin"/>
      <sheetName val="Akv"/>
      <sheetName val="BeitShv"/>
      <sheetName val="Morasha"/>
      <sheetName val="BishopD"/>
      <sheetName val="FBarnet"/>
      <sheetName val="StJames"/>
      <sheetName val="StMarys"/>
      <sheetName val="FinchleyC"/>
      <sheetName val="StMichael"/>
      <sheetName val="JCoSS"/>
      <sheetName val="MenorahHigh "/>
      <sheetName val="okldg"/>
      <sheetName val="Nrthwy"/>
      <sheetName val="Oklgh"/>
      <sheetName val="Mpldwn"/>
      <sheetName val="Northg"/>
      <sheetName val="Pavilion"/>
      <sheetName val="CFR "/>
      <sheetName val="Pos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6">
          <cell r="H66">
            <v>156379.92000000001</v>
          </cell>
        </row>
        <row r="76">
          <cell r="H76">
            <v>4720.55</v>
          </cell>
        </row>
      </sheetData>
      <sheetData sheetId="10">
        <row r="70">
          <cell r="H70">
            <v>168833.62</v>
          </cell>
        </row>
        <row r="81">
          <cell r="H81">
            <v>3841.38</v>
          </cell>
        </row>
      </sheetData>
      <sheetData sheetId="11">
        <row r="70">
          <cell r="H70">
            <v>304596.52</v>
          </cell>
        </row>
      </sheetData>
      <sheetData sheetId="12">
        <row r="67">
          <cell r="H67">
            <v>14131.35</v>
          </cell>
        </row>
        <row r="79">
          <cell r="H79">
            <v>5855.55</v>
          </cell>
        </row>
      </sheetData>
      <sheetData sheetId="13">
        <row r="71">
          <cell r="H71">
            <v>106584.36</v>
          </cell>
        </row>
      </sheetData>
      <sheetData sheetId="14">
        <row r="72">
          <cell r="H72">
            <v>123256.73</v>
          </cell>
        </row>
      </sheetData>
      <sheetData sheetId="15">
        <row r="65">
          <cell r="H65">
            <v>175894.23</v>
          </cell>
        </row>
      </sheetData>
      <sheetData sheetId="16">
        <row r="75">
          <cell r="H75">
            <v>411190.28000000014</v>
          </cell>
        </row>
      </sheetData>
      <sheetData sheetId="17">
        <row r="76">
          <cell r="H76">
            <v>100729.36999999997</v>
          </cell>
        </row>
      </sheetData>
      <sheetData sheetId="18">
        <row r="73">
          <cell r="H73">
            <v>154040.26999999999</v>
          </cell>
        </row>
      </sheetData>
      <sheetData sheetId="19">
        <row r="71">
          <cell r="H71">
            <v>118776.9</v>
          </cell>
        </row>
      </sheetData>
      <sheetData sheetId="20">
        <row r="72">
          <cell r="H72">
            <v>265273.83</v>
          </cell>
        </row>
      </sheetData>
      <sheetData sheetId="21">
        <row r="73">
          <cell r="H73">
            <v>6740.5399999999818</v>
          </cell>
        </row>
      </sheetData>
      <sheetData sheetId="22">
        <row r="69">
          <cell r="H69">
            <v>262448.06</v>
          </cell>
        </row>
      </sheetData>
      <sheetData sheetId="23">
        <row r="70">
          <cell r="H70">
            <v>71783.81</v>
          </cell>
        </row>
      </sheetData>
      <sheetData sheetId="24">
        <row r="72">
          <cell r="H72">
            <v>500697.81999999995</v>
          </cell>
        </row>
      </sheetData>
      <sheetData sheetId="25">
        <row r="76">
          <cell r="H76">
            <v>445664.48</v>
          </cell>
        </row>
      </sheetData>
      <sheetData sheetId="26">
        <row r="74">
          <cell r="H74">
            <v>92609.3</v>
          </cell>
        </row>
      </sheetData>
      <sheetData sheetId="27">
        <row r="71">
          <cell r="H71">
            <v>173552.5</v>
          </cell>
        </row>
      </sheetData>
      <sheetData sheetId="28">
        <row r="70">
          <cell r="H70">
            <v>116843.47999999992</v>
          </cell>
        </row>
      </sheetData>
      <sheetData sheetId="29">
        <row r="70">
          <cell r="H70">
            <v>61398.239999999983</v>
          </cell>
        </row>
      </sheetData>
      <sheetData sheetId="30">
        <row r="72">
          <cell r="H72">
            <v>184963.85</v>
          </cell>
        </row>
      </sheetData>
      <sheetData sheetId="31">
        <row r="72">
          <cell r="H72">
            <v>56561.459999999992</v>
          </cell>
        </row>
      </sheetData>
      <sheetData sheetId="32">
        <row r="75">
          <cell r="H75">
            <v>167149.75000000009</v>
          </cell>
        </row>
      </sheetData>
      <sheetData sheetId="33">
        <row r="72">
          <cell r="H72">
            <v>171440.37</v>
          </cell>
        </row>
      </sheetData>
      <sheetData sheetId="34">
        <row r="69">
          <cell r="H69">
            <v>-2176.66</v>
          </cell>
        </row>
      </sheetData>
      <sheetData sheetId="35">
        <row r="72">
          <cell r="H72">
            <v>139042.54</v>
          </cell>
        </row>
      </sheetData>
      <sheetData sheetId="36">
        <row r="71">
          <cell r="H71">
            <v>31127.150000000074</v>
          </cell>
        </row>
      </sheetData>
      <sheetData sheetId="37">
        <row r="72">
          <cell r="H72">
            <v>59289.67000000002</v>
          </cell>
        </row>
      </sheetData>
      <sheetData sheetId="38">
        <row r="71">
          <cell r="H71">
            <v>111210.9</v>
          </cell>
        </row>
      </sheetData>
      <sheetData sheetId="39">
        <row r="70">
          <cell r="H70">
            <v>158878.42000000001</v>
          </cell>
        </row>
      </sheetData>
      <sheetData sheetId="40">
        <row r="71">
          <cell r="H71">
            <v>132956.74</v>
          </cell>
        </row>
      </sheetData>
      <sheetData sheetId="41">
        <row r="70">
          <cell r="H70">
            <v>528877.25</v>
          </cell>
        </row>
      </sheetData>
      <sheetData sheetId="42">
        <row r="72">
          <cell r="H72">
            <v>-10522.599999999929</v>
          </cell>
        </row>
      </sheetData>
      <sheetData sheetId="43">
        <row r="72">
          <cell r="H72">
            <v>180209.7</v>
          </cell>
        </row>
      </sheetData>
      <sheetData sheetId="44">
        <row r="69">
          <cell r="H69">
            <v>80105.960000000006</v>
          </cell>
        </row>
      </sheetData>
      <sheetData sheetId="45">
        <row r="73">
          <cell r="H73">
            <v>192321.01</v>
          </cell>
        </row>
      </sheetData>
      <sheetData sheetId="46">
        <row r="73">
          <cell r="H73">
            <v>69525.539999999964</v>
          </cell>
        </row>
      </sheetData>
      <sheetData sheetId="47">
        <row r="72">
          <cell r="H72">
            <v>242852.44</v>
          </cell>
        </row>
      </sheetData>
      <sheetData sheetId="48">
        <row r="72">
          <cell r="H72">
            <v>351920.21</v>
          </cell>
        </row>
      </sheetData>
      <sheetData sheetId="49">
        <row r="72">
          <cell r="H72">
            <v>248450.94</v>
          </cell>
        </row>
      </sheetData>
      <sheetData sheetId="50">
        <row r="70">
          <cell r="H70">
            <v>21391.119999999999</v>
          </cell>
        </row>
      </sheetData>
      <sheetData sheetId="51">
        <row r="71">
          <cell r="H71">
            <v>134490</v>
          </cell>
        </row>
      </sheetData>
      <sheetData sheetId="52">
        <row r="72">
          <cell r="H72">
            <v>407523.53999999986</v>
          </cell>
        </row>
      </sheetData>
      <sheetData sheetId="53">
        <row r="72">
          <cell r="H72">
            <v>247130.8</v>
          </cell>
        </row>
      </sheetData>
      <sheetData sheetId="54">
        <row r="71">
          <cell r="H71">
            <v>81701.42</v>
          </cell>
        </row>
      </sheetData>
      <sheetData sheetId="55">
        <row r="69">
          <cell r="H69">
            <v>104321.73</v>
          </cell>
        </row>
      </sheetData>
      <sheetData sheetId="56">
        <row r="70">
          <cell r="H70">
            <v>139925.72</v>
          </cell>
        </row>
      </sheetData>
      <sheetData sheetId="57">
        <row r="71">
          <cell r="H71">
            <v>61679.57</v>
          </cell>
        </row>
      </sheetData>
      <sheetData sheetId="58">
        <row r="70">
          <cell r="H70">
            <v>22193.69000000001</v>
          </cell>
        </row>
      </sheetData>
      <sheetData sheetId="59">
        <row r="70">
          <cell r="H70">
            <v>69001.740000000078</v>
          </cell>
        </row>
      </sheetData>
      <sheetData sheetId="60">
        <row r="73">
          <cell r="H73">
            <v>229601.44000000012</v>
          </cell>
        </row>
      </sheetData>
      <sheetData sheetId="61"/>
      <sheetData sheetId="62">
        <row r="68">
          <cell r="H68">
            <v>201563.22</v>
          </cell>
        </row>
      </sheetData>
      <sheetData sheetId="63">
        <row r="72">
          <cell r="H72">
            <v>25795.139999999996</v>
          </cell>
        </row>
      </sheetData>
      <sheetData sheetId="64">
        <row r="71">
          <cell r="H71">
            <v>-87918.540000000125</v>
          </cell>
        </row>
      </sheetData>
      <sheetData sheetId="65">
        <row r="75">
          <cell r="H75">
            <v>253321.96</v>
          </cell>
        </row>
      </sheetData>
      <sheetData sheetId="66">
        <row r="71">
          <cell r="H71">
            <v>253134.39</v>
          </cell>
        </row>
      </sheetData>
      <sheetData sheetId="67">
        <row r="70">
          <cell r="H70">
            <v>-122777.46</v>
          </cell>
        </row>
      </sheetData>
      <sheetData sheetId="68">
        <row r="70">
          <cell r="H70">
            <v>95043.09</v>
          </cell>
        </row>
      </sheetData>
      <sheetData sheetId="69">
        <row r="71">
          <cell r="H71">
            <v>29921.239999999991</v>
          </cell>
        </row>
      </sheetData>
      <sheetData sheetId="70">
        <row r="71">
          <cell r="H71">
            <v>147828.54</v>
          </cell>
        </row>
      </sheetData>
      <sheetData sheetId="71">
        <row r="70">
          <cell r="H70">
            <v>129908.65</v>
          </cell>
        </row>
      </sheetData>
      <sheetData sheetId="72">
        <row r="69">
          <cell r="H69">
            <v>53322.3</v>
          </cell>
        </row>
      </sheetData>
      <sheetData sheetId="73">
        <row r="72">
          <cell r="H72">
            <v>214487.75</v>
          </cell>
        </row>
      </sheetData>
      <sheetData sheetId="74">
        <row r="69">
          <cell r="H69">
            <v>69137.14</v>
          </cell>
        </row>
      </sheetData>
      <sheetData sheetId="75">
        <row r="70">
          <cell r="H70">
            <v>103114.32</v>
          </cell>
        </row>
      </sheetData>
      <sheetData sheetId="76">
        <row r="72">
          <cell r="H72">
            <v>113348.11000000007</v>
          </cell>
        </row>
      </sheetData>
      <sheetData sheetId="77">
        <row r="71">
          <cell r="H71">
            <v>79254.12</v>
          </cell>
        </row>
      </sheetData>
      <sheetData sheetId="78">
        <row r="70">
          <cell r="H70">
            <v>-21033.829999999991</v>
          </cell>
        </row>
      </sheetData>
      <sheetData sheetId="79">
        <row r="73">
          <cell r="H73">
            <v>100906.23</v>
          </cell>
        </row>
      </sheetData>
      <sheetData sheetId="80">
        <row r="74">
          <cell r="H74">
            <v>177511.49999999985</v>
          </cell>
        </row>
      </sheetData>
      <sheetData sheetId="81">
        <row r="72">
          <cell r="H72">
            <v>29057.67</v>
          </cell>
        </row>
      </sheetData>
      <sheetData sheetId="82">
        <row r="73">
          <cell r="H73">
            <v>-31959.81</v>
          </cell>
        </row>
      </sheetData>
      <sheetData sheetId="83">
        <row r="73">
          <cell r="H73">
            <v>221791.84</v>
          </cell>
        </row>
      </sheetData>
      <sheetData sheetId="84">
        <row r="70">
          <cell r="H70">
            <v>55568.340000000018</v>
          </cell>
        </row>
      </sheetData>
      <sheetData sheetId="85">
        <row r="68">
          <cell r="H68">
            <v>17532.32</v>
          </cell>
        </row>
      </sheetData>
      <sheetData sheetId="86">
        <row r="70">
          <cell r="H70">
            <v>309311.54000000004</v>
          </cell>
        </row>
      </sheetData>
      <sheetData sheetId="87"/>
      <sheetData sheetId="88">
        <row r="72">
          <cell r="H72">
            <v>309495.92</v>
          </cell>
        </row>
      </sheetData>
      <sheetData sheetId="89">
        <row r="72">
          <cell r="H72">
            <v>37544.599999999984</v>
          </cell>
        </row>
      </sheetData>
      <sheetData sheetId="90">
        <row r="69">
          <cell r="H69">
            <v>72683.38</v>
          </cell>
        </row>
      </sheetData>
      <sheetData sheetId="91">
        <row r="69">
          <cell r="H69">
            <v>87789.62</v>
          </cell>
        </row>
      </sheetData>
      <sheetData sheetId="92"/>
      <sheetData sheetId="93">
        <row r="69">
          <cell r="H69">
            <v>174783.78</v>
          </cell>
        </row>
      </sheetData>
      <sheetData sheetId="94">
        <row r="71">
          <cell r="H71">
            <v>-333259.71999999997</v>
          </cell>
        </row>
      </sheetData>
      <sheetData sheetId="95"/>
      <sheetData sheetId="96">
        <row r="73">
          <cell r="H73">
            <v>543829.36000000057</v>
          </cell>
        </row>
      </sheetData>
      <sheetData sheetId="97">
        <row r="73">
          <cell r="H73">
            <v>-359987.74</v>
          </cell>
        </row>
      </sheetData>
      <sheetData sheetId="98">
        <row r="72">
          <cell r="H72">
            <v>89342.74</v>
          </cell>
        </row>
      </sheetData>
      <sheetData sheetId="99">
        <row r="69">
          <cell r="H69">
            <v>37247.42</v>
          </cell>
        </row>
      </sheetData>
      <sheetData sheetId="100"/>
      <sheetData sheetId="101">
        <row r="70">
          <cell r="H70">
            <v>185976.53999999995</v>
          </cell>
        </row>
      </sheetData>
      <sheetData sheetId="102">
        <row r="73">
          <cell r="H73">
            <v>214291.17</v>
          </cell>
        </row>
      </sheetData>
      <sheetData sheetId="103">
        <row r="70">
          <cell r="H70">
            <v>149681.70000000001</v>
          </cell>
        </row>
      </sheetData>
      <sheetData sheetId="104">
        <row r="64">
          <cell r="H64">
            <v>100275.2</v>
          </cell>
        </row>
      </sheetData>
      <sheetData sheetId="105">
        <row r="73">
          <cell r="H73">
            <v>114164.9</v>
          </cell>
        </row>
      </sheetData>
      <sheetData sheetId="106"/>
      <sheetData sheetId="10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Numbers"/>
      <sheetName val="Rates"/>
    </sheetNames>
    <sheetDataSet>
      <sheetData sheetId="0" refreshError="1"/>
      <sheetData sheetId="1"/>
      <sheetData sheetId="2" refreshError="1">
        <row r="4">
          <cell r="A4" t="str">
            <v>Nursery</v>
          </cell>
        </row>
        <row r="5">
          <cell r="A5" t="str">
            <v>Primary</v>
          </cell>
        </row>
        <row r="6">
          <cell r="A6" t="str">
            <v>Secondary</v>
          </cell>
        </row>
        <row r="7">
          <cell r="A7" t="str">
            <v>Special</v>
          </cell>
        </row>
        <row r="8">
          <cell r="A8" t="str">
            <v>PRU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645 730000"/>
      <sheetName val="10645 731000"/>
      <sheetName val="10645 739999"/>
      <sheetName val="10644"/>
      <sheetName val="Revenue summary"/>
      <sheetName val="Revenue detail"/>
      <sheetName val="P&amp;D"/>
      <sheetName val="PCN"/>
      <sheetName val="Cobalt-xenco CC"/>
      <sheetName val="RR_MAN_RV"/>
      <sheetName val="P&amp;D Schd Dbtr"/>
      <sheetName val="PCN Schd Dbtr"/>
      <sheetName val="CCards Schd Dbtr"/>
      <sheetName val="CCard Docs"/>
      <sheetName val="CCards"/>
      <sheetName val="RR_BAIL_RV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 LEAs"/>
      <sheetName val="Running info"/>
      <sheetName val="SchLEASplits"/>
      <sheetName val="S52 Imports"/>
      <sheetName val="OtherLookups"/>
      <sheetName val="Lookups"/>
      <sheetName val="Annex_A_TABLE"/>
      <sheetName val="Proposed 2003-04 Budget"/>
      <sheetName val="2002-03 S52 Tabl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 t="str">
            <v>LEA Num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 filter"/>
      <sheetName val="DFC"/>
      <sheetName val="Academy"/>
      <sheetName val="CTC &amp; NMSS"/>
      <sheetName val="LA Level"/>
      <sheetName val="Macro info"/>
      <sheetName val="Check against announcement"/>
      <sheetName val="DFC (ALL)"/>
    </sheetNames>
    <sheetDataSet>
      <sheetData sheetId="0" refreshError="1">
        <row r="11">
          <cell r="D11">
            <v>2098304.9500000002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B"/>
      <sheetName val="Sheet1"/>
      <sheetName val="Monitor"/>
      <sheetName val="Compare"/>
      <sheetName val="SEN"/>
      <sheetName val="data"/>
      <sheetName val="rates"/>
      <sheetName val="lookup"/>
      <sheetName val="abatement"/>
      <sheetName val="mfg"/>
      <sheetName val="CTax"/>
      <sheetName val="NNDR"/>
      <sheetName val="Insurance"/>
      <sheetName val="IntAreas"/>
      <sheetName val="trans"/>
      <sheetName val="YPLA"/>
      <sheetName val="NQTs"/>
      <sheetName val="SFFunding"/>
      <sheetName val="SF1011"/>
      <sheetName val="trans1011"/>
      <sheetName val="aen"/>
      <sheetName val="Primary school aen alloc"/>
      <sheetName val="rpsen"/>
      <sheetName val="specialsen"/>
      <sheetName val="Statements"/>
      <sheetName val="transactions 2009"/>
      <sheetName val="Distribution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639">
          <cell r="C5639" t="str">
            <v>Ashmole Academy - not used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xclus 2010-11"/>
      <sheetName val="end of year"/>
      <sheetName val="OLA"/>
      <sheetName val="Rec"/>
      <sheetName val="Rates"/>
      <sheetName val="weeks"/>
      <sheetName val="Codes"/>
      <sheetName val="Rec new"/>
      <sheetName val="Rec old"/>
      <sheetName val="OLA-inv raised"/>
      <sheetName val="OLA-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F4" t="str">
            <v>WEEK ENDING</v>
          </cell>
          <cell r="G4" t="str">
            <v>WEEK NO</v>
          </cell>
        </row>
        <row r="5">
          <cell r="F5" t="str">
            <v>(Saturday)</v>
          </cell>
        </row>
        <row r="7">
          <cell r="F7">
            <v>39900</v>
          </cell>
          <cell r="G7">
            <v>53</v>
          </cell>
        </row>
        <row r="8">
          <cell r="F8">
            <v>39907</v>
          </cell>
          <cell r="G8">
            <v>52</v>
          </cell>
        </row>
        <row r="9">
          <cell r="F9">
            <v>39914</v>
          </cell>
          <cell r="G9">
            <v>51</v>
          </cell>
        </row>
        <row r="10">
          <cell r="F10">
            <v>39921</v>
          </cell>
          <cell r="G10">
            <v>50</v>
          </cell>
        </row>
        <row r="11">
          <cell r="F11">
            <v>39928</v>
          </cell>
          <cell r="G11">
            <v>49</v>
          </cell>
        </row>
        <row r="12">
          <cell r="F12">
            <v>39935</v>
          </cell>
          <cell r="G12">
            <v>48</v>
          </cell>
        </row>
        <row r="13">
          <cell r="F13">
            <v>39942</v>
          </cell>
          <cell r="G13">
            <v>47</v>
          </cell>
        </row>
        <row r="14">
          <cell r="F14">
            <v>39949</v>
          </cell>
          <cell r="G14">
            <v>46</v>
          </cell>
        </row>
        <row r="15">
          <cell r="F15">
            <v>39956</v>
          </cell>
          <cell r="G15">
            <v>45</v>
          </cell>
        </row>
        <row r="16">
          <cell r="F16">
            <v>39963</v>
          </cell>
          <cell r="G16">
            <v>44</v>
          </cell>
        </row>
        <row r="17">
          <cell r="F17">
            <v>39970</v>
          </cell>
          <cell r="G17">
            <v>43</v>
          </cell>
        </row>
        <row r="18">
          <cell r="F18">
            <v>39977</v>
          </cell>
          <cell r="G18">
            <v>42</v>
          </cell>
        </row>
        <row r="19">
          <cell r="F19">
            <v>39984</v>
          </cell>
          <cell r="G19">
            <v>41</v>
          </cell>
        </row>
        <row r="20">
          <cell r="F20">
            <v>39991</v>
          </cell>
          <cell r="G20">
            <v>40</v>
          </cell>
        </row>
        <row r="21">
          <cell r="F21">
            <v>39998</v>
          </cell>
          <cell r="G21">
            <v>39</v>
          </cell>
        </row>
        <row r="22">
          <cell r="F22">
            <v>40005</v>
          </cell>
          <cell r="G22">
            <v>38</v>
          </cell>
        </row>
        <row r="23">
          <cell r="F23">
            <v>40012</v>
          </cell>
          <cell r="G23">
            <v>37</v>
          </cell>
        </row>
        <row r="24">
          <cell r="F24">
            <v>40019</v>
          </cell>
          <cell r="G24">
            <v>36</v>
          </cell>
        </row>
        <row r="25">
          <cell r="F25">
            <v>40026</v>
          </cell>
          <cell r="G25">
            <v>35</v>
          </cell>
        </row>
        <row r="26">
          <cell r="F26">
            <v>40033</v>
          </cell>
          <cell r="G26">
            <v>34</v>
          </cell>
        </row>
        <row r="27">
          <cell r="F27">
            <v>40040</v>
          </cell>
          <cell r="G27">
            <v>33</v>
          </cell>
        </row>
        <row r="28">
          <cell r="F28">
            <v>40047</v>
          </cell>
          <cell r="G28">
            <v>32</v>
          </cell>
        </row>
        <row r="29">
          <cell r="F29">
            <v>40054</v>
          </cell>
          <cell r="G29">
            <v>31</v>
          </cell>
        </row>
        <row r="30">
          <cell r="F30">
            <v>40061</v>
          </cell>
          <cell r="G30">
            <v>30</v>
          </cell>
        </row>
        <row r="31">
          <cell r="F31">
            <v>40068</v>
          </cell>
          <cell r="G31">
            <v>29</v>
          </cell>
        </row>
        <row r="32">
          <cell r="F32">
            <v>40075</v>
          </cell>
          <cell r="G32">
            <v>28</v>
          </cell>
        </row>
        <row r="33">
          <cell r="F33">
            <v>40082</v>
          </cell>
          <cell r="G33">
            <v>27</v>
          </cell>
        </row>
        <row r="34">
          <cell r="F34">
            <v>40089</v>
          </cell>
          <cell r="G34">
            <v>26</v>
          </cell>
        </row>
        <row r="35">
          <cell r="F35">
            <v>40096</v>
          </cell>
          <cell r="G35">
            <v>25</v>
          </cell>
        </row>
        <row r="36">
          <cell r="F36">
            <v>40103</v>
          </cell>
          <cell r="G36">
            <v>24</v>
          </cell>
        </row>
        <row r="37">
          <cell r="F37">
            <v>40110</v>
          </cell>
          <cell r="G37">
            <v>23</v>
          </cell>
        </row>
        <row r="38">
          <cell r="F38">
            <v>40117</v>
          </cell>
          <cell r="G38">
            <v>22</v>
          </cell>
        </row>
        <row r="39">
          <cell r="F39">
            <v>40124</v>
          </cell>
          <cell r="G39">
            <v>21</v>
          </cell>
        </row>
        <row r="40">
          <cell r="F40">
            <v>40131</v>
          </cell>
          <cell r="G40">
            <v>20</v>
          </cell>
        </row>
        <row r="41">
          <cell r="F41">
            <v>40138</v>
          </cell>
          <cell r="G41">
            <v>19</v>
          </cell>
        </row>
        <row r="42">
          <cell r="F42">
            <v>40145</v>
          </cell>
          <cell r="G42">
            <v>18</v>
          </cell>
        </row>
        <row r="43">
          <cell r="F43">
            <v>40152</v>
          </cell>
          <cell r="G43">
            <v>17</v>
          </cell>
        </row>
        <row r="44">
          <cell r="F44">
            <v>40159</v>
          </cell>
          <cell r="G44">
            <v>16</v>
          </cell>
        </row>
        <row r="45">
          <cell r="F45">
            <v>40166</v>
          </cell>
          <cell r="G45">
            <v>15</v>
          </cell>
        </row>
        <row r="46">
          <cell r="F46">
            <v>40173</v>
          </cell>
          <cell r="G46">
            <v>14</v>
          </cell>
        </row>
        <row r="47">
          <cell r="F47">
            <v>40180</v>
          </cell>
          <cell r="G47">
            <v>13</v>
          </cell>
        </row>
        <row r="48">
          <cell r="F48">
            <v>40187</v>
          </cell>
          <cell r="G48">
            <v>12</v>
          </cell>
        </row>
        <row r="49">
          <cell r="F49">
            <v>40194</v>
          </cell>
          <cell r="G49">
            <v>11</v>
          </cell>
        </row>
        <row r="50">
          <cell r="F50">
            <v>40201</v>
          </cell>
          <cell r="G50">
            <v>10</v>
          </cell>
        </row>
        <row r="51">
          <cell r="F51">
            <v>40208</v>
          </cell>
          <cell r="G51">
            <v>9</v>
          </cell>
        </row>
        <row r="52">
          <cell r="F52">
            <v>40215</v>
          </cell>
          <cell r="G52">
            <v>8</v>
          </cell>
        </row>
        <row r="53">
          <cell r="F53">
            <v>40222</v>
          </cell>
          <cell r="G53">
            <v>7</v>
          </cell>
        </row>
        <row r="54">
          <cell r="F54">
            <v>40229</v>
          </cell>
          <cell r="G54">
            <v>6</v>
          </cell>
        </row>
        <row r="55">
          <cell r="F55">
            <v>40236</v>
          </cell>
          <cell r="G55">
            <v>5</v>
          </cell>
        </row>
        <row r="56">
          <cell r="F56">
            <v>40243</v>
          </cell>
          <cell r="G56">
            <v>4</v>
          </cell>
        </row>
        <row r="57">
          <cell r="F57">
            <v>40250</v>
          </cell>
          <cell r="G57">
            <v>3</v>
          </cell>
        </row>
        <row r="58">
          <cell r="F58">
            <v>40257</v>
          </cell>
          <cell r="G58">
            <v>2</v>
          </cell>
        </row>
        <row r="59">
          <cell r="F59">
            <v>40264</v>
          </cell>
          <cell r="G59">
            <v>1</v>
          </cell>
        </row>
        <row r="60">
          <cell r="F60">
            <v>40271</v>
          </cell>
          <cell r="G60">
            <v>0</v>
          </cell>
        </row>
      </sheetData>
      <sheetData sheetId="6" refreshError="1"/>
      <sheetData sheetId="7"/>
      <sheetData sheetId="8"/>
      <sheetData sheetId="9"/>
      <sheetData sheetId="1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OKUPS"/>
    </sheetNames>
    <sheetDataSet>
      <sheetData sheetId="0" refreshError="1"/>
      <sheetData sheetId="1" refreshError="1">
        <row r="2">
          <cell r="K2">
            <v>41730</v>
          </cell>
          <cell r="L2">
            <v>42094</v>
          </cell>
          <cell r="M2" t="str">
            <v>2014/15</v>
          </cell>
        </row>
        <row r="3">
          <cell r="K3">
            <v>42095</v>
          </cell>
          <cell r="L3">
            <v>42460</v>
          </cell>
          <cell r="M3" t="str">
            <v>2015/16</v>
          </cell>
        </row>
        <row r="4">
          <cell r="K4">
            <v>42461</v>
          </cell>
          <cell r="L4">
            <v>42825</v>
          </cell>
          <cell r="M4" t="str">
            <v>2016/17</v>
          </cell>
        </row>
        <row r="5">
          <cell r="K5">
            <v>42826</v>
          </cell>
          <cell r="L5">
            <v>43190</v>
          </cell>
          <cell r="M5" t="str">
            <v>2017/18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 Summary "/>
      <sheetName val="Passporting Calculation Sheet"/>
      <sheetName val="Provisional Budget"/>
      <sheetName val="Adjustments"/>
      <sheetName val="Data Sheet"/>
      <sheetName val="Summaries"/>
      <sheetName val="2004-05 FINAL EIC"/>
      <sheetName val="2004-05 Provisiona EFSS FIGURES"/>
      <sheetName val="2004-05 Final EFSS Figures"/>
      <sheetName val="Running info"/>
      <sheetName val="Passporting 2004-05"/>
      <sheetName val="SB"/>
      <sheetName val="LSC"/>
      <sheetName val="SHORTNAMES"/>
      <sheetName val="Just Passporting"/>
      <sheetName val="Errors"/>
      <sheetName val="Vendor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 08-09 VAT REC"/>
      <sheetName val="template"/>
      <sheetName val="Mar09"/>
      <sheetName val="Feb09"/>
      <sheetName val="Jan09"/>
      <sheetName val="Dec08"/>
      <sheetName val="Nov08"/>
      <sheetName val="Oct08"/>
      <sheetName val="Sept08"/>
      <sheetName val="Aug08"/>
      <sheetName val="July08"/>
      <sheetName val="June08"/>
      <sheetName val="May08"/>
      <sheetName val="April08"/>
    </sheetNames>
    <sheetDataSet>
      <sheetData sheetId="0"/>
      <sheetData sheetId="1">
        <row r="1">
          <cell r="A1" t="str">
            <v>DCSF No.</v>
          </cell>
          <cell r="B1">
            <v>2032</v>
          </cell>
        </row>
        <row r="2">
          <cell r="B2">
            <v>2032</v>
          </cell>
        </row>
        <row r="3">
          <cell r="A3" t="str">
            <v>Holly Park School</v>
          </cell>
          <cell r="D3" t="str">
            <v xml:space="preserve"> </v>
          </cell>
          <cell r="E3" t="str">
            <v>CASH BOOK RECONCILIATION 2008-09</v>
          </cell>
        </row>
        <row r="4">
          <cell r="B4" t="str">
            <v>April</v>
          </cell>
          <cell r="C4" t="str">
            <v>May</v>
          </cell>
          <cell r="D4" t="str">
            <v>June</v>
          </cell>
          <cell r="E4" t="str">
            <v>July</v>
          </cell>
          <cell r="F4" t="str">
            <v>August</v>
          </cell>
          <cell r="G4" t="str">
            <v>September</v>
          </cell>
          <cell r="H4" t="str">
            <v>October</v>
          </cell>
          <cell r="I4" t="str">
            <v>November</v>
          </cell>
          <cell r="J4" t="str">
            <v>December</v>
          </cell>
          <cell r="K4" t="str">
            <v>January</v>
          </cell>
          <cell r="L4" t="str">
            <v>February</v>
          </cell>
          <cell r="M4" t="str">
            <v>March</v>
          </cell>
        </row>
        <row r="5">
          <cell r="A5" t="str">
            <v>Cash at Bank B/fwd 01.04.08   (A)</v>
          </cell>
          <cell r="B5">
            <v>25405.05</v>
          </cell>
          <cell r="C5">
            <v>25405.05</v>
          </cell>
          <cell r="D5">
            <v>25405.05</v>
          </cell>
          <cell r="E5">
            <v>25405.05</v>
          </cell>
          <cell r="F5">
            <v>25405.05</v>
          </cell>
          <cell r="G5">
            <v>25405.05</v>
          </cell>
          <cell r="H5">
            <v>25405.05</v>
          </cell>
          <cell r="I5">
            <v>25405.05</v>
          </cell>
          <cell r="J5">
            <v>25405.05</v>
          </cell>
          <cell r="K5">
            <v>25405.05</v>
          </cell>
          <cell r="L5">
            <v>25405.05</v>
          </cell>
          <cell r="M5">
            <v>25405.05</v>
          </cell>
        </row>
        <row r="7">
          <cell r="A7" t="str">
            <v>Outturn Payment (Repayment)  (B)</v>
          </cell>
          <cell r="D7">
            <v>5274</v>
          </cell>
          <cell r="E7">
            <v>5274</v>
          </cell>
          <cell r="F7">
            <v>5274</v>
          </cell>
          <cell r="G7">
            <v>5274</v>
          </cell>
          <cell r="H7">
            <v>5274</v>
          </cell>
          <cell r="I7">
            <v>5274</v>
          </cell>
          <cell r="J7">
            <v>5274</v>
          </cell>
          <cell r="K7">
            <v>5274</v>
          </cell>
          <cell r="L7">
            <v>5274</v>
          </cell>
          <cell r="M7">
            <v>5274</v>
          </cell>
        </row>
        <row r="9">
          <cell r="A9" t="str">
            <v xml:space="preserve">Total B/fwd Balances </v>
          </cell>
          <cell r="B9">
            <v>25405.05</v>
          </cell>
          <cell r="C9">
            <v>25405.05</v>
          </cell>
          <cell r="D9">
            <v>30679.05</v>
          </cell>
          <cell r="E9">
            <v>30679.05</v>
          </cell>
          <cell r="F9">
            <v>30679.05</v>
          </cell>
          <cell r="G9">
            <v>30679.05</v>
          </cell>
          <cell r="H9">
            <v>30679.05</v>
          </cell>
          <cell r="I9">
            <v>30679.05</v>
          </cell>
          <cell r="J9">
            <v>30679.05</v>
          </cell>
          <cell r="K9">
            <v>30679.05</v>
          </cell>
          <cell r="L9">
            <v>30679.05</v>
          </cell>
          <cell r="M9">
            <v>30679.05</v>
          </cell>
        </row>
        <row r="11">
          <cell r="A11" t="str">
            <v>VAT Claim balance B/Fwd</v>
          </cell>
          <cell r="C11">
            <v>0</v>
          </cell>
          <cell r="D11">
            <v>6570.61</v>
          </cell>
          <cell r="E11">
            <v>9746.61</v>
          </cell>
          <cell r="F11">
            <v>9746.61</v>
          </cell>
          <cell r="G11">
            <v>18134.239999999998</v>
          </cell>
          <cell r="H11">
            <v>23301.149999999998</v>
          </cell>
          <cell r="I11">
            <v>30008.539999999997</v>
          </cell>
          <cell r="J11">
            <v>32120.839999999997</v>
          </cell>
          <cell r="K11">
            <v>39600.159999999996</v>
          </cell>
          <cell r="L11">
            <v>40454.78</v>
          </cell>
          <cell r="M11">
            <v>40454.78</v>
          </cell>
        </row>
        <row r="12">
          <cell r="A12" t="str">
            <v>Monthly VAT Claim</v>
          </cell>
          <cell r="B12">
            <v>0</v>
          </cell>
          <cell r="C12">
            <v>6570.61</v>
          </cell>
          <cell r="D12">
            <v>3176</v>
          </cell>
          <cell r="E12">
            <v>0</v>
          </cell>
          <cell r="F12">
            <v>8387.6299999999992</v>
          </cell>
          <cell r="G12">
            <v>5166.91</v>
          </cell>
          <cell r="H12">
            <v>6707.39</v>
          </cell>
          <cell r="I12">
            <v>2112.3000000000002</v>
          </cell>
          <cell r="J12">
            <v>7479.32</v>
          </cell>
          <cell r="K12">
            <v>854.62</v>
          </cell>
          <cell r="L12">
            <v>0</v>
          </cell>
          <cell r="M12">
            <v>0</v>
          </cell>
        </row>
        <row r="13">
          <cell r="A13" t="str">
            <v>Adjusting VAT Claim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Cumulative VAT Claims (C)</v>
          </cell>
          <cell r="B15">
            <v>0</v>
          </cell>
          <cell r="C15">
            <v>6570.61</v>
          </cell>
          <cell r="D15">
            <v>9746.61</v>
          </cell>
          <cell r="E15">
            <v>9746.61</v>
          </cell>
          <cell r="F15">
            <v>18134.239999999998</v>
          </cell>
          <cell r="G15">
            <v>23301.149999999998</v>
          </cell>
          <cell r="H15">
            <v>30008.539999999997</v>
          </cell>
          <cell r="I15">
            <v>32120.839999999997</v>
          </cell>
          <cell r="J15">
            <v>39600.159999999996</v>
          </cell>
          <cell r="K15">
            <v>40454.78</v>
          </cell>
          <cell r="L15">
            <v>40454.78</v>
          </cell>
          <cell r="M15">
            <v>40454.78</v>
          </cell>
        </row>
        <row r="17">
          <cell r="A17" t="str">
            <v>Posting Summary Totals B/Fwd</v>
          </cell>
          <cell r="C17">
            <v>0</v>
          </cell>
          <cell r="D17">
            <v>-144158.60999999999</v>
          </cell>
          <cell r="E17">
            <v>-106947.12999999998</v>
          </cell>
          <cell r="F17">
            <v>-106947.12999999998</v>
          </cell>
          <cell r="G17">
            <v>-62988.009999999973</v>
          </cell>
          <cell r="H17">
            <v>-30319.869999999974</v>
          </cell>
          <cell r="I17">
            <v>-45458.599999999977</v>
          </cell>
          <cell r="J17">
            <v>-25360.279999999977</v>
          </cell>
          <cell r="K17">
            <v>16447.120000000024</v>
          </cell>
          <cell r="L17">
            <v>-5575.3599999999751</v>
          </cell>
          <cell r="M17">
            <v>-5575.3599999999751</v>
          </cell>
        </row>
        <row r="18">
          <cell r="A18" t="str">
            <v>Monthly Posting Summary</v>
          </cell>
          <cell r="B18">
            <v>0</v>
          </cell>
          <cell r="C18">
            <v>-144158.60999999999</v>
          </cell>
          <cell r="D18">
            <v>37211.480000000003</v>
          </cell>
          <cell r="E18">
            <v>0</v>
          </cell>
          <cell r="F18">
            <v>43959.12</v>
          </cell>
          <cell r="G18">
            <v>32668.14</v>
          </cell>
          <cell r="H18">
            <v>-15138.73</v>
          </cell>
          <cell r="I18">
            <v>20098.32</v>
          </cell>
          <cell r="J18">
            <v>41807.4</v>
          </cell>
          <cell r="K18">
            <v>-22022.48</v>
          </cell>
          <cell r="L18">
            <v>0</v>
          </cell>
          <cell r="M18">
            <v>0</v>
          </cell>
        </row>
        <row r="19">
          <cell r="A19" t="str">
            <v>Adjusting Posting Summary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1">
          <cell r="A21" t="str">
            <v>Cumulative Posting Summaries (D)</v>
          </cell>
          <cell r="B21">
            <v>0</v>
          </cell>
          <cell r="C21">
            <v>-144158.60999999999</v>
          </cell>
          <cell r="D21">
            <v>-106947.12999999998</v>
          </cell>
          <cell r="E21">
            <v>-106947.12999999998</v>
          </cell>
          <cell r="F21">
            <v>-62988.009999999973</v>
          </cell>
          <cell r="G21">
            <v>-30319.869999999974</v>
          </cell>
          <cell r="H21">
            <v>-45458.599999999977</v>
          </cell>
          <cell r="I21">
            <v>-25360.279999999977</v>
          </cell>
          <cell r="J21">
            <v>16447.120000000024</v>
          </cell>
          <cell r="K21">
            <v>-5575.3599999999751</v>
          </cell>
          <cell r="L21">
            <v>-5575.3599999999751</v>
          </cell>
          <cell r="M21">
            <v>-5575.3599999999751</v>
          </cell>
        </row>
        <row r="23">
          <cell r="A23" t="str">
            <v>A+B+C-D</v>
          </cell>
          <cell r="B23">
            <v>25405.05</v>
          </cell>
          <cell r="C23">
            <v>176134.27</v>
          </cell>
          <cell r="D23">
            <v>147372.78999999998</v>
          </cell>
          <cell r="E23">
            <v>147372.78999999998</v>
          </cell>
          <cell r="F23">
            <v>111801.29999999996</v>
          </cell>
          <cell r="G23">
            <v>84300.069999999978</v>
          </cell>
          <cell r="H23">
            <v>106146.18999999997</v>
          </cell>
          <cell r="I23">
            <v>88160.169999999984</v>
          </cell>
          <cell r="J23">
            <v>53832.089999999967</v>
          </cell>
          <cell r="K23">
            <v>76709.189999999973</v>
          </cell>
          <cell r="L23">
            <v>76709.189999999973</v>
          </cell>
          <cell r="M23">
            <v>76709.189999999973</v>
          </cell>
        </row>
        <row r="25">
          <cell r="A25" t="str">
            <v>Adjusted Bank Balance</v>
          </cell>
          <cell r="B25">
            <v>0</v>
          </cell>
          <cell r="C25">
            <v>176134.27</v>
          </cell>
          <cell r="D25">
            <v>147372.79</v>
          </cell>
          <cell r="E25">
            <v>0</v>
          </cell>
          <cell r="F25">
            <v>111801.3</v>
          </cell>
          <cell r="G25">
            <v>84300.07</v>
          </cell>
          <cell r="H25">
            <v>106146.19</v>
          </cell>
          <cell r="I25">
            <v>88160.17</v>
          </cell>
          <cell r="J25">
            <v>53832.09</v>
          </cell>
          <cell r="K25">
            <v>76709.19</v>
          </cell>
          <cell r="L25">
            <v>0</v>
          </cell>
          <cell r="M25">
            <v>0</v>
          </cell>
        </row>
        <row r="27">
          <cell r="A27" t="str">
            <v>Variance / Discrepancy</v>
          </cell>
          <cell r="B27">
            <v>25405.05</v>
          </cell>
          <cell r="C27">
            <v>0</v>
          </cell>
          <cell r="D27">
            <v>0</v>
          </cell>
          <cell r="E27">
            <v>147372.78999999998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76709.189999999973</v>
          </cell>
          <cell r="M27">
            <v>76709.189999999973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Per1 (2)"/>
      <sheetName val="TrPer1"/>
      <sheetName val="PivotActual1"/>
      <sheetName val="PivPlan2"/>
      <sheetName val="Rep1"/>
      <sheetName val="Rep2"/>
      <sheetName val="Rep3"/>
      <sheetName val="Rep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EAs"/>
      <sheetName val="Summary"/>
      <sheetName val="PLASC-SLASC"/>
      <sheetName val="Form 8b"/>
      <sheetName val="EYC"/>
      <sheetName val="3yo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3"/>
    <pageSetUpPr fitToPage="1"/>
  </sheetPr>
  <dimension ref="A2:P501"/>
  <sheetViews>
    <sheetView tabSelected="1" topLeftCell="B1" zoomScale="80" zoomScaleNormal="80" workbookViewId="0">
      <selection activeCell="B5" sqref="B5"/>
    </sheetView>
  </sheetViews>
  <sheetFormatPr defaultRowHeight="12.75" x14ac:dyDescent="0.2"/>
  <cols>
    <col min="1" max="1" width="0" style="34" hidden="1" customWidth="1"/>
    <col min="2" max="2" width="30" style="34" customWidth="1"/>
    <col min="3" max="3" width="13.85546875" style="34" customWidth="1"/>
    <col min="4" max="4" width="24.7109375" style="36" customWidth="1"/>
    <col min="5" max="5" width="14.5703125" style="37" customWidth="1"/>
    <col min="6" max="6" width="17" style="37" customWidth="1"/>
    <col min="7" max="8" width="21.140625" style="34" customWidth="1"/>
    <col min="9" max="9" width="60.5703125" style="38" customWidth="1"/>
    <col min="10" max="10" width="7.42578125" style="38" customWidth="1"/>
    <col min="11" max="11" width="18.85546875" style="38" customWidth="1"/>
    <col min="12" max="12" width="17.85546875" style="34" customWidth="1"/>
    <col min="13" max="13" width="20.7109375" style="34" customWidth="1"/>
    <col min="14" max="14" width="13.140625" style="34" customWidth="1"/>
    <col min="15" max="15" width="12.28515625" style="34" customWidth="1"/>
    <col min="16" max="16" width="10.42578125" style="34" customWidth="1"/>
    <col min="17" max="17" width="9.42578125" style="34" customWidth="1"/>
    <col min="18" max="16384" width="9.140625" style="34"/>
  </cols>
  <sheetData>
    <row r="2" spans="2:16" ht="18" customHeight="1" x14ac:dyDescent="0.25">
      <c r="E2" s="219" t="s">
        <v>329</v>
      </c>
      <c r="F2" s="219"/>
      <c r="G2" s="219"/>
      <c r="H2" s="219"/>
    </row>
    <row r="3" spans="2:16" ht="18" customHeight="1" x14ac:dyDescent="0.25">
      <c r="E3" s="220" t="s">
        <v>183</v>
      </c>
      <c r="F3" s="220"/>
      <c r="G3" s="220"/>
      <c r="H3" s="220"/>
    </row>
    <row r="4" spans="2:16" ht="13.5" thickBot="1" x14ac:dyDescent="0.25">
      <c r="C4" s="35"/>
    </row>
    <row r="5" spans="2:16" ht="36" customHeight="1" thickBot="1" x14ac:dyDescent="0.35">
      <c r="B5" s="125" t="s">
        <v>185</v>
      </c>
      <c r="C5" s="35"/>
      <c r="E5" s="39"/>
    </row>
    <row r="6" spans="2:16" ht="13.5" thickBot="1" x14ac:dyDescent="0.25">
      <c r="E6" s="40"/>
    </row>
    <row r="7" spans="2:16" ht="24.75" customHeight="1" thickBot="1" x14ac:dyDescent="0.3">
      <c r="B7" s="359" t="s">
        <v>81</v>
      </c>
    </row>
    <row r="8" spans="2:16" ht="13.5" thickBot="1" x14ac:dyDescent="0.25">
      <c r="D8" s="41"/>
    </row>
    <row r="9" spans="2:16" ht="21" customHeight="1" thickTop="1" thickBot="1" x14ac:dyDescent="0.3">
      <c r="B9" s="42" t="s">
        <v>181</v>
      </c>
      <c r="C9" s="43" t="str">
        <f>VLOOKUP(B5,schoollist!B:E,2,0)</f>
        <v>Option</v>
      </c>
      <c r="D9" s="44"/>
      <c r="E9" s="45"/>
    </row>
    <row r="10" spans="2:16" ht="17.25" thickTop="1" thickBot="1" x14ac:dyDescent="0.3">
      <c r="B10" s="46" t="s">
        <v>179</v>
      </c>
      <c r="C10" s="47" t="str">
        <f>VLOOKUP(B5,schoollist!B:E,4,0)</f>
        <v>DfE NO.</v>
      </c>
      <c r="D10" s="48"/>
      <c r="E10" s="45"/>
      <c r="I10" s="49"/>
      <c r="J10" s="50"/>
      <c r="K10" s="221"/>
      <c r="L10" s="221"/>
      <c r="M10" s="221"/>
      <c r="N10" s="36"/>
      <c r="O10" s="36"/>
      <c r="P10" s="36"/>
    </row>
    <row r="11" spans="2:16" ht="21.75" customHeight="1" thickTop="1" thickBot="1" x14ac:dyDescent="0.3">
      <c r="B11" s="51" t="s">
        <v>180</v>
      </c>
      <c r="C11" s="52" t="str">
        <f>VLOOKUP(B5,schoollist!B:E,3,0)</f>
        <v>Cost Centre</v>
      </c>
      <c r="D11" s="44"/>
      <c r="G11" s="37" t="s">
        <v>0</v>
      </c>
      <c r="H11" s="37" t="s">
        <v>0</v>
      </c>
      <c r="I11" s="49"/>
      <c r="J11" s="49"/>
      <c r="K11" s="49"/>
      <c r="L11" s="36"/>
      <c r="M11" s="36"/>
      <c r="N11" s="36"/>
      <c r="O11" s="36"/>
      <c r="P11" s="36"/>
    </row>
    <row r="12" spans="2:16" ht="21.75" customHeight="1" thickTop="1" x14ac:dyDescent="0.2">
      <c r="B12" s="53"/>
      <c r="G12" s="37"/>
      <c r="H12" s="37"/>
      <c r="I12" s="49"/>
      <c r="J12" s="49"/>
      <c r="K12" s="49"/>
      <c r="L12" s="36"/>
      <c r="M12" s="36"/>
      <c r="N12" s="36"/>
      <c r="O12" s="36"/>
      <c r="P12" s="36"/>
    </row>
    <row r="13" spans="2:16" ht="49.5" customHeight="1" x14ac:dyDescent="0.25">
      <c r="B13" s="54" t="s">
        <v>0</v>
      </c>
      <c r="I13" s="49"/>
      <c r="J13" s="49"/>
      <c r="K13" s="49"/>
      <c r="L13" s="36"/>
      <c r="M13" s="36"/>
      <c r="N13" s="36"/>
      <c r="O13" s="36"/>
      <c r="P13" s="36"/>
    </row>
    <row r="14" spans="2:16" ht="18" x14ac:dyDescent="0.25">
      <c r="B14" s="54"/>
      <c r="C14" s="55" t="s">
        <v>1</v>
      </c>
      <c r="D14" s="55" t="s">
        <v>2</v>
      </c>
      <c r="E14" s="55" t="s">
        <v>182</v>
      </c>
      <c r="F14" s="55" t="s">
        <v>3</v>
      </c>
      <c r="G14" s="55" t="s">
        <v>190</v>
      </c>
      <c r="H14" s="55" t="s">
        <v>191</v>
      </c>
      <c r="I14" s="49"/>
      <c r="J14" s="49"/>
      <c r="K14" s="49"/>
      <c r="L14" s="36"/>
      <c r="M14" s="36"/>
      <c r="N14" s="36"/>
      <c r="O14" s="36"/>
      <c r="P14" s="36"/>
    </row>
    <row r="15" spans="2:16" s="57" customFormat="1" ht="25.5" customHeight="1" x14ac:dyDescent="0.2">
      <c r="B15" s="235" t="s">
        <v>189</v>
      </c>
      <c r="C15" s="237" t="s">
        <v>4</v>
      </c>
      <c r="D15" s="237" t="s">
        <v>188</v>
      </c>
      <c r="E15" s="239" t="s">
        <v>186</v>
      </c>
      <c r="F15" s="241" t="s">
        <v>328</v>
      </c>
      <c r="G15" s="225" t="s">
        <v>187</v>
      </c>
      <c r="H15" s="225" t="s">
        <v>192</v>
      </c>
      <c r="I15" s="227" t="s">
        <v>330</v>
      </c>
      <c r="J15" s="56"/>
      <c r="K15" s="56"/>
      <c r="L15" s="56"/>
      <c r="M15" s="56"/>
      <c r="N15" s="56"/>
      <c r="O15" s="56"/>
      <c r="P15" s="56"/>
    </row>
    <row r="16" spans="2:16" ht="55.5" customHeight="1" x14ac:dyDescent="0.2">
      <c r="B16" s="236"/>
      <c r="C16" s="238"/>
      <c r="D16" s="238"/>
      <c r="E16" s="240"/>
      <c r="F16" s="242"/>
      <c r="G16" s="226"/>
      <c r="H16" s="226"/>
      <c r="I16" s="228"/>
      <c r="J16" s="58"/>
      <c r="K16" s="58"/>
      <c r="L16" s="59"/>
      <c r="M16" s="59"/>
      <c r="N16" s="59"/>
      <c r="O16" s="59"/>
      <c r="P16" s="41"/>
    </row>
    <row r="17" spans="1:16" ht="15" x14ac:dyDescent="0.25">
      <c r="A17" s="126" t="s">
        <v>321</v>
      </c>
      <c r="B17" s="60" t="s">
        <v>5</v>
      </c>
      <c r="C17" s="216" t="e">
        <f>VLOOKUP(C11,'Indschls 18-19'!B:O,3,0)</f>
        <v>#N/A</v>
      </c>
      <c r="D17" s="103"/>
      <c r="E17" s="166"/>
      <c r="F17" s="104"/>
      <c r="G17" s="105"/>
      <c r="H17" s="105"/>
      <c r="I17" s="61"/>
      <c r="J17" s="62"/>
      <c r="K17" s="63"/>
      <c r="L17" s="41"/>
      <c r="M17" s="63"/>
      <c r="N17" s="63"/>
      <c r="O17" s="64"/>
      <c r="P17" s="41"/>
    </row>
    <row r="18" spans="1:16" ht="15" x14ac:dyDescent="0.25">
      <c r="A18" s="126" t="str">
        <f>LEFT(B18,3)</f>
        <v>I01</v>
      </c>
      <c r="B18" s="65" t="s">
        <v>6</v>
      </c>
      <c r="C18" s="107"/>
      <c r="D18" s="106"/>
      <c r="E18" s="107">
        <f t="shared" ref="E18:E34" si="0">C18-D18</f>
        <v>0</v>
      </c>
      <c r="F18" s="106"/>
      <c r="G18" s="108">
        <f t="shared" ref="G18:G34" si="1">D18+F18</f>
        <v>0</v>
      </c>
      <c r="H18" s="108">
        <f t="shared" ref="H18:H34" si="2">G18-C18</f>
        <v>0</v>
      </c>
      <c r="I18" s="66"/>
      <c r="J18" s="67"/>
      <c r="K18" s="68"/>
      <c r="L18" s="36"/>
      <c r="M18" s="68"/>
      <c r="N18" s="102"/>
      <c r="O18" s="69"/>
      <c r="P18" s="36"/>
    </row>
    <row r="19" spans="1:16" ht="15" x14ac:dyDescent="0.25">
      <c r="A19" s="126" t="str">
        <f t="shared" ref="A19:A84" si="3">LEFT(B19,3)</f>
        <v>I02</v>
      </c>
      <c r="B19" s="65" t="s">
        <v>61</v>
      </c>
      <c r="C19" s="107"/>
      <c r="D19" s="106"/>
      <c r="E19" s="107">
        <f t="shared" si="0"/>
        <v>0</v>
      </c>
      <c r="F19" s="106"/>
      <c r="G19" s="108">
        <f t="shared" si="1"/>
        <v>0</v>
      </c>
      <c r="H19" s="108">
        <f t="shared" si="2"/>
        <v>0</v>
      </c>
      <c r="I19" s="66"/>
      <c r="J19" s="67"/>
      <c r="K19" s="68"/>
      <c r="L19" s="36"/>
      <c r="M19" s="68"/>
      <c r="N19" s="102"/>
      <c r="O19" s="69"/>
      <c r="P19" s="36"/>
    </row>
    <row r="20" spans="1:16" ht="15" x14ac:dyDescent="0.25">
      <c r="A20" s="126" t="str">
        <f t="shared" si="3"/>
        <v>I03</v>
      </c>
      <c r="B20" s="65" t="s">
        <v>7</v>
      </c>
      <c r="C20" s="107"/>
      <c r="D20" s="106"/>
      <c r="E20" s="107">
        <f t="shared" si="0"/>
        <v>0</v>
      </c>
      <c r="F20" s="106"/>
      <c r="G20" s="108">
        <f t="shared" si="1"/>
        <v>0</v>
      </c>
      <c r="H20" s="108">
        <f t="shared" si="2"/>
        <v>0</v>
      </c>
      <c r="I20" s="66"/>
      <c r="J20" s="67"/>
      <c r="K20" s="68"/>
      <c r="L20" s="36"/>
      <c r="M20" s="68"/>
      <c r="N20" s="102"/>
      <c r="O20" s="69"/>
      <c r="P20" s="36"/>
    </row>
    <row r="21" spans="1:16" ht="15" x14ac:dyDescent="0.25">
      <c r="A21" s="126" t="str">
        <f t="shared" si="3"/>
        <v>I05</v>
      </c>
      <c r="B21" s="65" t="s">
        <v>8</v>
      </c>
      <c r="C21" s="107"/>
      <c r="D21" s="106"/>
      <c r="E21" s="107">
        <f t="shared" si="0"/>
        <v>0</v>
      </c>
      <c r="F21" s="106"/>
      <c r="G21" s="108">
        <f t="shared" si="1"/>
        <v>0</v>
      </c>
      <c r="H21" s="108">
        <f t="shared" si="2"/>
        <v>0</v>
      </c>
      <c r="I21" s="66"/>
      <c r="J21" s="67"/>
      <c r="K21" s="68"/>
      <c r="L21" s="36"/>
      <c r="M21" s="68"/>
      <c r="N21" s="102"/>
      <c r="O21" s="69"/>
      <c r="P21" s="36"/>
    </row>
    <row r="22" spans="1:16" ht="15" x14ac:dyDescent="0.25">
      <c r="A22" s="126" t="str">
        <f t="shared" si="3"/>
        <v>I06</v>
      </c>
      <c r="B22" s="65" t="s">
        <v>9</v>
      </c>
      <c r="C22" s="107"/>
      <c r="D22" s="106"/>
      <c r="E22" s="107">
        <f t="shared" si="0"/>
        <v>0</v>
      </c>
      <c r="F22" s="106"/>
      <c r="G22" s="108">
        <f t="shared" si="1"/>
        <v>0</v>
      </c>
      <c r="H22" s="108">
        <f t="shared" si="2"/>
        <v>0</v>
      </c>
      <c r="I22" s="66"/>
      <c r="J22" s="67"/>
      <c r="K22" s="68"/>
      <c r="L22" s="36"/>
      <c r="M22" s="68"/>
      <c r="N22" s="102"/>
      <c r="O22" s="69"/>
      <c r="P22" s="36"/>
    </row>
    <row r="23" spans="1:16" ht="15" x14ac:dyDescent="0.25">
      <c r="A23" s="126" t="str">
        <f t="shared" si="3"/>
        <v>I07</v>
      </c>
      <c r="B23" s="65" t="s">
        <v>62</v>
      </c>
      <c r="C23" s="107"/>
      <c r="D23" s="106"/>
      <c r="E23" s="107">
        <f t="shared" si="0"/>
        <v>0</v>
      </c>
      <c r="F23" s="106"/>
      <c r="G23" s="108">
        <f t="shared" si="1"/>
        <v>0</v>
      </c>
      <c r="H23" s="108">
        <f t="shared" si="2"/>
        <v>0</v>
      </c>
      <c r="I23" s="66"/>
      <c r="J23" s="67"/>
      <c r="K23" s="68"/>
      <c r="L23" s="36"/>
      <c r="M23" s="68"/>
      <c r="N23" s="102"/>
      <c r="O23" s="69"/>
      <c r="P23" s="36"/>
    </row>
    <row r="24" spans="1:16" ht="15" x14ac:dyDescent="0.25">
      <c r="A24" s="126" t="str">
        <f t="shared" si="3"/>
        <v>I08</v>
      </c>
      <c r="B24" s="65" t="s">
        <v>436</v>
      </c>
      <c r="C24" s="107"/>
      <c r="D24" s="106"/>
      <c r="E24" s="107">
        <f t="shared" si="0"/>
        <v>0</v>
      </c>
      <c r="F24" s="106"/>
      <c r="G24" s="108">
        <f t="shared" si="1"/>
        <v>0</v>
      </c>
      <c r="H24" s="108">
        <f t="shared" si="2"/>
        <v>0</v>
      </c>
      <c r="I24" s="217"/>
      <c r="J24" s="67"/>
      <c r="K24" s="68"/>
      <c r="L24" s="36"/>
      <c r="M24" s="68"/>
      <c r="N24" s="102"/>
      <c r="O24" s="69"/>
      <c r="P24" s="36"/>
    </row>
    <row r="25" spans="1:16" ht="25.5" x14ac:dyDescent="0.25">
      <c r="A25" s="126" t="str">
        <f t="shared" ref="A25" si="4">LEFT(B25,3)</f>
        <v>I08</v>
      </c>
      <c r="B25" s="65" t="s">
        <v>437</v>
      </c>
      <c r="C25" s="107"/>
      <c r="D25" s="106"/>
      <c r="E25" s="107">
        <f t="shared" ref="E25" si="5">C25-D25</f>
        <v>0</v>
      </c>
      <c r="F25" s="106"/>
      <c r="G25" s="108">
        <f t="shared" ref="G25" si="6">D25+F25</f>
        <v>0</v>
      </c>
      <c r="H25" s="108">
        <f t="shared" ref="H25" si="7">G25-C25</f>
        <v>0</v>
      </c>
      <c r="I25" s="217"/>
      <c r="J25" s="67"/>
      <c r="K25" s="68"/>
      <c r="L25" s="36"/>
      <c r="M25" s="68"/>
      <c r="N25" s="102"/>
      <c r="O25" s="69"/>
      <c r="P25" s="36"/>
    </row>
    <row r="26" spans="1:16" ht="15" x14ac:dyDescent="0.25">
      <c r="A26" s="126" t="str">
        <f t="shared" si="3"/>
        <v>I09</v>
      </c>
      <c r="B26" s="65" t="s">
        <v>10</v>
      </c>
      <c r="C26" s="107"/>
      <c r="D26" s="106"/>
      <c r="E26" s="107">
        <f t="shared" si="0"/>
        <v>0</v>
      </c>
      <c r="F26" s="106"/>
      <c r="G26" s="108">
        <f t="shared" si="1"/>
        <v>0</v>
      </c>
      <c r="H26" s="108">
        <f t="shared" si="2"/>
        <v>0</v>
      </c>
      <c r="I26" s="66"/>
      <c r="J26" s="67"/>
      <c r="K26" s="68"/>
      <c r="L26" s="36"/>
      <c r="M26" s="68"/>
      <c r="N26" s="102"/>
      <c r="O26" s="69"/>
      <c r="P26" s="36"/>
    </row>
    <row r="27" spans="1:16" ht="15" x14ac:dyDescent="0.25">
      <c r="A27" s="126" t="str">
        <f t="shared" si="3"/>
        <v>I10</v>
      </c>
      <c r="B27" s="65" t="s">
        <v>63</v>
      </c>
      <c r="C27" s="107"/>
      <c r="D27" s="106"/>
      <c r="E27" s="107">
        <f t="shared" si="0"/>
        <v>0</v>
      </c>
      <c r="F27" s="106"/>
      <c r="G27" s="108">
        <f t="shared" si="1"/>
        <v>0</v>
      </c>
      <c r="H27" s="108">
        <f t="shared" si="2"/>
        <v>0</v>
      </c>
      <c r="I27" s="66"/>
      <c r="J27" s="67"/>
      <c r="K27" s="68"/>
      <c r="L27" s="36"/>
      <c r="M27" s="68"/>
      <c r="N27" s="102"/>
      <c r="O27" s="69"/>
      <c r="P27" s="36"/>
    </row>
    <row r="28" spans="1:16" ht="15" x14ac:dyDescent="0.25">
      <c r="A28" s="126" t="str">
        <f t="shared" si="3"/>
        <v>I11</v>
      </c>
      <c r="B28" s="65" t="s">
        <v>64</v>
      </c>
      <c r="C28" s="107"/>
      <c r="D28" s="106"/>
      <c r="E28" s="107">
        <f t="shared" si="0"/>
        <v>0</v>
      </c>
      <c r="F28" s="106"/>
      <c r="G28" s="108">
        <f t="shared" si="1"/>
        <v>0</v>
      </c>
      <c r="H28" s="108">
        <f t="shared" si="2"/>
        <v>0</v>
      </c>
      <c r="I28" s="66"/>
      <c r="J28" s="67"/>
      <c r="K28" s="68"/>
      <c r="L28" s="36"/>
      <c r="M28" s="68"/>
      <c r="N28" s="102"/>
      <c r="O28" s="69"/>
      <c r="P28" s="36"/>
    </row>
    <row r="29" spans="1:16" ht="15" x14ac:dyDescent="0.25">
      <c r="A29" s="126" t="str">
        <f t="shared" si="3"/>
        <v>I12</v>
      </c>
      <c r="B29" s="65" t="s">
        <v>11</v>
      </c>
      <c r="C29" s="107"/>
      <c r="D29" s="106"/>
      <c r="E29" s="107">
        <f t="shared" si="0"/>
        <v>0</v>
      </c>
      <c r="F29" s="106"/>
      <c r="G29" s="108">
        <f t="shared" si="1"/>
        <v>0</v>
      </c>
      <c r="H29" s="108">
        <f t="shared" si="2"/>
        <v>0</v>
      </c>
      <c r="I29" s="66"/>
      <c r="J29" s="67"/>
      <c r="K29" s="68"/>
      <c r="L29" s="36"/>
      <c r="M29" s="68"/>
      <c r="N29" s="102"/>
      <c r="O29" s="69"/>
      <c r="P29" s="36"/>
    </row>
    <row r="30" spans="1:16" ht="15" x14ac:dyDescent="0.25">
      <c r="A30" s="126" t="str">
        <f t="shared" si="3"/>
        <v>I13</v>
      </c>
      <c r="B30" s="65" t="s">
        <v>12</v>
      </c>
      <c r="C30" s="107"/>
      <c r="D30" s="106"/>
      <c r="E30" s="107">
        <f t="shared" si="0"/>
        <v>0</v>
      </c>
      <c r="F30" s="106"/>
      <c r="G30" s="108">
        <f t="shared" si="1"/>
        <v>0</v>
      </c>
      <c r="H30" s="108">
        <f t="shared" si="2"/>
        <v>0</v>
      </c>
      <c r="I30" s="218"/>
      <c r="J30" s="67"/>
      <c r="K30" s="68"/>
      <c r="L30" s="36"/>
      <c r="M30" s="68"/>
      <c r="N30" s="102"/>
      <c r="O30" s="69"/>
      <c r="P30" s="36"/>
    </row>
    <row r="31" spans="1:16" ht="25.5" x14ac:dyDescent="0.25">
      <c r="A31" s="126" t="str">
        <f t="shared" si="3"/>
        <v>I15</v>
      </c>
      <c r="B31" s="65" t="s">
        <v>193</v>
      </c>
      <c r="C31" s="107"/>
      <c r="D31" s="106"/>
      <c r="E31" s="107">
        <f t="shared" si="0"/>
        <v>0</v>
      </c>
      <c r="F31" s="106"/>
      <c r="G31" s="108">
        <f t="shared" si="1"/>
        <v>0</v>
      </c>
      <c r="H31" s="108">
        <f t="shared" si="2"/>
        <v>0</v>
      </c>
      <c r="I31" s="66"/>
      <c r="J31" s="67"/>
      <c r="K31" s="68"/>
      <c r="L31" s="36"/>
      <c r="M31" s="68"/>
      <c r="N31" s="102"/>
      <c r="O31" s="69"/>
      <c r="P31" s="36"/>
    </row>
    <row r="32" spans="1:16" ht="25.5" x14ac:dyDescent="0.25">
      <c r="A32" s="126" t="str">
        <f t="shared" si="3"/>
        <v>I16</v>
      </c>
      <c r="B32" s="65" t="s">
        <v>194</v>
      </c>
      <c r="C32" s="107"/>
      <c r="D32" s="106"/>
      <c r="E32" s="107">
        <f t="shared" si="0"/>
        <v>0</v>
      </c>
      <c r="F32" s="106"/>
      <c r="G32" s="108">
        <f t="shared" si="1"/>
        <v>0</v>
      </c>
      <c r="H32" s="108">
        <f t="shared" si="2"/>
        <v>0</v>
      </c>
      <c r="I32" s="66"/>
      <c r="J32" s="67"/>
      <c r="K32" s="68"/>
      <c r="L32" s="36"/>
      <c r="M32" s="68"/>
      <c r="N32" s="102"/>
      <c r="O32" s="69"/>
      <c r="P32" s="36"/>
    </row>
    <row r="33" spans="1:16" ht="25.5" x14ac:dyDescent="0.25">
      <c r="A33" s="126" t="str">
        <f t="shared" si="3"/>
        <v>I17</v>
      </c>
      <c r="B33" s="65" t="s">
        <v>195</v>
      </c>
      <c r="C33" s="107"/>
      <c r="D33" s="106"/>
      <c r="E33" s="107">
        <f t="shared" si="0"/>
        <v>0</v>
      </c>
      <c r="F33" s="106"/>
      <c r="G33" s="108">
        <f t="shared" si="1"/>
        <v>0</v>
      </c>
      <c r="H33" s="108">
        <f t="shared" si="2"/>
        <v>0</v>
      </c>
      <c r="I33" s="66"/>
      <c r="J33" s="67"/>
      <c r="K33" s="68"/>
      <c r="L33" s="36"/>
      <c r="M33" s="68"/>
      <c r="N33" s="102"/>
      <c r="O33" s="69"/>
      <c r="P33" s="36"/>
    </row>
    <row r="34" spans="1:16" ht="15" x14ac:dyDescent="0.25">
      <c r="A34" s="126" t="str">
        <f t="shared" si="3"/>
        <v>I18</v>
      </c>
      <c r="B34" s="65" t="s">
        <v>13</v>
      </c>
      <c r="C34" s="107"/>
      <c r="D34" s="106"/>
      <c r="E34" s="107">
        <f t="shared" si="0"/>
        <v>0</v>
      </c>
      <c r="F34" s="106"/>
      <c r="G34" s="108">
        <f t="shared" si="1"/>
        <v>0</v>
      </c>
      <c r="H34" s="108">
        <f t="shared" si="2"/>
        <v>0</v>
      </c>
      <c r="I34" s="66"/>
      <c r="J34" s="67"/>
      <c r="K34" s="68"/>
      <c r="L34" s="36"/>
      <c r="M34" s="68"/>
      <c r="N34" s="102"/>
      <c r="O34" s="69"/>
      <c r="P34" s="36"/>
    </row>
    <row r="35" spans="1:16" ht="15" x14ac:dyDescent="0.25">
      <c r="A35" s="126" t="str">
        <f t="shared" si="3"/>
        <v/>
      </c>
      <c r="B35" s="70"/>
      <c r="C35" s="110"/>
      <c r="D35" s="109"/>
      <c r="E35" s="110"/>
      <c r="F35" s="109"/>
      <c r="G35" s="110"/>
      <c r="H35" s="110"/>
      <c r="I35" s="71"/>
      <c r="J35" s="67"/>
      <c r="K35" s="68"/>
      <c r="L35" s="36"/>
      <c r="M35" s="68"/>
      <c r="N35" s="68"/>
      <c r="O35" s="69"/>
      <c r="P35" s="36"/>
    </row>
    <row r="36" spans="1:16" ht="25.5" x14ac:dyDescent="0.25">
      <c r="A36" s="126"/>
      <c r="B36" s="72" t="s">
        <v>14</v>
      </c>
      <c r="C36" s="112">
        <f t="shared" ref="C36:H36" si="8">SUM(C18:C34)</f>
        <v>0</v>
      </c>
      <c r="D36" s="111">
        <f t="shared" si="8"/>
        <v>0</v>
      </c>
      <c r="E36" s="112">
        <f t="shared" si="8"/>
        <v>0</v>
      </c>
      <c r="F36" s="111">
        <f t="shared" si="8"/>
        <v>0</v>
      </c>
      <c r="G36" s="113">
        <f t="shared" si="8"/>
        <v>0</v>
      </c>
      <c r="H36" s="113">
        <f t="shared" si="8"/>
        <v>0</v>
      </c>
      <c r="I36" s="73"/>
      <c r="J36" s="67"/>
      <c r="K36" s="68"/>
      <c r="L36" s="36"/>
      <c r="M36" s="68"/>
      <c r="N36" s="68"/>
      <c r="O36" s="69"/>
      <c r="P36" s="36"/>
    </row>
    <row r="37" spans="1:16" ht="15" x14ac:dyDescent="0.25">
      <c r="A37" s="126" t="str">
        <f t="shared" si="3"/>
        <v/>
      </c>
      <c r="B37" s="70"/>
      <c r="C37" s="110"/>
      <c r="D37" s="109"/>
      <c r="E37" s="110"/>
      <c r="F37" s="109"/>
      <c r="G37" s="110"/>
      <c r="H37" s="110"/>
      <c r="I37" s="71"/>
      <c r="J37" s="67"/>
      <c r="K37" s="68"/>
      <c r="L37" s="36"/>
      <c r="M37" s="68"/>
      <c r="N37" s="68"/>
      <c r="O37" s="69"/>
      <c r="P37" s="36"/>
    </row>
    <row r="38" spans="1:16" ht="15" x14ac:dyDescent="0.25">
      <c r="A38" s="126" t="str">
        <f t="shared" si="3"/>
        <v>E01</v>
      </c>
      <c r="B38" s="65" t="s">
        <v>15</v>
      </c>
      <c r="C38" s="107"/>
      <c r="D38" s="106"/>
      <c r="E38" s="107">
        <f t="shared" ref="E38:E49" si="9">C38-D38</f>
        <v>0</v>
      </c>
      <c r="F38" s="106"/>
      <c r="G38" s="108">
        <f t="shared" ref="G38:G49" si="10">D38+F38</f>
        <v>0</v>
      </c>
      <c r="H38" s="108">
        <f t="shared" ref="H38:H49" si="11">G38-C38</f>
        <v>0</v>
      </c>
      <c r="I38" s="66"/>
      <c r="J38" s="67"/>
      <c r="K38" s="68"/>
      <c r="L38" s="36"/>
      <c r="M38" s="68"/>
      <c r="N38" s="68"/>
      <c r="O38" s="69"/>
      <c r="P38" s="36"/>
    </row>
    <row r="39" spans="1:16" ht="15" x14ac:dyDescent="0.25">
      <c r="A39" s="126" t="str">
        <f t="shared" si="3"/>
        <v>E02</v>
      </c>
      <c r="B39" s="65" t="s">
        <v>16</v>
      </c>
      <c r="C39" s="107"/>
      <c r="D39" s="106"/>
      <c r="E39" s="107">
        <f t="shared" si="9"/>
        <v>0</v>
      </c>
      <c r="F39" s="106"/>
      <c r="G39" s="108">
        <f t="shared" si="10"/>
        <v>0</v>
      </c>
      <c r="H39" s="108">
        <f t="shared" si="11"/>
        <v>0</v>
      </c>
      <c r="I39" s="66"/>
      <c r="J39" s="67"/>
      <c r="K39" s="68"/>
      <c r="L39" s="36"/>
      <c r="M39" s="68"/>
      <c r="N39" s="68"/>
      <c r="O39" s="69"/>
      <c r="P39" s="36"/>
    </row>
    <row r="40" spans="1:16" ht="15" x14ac:dyDescent="0.25">
      <c r="A40" s="126" t="str">
        <f t="shared" si="3"/>
        <v>E03</v>
      </c>
      <c r="B40" s="65" t="s">
        <v>17</v>
      </c>
      <c r="C40" s="107"/>
      <c r="D40" s="106"/>
      <c r="E40" s="107">
        <f t="shared" si="9"/>
        <v>0</v>
      </c>
      <c r="F40" s="106"/>
      <c r="G40" s="108">
        <f t="shared" si="10"/>
        <v>0</v>
      </c>
      <c r="H40" s="108">
        <f t="shared" si="11"/>
        <v>0</v>
      </c>
      <c r="I40" s="66"/>
      <c r="J40" s="67"/>
      <c r="K40" s="68"/>
      <c r="L40" s="36"/>
      <c r="M40" s="68"/>
      <c r="N40" s="68"/>
      <c r="O40" s="69"/>
      <c r="P40" s="36"/>
    </row>
    <row r="41" spans="1:16" ht="15" x14ac:dyDescent="0.25">
      <c r="A41" s="126" t="str">
        <f t="shared" si="3"/>
        <v>E04</v>
      </c>
      <c r="B41" s="65" t="s">
        <v>18</v>
      </c>
      <c r="C41" s="107"/>
      <c r="D41" s="106"/>
      <c r="E41" s="107">
        <f t="shared" si="9"/>
        <v>0</v>
      </c>
      <c r="F41" s="106"/>
      <c r="G41" s="108">
        <f t="shared" si="10"/>
        <v>0</v>
      </c>
      <c r="H41" s="108">
        <f t="shared" si="11"/>
        <v>0</v>
      </c>
      <c r="I41" s="66"/>
      <c r="J41" s="67"/>
      <c r="K41" s="68"/>
      <c r="L41" s="36"/>
      <c r="M41" s="68"/>
      <c r="N41" s="68"/>
      <c r="O41" s="69"/>
      <c r="P41" s="36"/>
    </row>
    <row r="42" spans="1:16" ht="15" x14ac:dyDescent="0.25">
      <c r="A42" s="126" t="str">
        <f t="shared" si="3"/>
        <v>E05</v>
      </c>
      <c r="B42" s="65" t="s">
        <v>196</v>
      </c>
      <c r="C42" s="107"/>
      <c r="D42" s="106"/>
      <c r="E42" s="107">
        <f t="shared" si="9"/>
        <v>0</v>
      </c>
      <c r="F42" s="106"/>
      <c r="G42" s="108">
        <f t="shared" si="10"/>
        <v>0</v>
      </c>
      <c r="H42" s="108">
        <f t="shared" si="11"/>
        <v>0</v>
      </c>
      <c r="I42" s="66"/>
      <c r="J42" s="67"/>
      <c r="K42" s="68"/>
      <c r="L42" s="36"/>
      <c r="M42" s="68"/>
      <c r="N42" s="68"/>
      <c r="O42" s="69"/>
      <c r="P42" s="36"/>
    </row>
    <row r="43" spans="1:16" ht="15" x14ac:dyDescent="0.25">
      <c r="A43" s="126" t="str">
        <f t="shared" si="3"/>
        <v>E06</v>
      </c>
      <c r="B43" s="65" t="s">
        <v>65</v>
      </c>
      <c r="C43" s="107"/>
      <c r="D43" s="106"/>
      <c r="E43" s="107">
        <f t="shared" si="9"/>
        <v>0</v>
      </c>
      <c r="F43" s="106"/>
      <c r="G43" s="108">
        <f t="shared" si="10"/>
        <v>0</v>
      </c>
      <c r="H43" s="108">
        <f t="shared" si="11"/>
        <v>0</v>
      </c>
      <c r="I43" s="66"/>
      <c r="J43" s="67"/>
      <c r="K43" s="68"/>
      <c r="L43" s="36"/>
      <c r="M43" s="68"/>
      <c r="N43" s="68"/>
      <c r="O43" s="69"/>
      <c r="P43" s="36"/>
    </row>
    <row r="44" spans="1:16" ht="15" x14ac:dyDescent="0.25">
      <c r="A44" s="126" t="str">
        <f t="shared" si="3"/>
        <v>E07</v>
      </c>
      <c r="B44" s="65" t="s">
        <v>19</v>
      </c>
      <c r="C44" s="107"/>
      <c r="D44" s="106"/>
      <c r="E44" s="107">
        <f t="shared" si="9"/>
        <v>0</v>
      </c>
      <c r="F44" s="106"/>
      <c r="G44" s="108">
        <f t="shared" si="10"/>
        <v>0</v>
      </c>
      <c r="H44" s="108">
        <f t="shared" si="11"/>
        <v>0</v>
      </c>
      <c r="I44" s="66"/>
      <c r="J44" s="67"/>
      <c r="K44" s="68"/>
      <c r="L44" s="36"/>
      <c r="M44" s="68"/>
      <c r="N44" s="68"/>
      <c r="O44" s="69"/>
      <c r="P44" s="36"/>
    </row>
    <row r="45" spans="1:16" ht="15" x14ac:dyDescent="0.25">
      <c r="A45" s="126" t="str">
        <f t="shared" si="3"/>
        <v>E08</v>
      </c>
      <c r="B45" s="65" t="s">
        <v>20</v>
      </c>
      <c r="C45" s="107"/>
      <c r="D45" s="106"/>
      <c r="E45" s="107">
        <f t="shared" si="9"/>
        <v>0</v>
      </c>
      <c r="F45" s="106"/>
      <c r="G45" s="108">
        <f t="shared" si="10"/>
        <v>0</v>
      </c>
      <c r="H45" s="108">
        <f t="shared" si="11"/>
        <v>0</v>
      </c>
      <c r="I45" s="66"/>
      <c r="J45" s="67"/>
      <c r="K45" s="68"/>
      <c r="L45" s="36"/>
      <c r="M45" s="68"/>
      <c r="N45" s="68"/>
      <c r="O45" s="69"/>
      <c r="P45" s="36"/>
    </row>
    <row r="46" spans="1:16" ht="15" x14ac:dyDescent="0.25">
      <c r="A46" s="126" t="str">
        <f t="shared" si="3"/>
        <v>E09</v>
      </c>
      <c r="B46" s="65" t="s">
        <v>197</v>
      </c>
      <c r="C46" s="107"/>
      <c r="D46" s="106"/>
      <c r="E46" s="107">
        <f t="shared" si="9"/>
        <v>0</v>
      </c>
      <c r="F46" s="106"/>
      <c r="G46" s="108">
        <f t="shared" si="10"/>
        <v>0</v>
      </c>
      <c r="H46" s="108">
        <f t="shared" si="11"/>
        <v>0</v>
      </c>
      <c r="I46" s="66"/>
      <c r="J46" s="67"/>
      <c r="K46" s="68"/>
      <c r="L46" s="36"/>
      <c r="M46" s="68"/>
      <c r="N46" s="68"/>
      <c r="O46" s="69"/>
      <c r="P46" s="36"/>
    </row>
    <row r="47" spans="1:16" ht="15" x14ac:dyDescent="0.25">
      <c r="A47" s="126" t="str">
        <f t="shared" si="3"/>
        <v>E10</v>
      </c>
      <c r="B47" s="65" t="s">
        <v>21</v>
      </c>
      <c r="C47" s="107"/>
      <c r="D47" s="106"/>
      <c r="E47" s="107">
        <f t="shared" si="9"/>
        <v>0</v>
      </c>
      <c r="F47" s="106"/>
      <c r="G47" s="108">
        <f t="shared" si="10"/>
        <v>0</v>
      </c>
      <c r="H47" s="108">
        <f t="shared" si="11"/>
        <v>0</v>
      </c>
      <c r="I47" s="66"/>
      <c r="J47" s="67"/>
      <c r="K47" s="68"/>
      <c r="L47" s="36"/>
      <c r="M47" s="68"/>
      <c r="N47" s="68"/>
      <c r="O47" s="69"/>
      <c r="P47" s="36"/>
    </row>
    <row r="48" spans="1:16" ht="15" x14ac:dyDescent="0.25">
      <c r="A48" s="126" t="str">
        <f t="shared" si="3"/>
        <v>E11</v>
      </c>
      <c r="B48" s="65" t="s">
        <v>22</v>
      </c>
      <c r="C48" s="107"/>
      <c r="D48" s="106"/>
      <c r="E48" s="107">
        <f t="shared" si="9"/>
        <v>0</v>
      </c>
      <c r="F48" s="106"/>
      <c r="G48" s="108">
        <f t="shared" si="10"/>
        <v>0</v>
      </c>
      <c r="H48" s="108">
        <f t="shared" si="11"/>
        <v>0</v>
      </c>
      <c r="I48" s="66"/>
      <c r="J48" s="67"/>
      <c r="K48" s="68"/>
      <c r="L48" s="36"/>
      <c r="M48" s="68"/>
      <c r="N48" s="68"/>
      <c r="O48" s="69"/>
      <c r="P48" s="36"/>
    </row>
    <row r="49" spans="1:16" ht="25.5" x14ac:dyDescent="0.25">
      <c r="A49" s="126" t="str">
        <f t="shared" si="3"/>
        <v>E31</v>
      </c>
      <c r="B49" s="65" t="s">
        <v>67</v>
      </c>
      <c r="C49" s="107"/>
      <c r="D49" s="106"/>
      <c r="E49" s="107">
        <f t="shared" si="9"/>
        <v>0</v>
      </c>
      <c r="F49" s="106"/>
      <c r="G49" s="108">
        <f t="shared" si="10"/>
        <v>0</v>
      </c>
      <c r="H49" s="108">
        <f t="shared" si="11"/>
        <v>0</v>
      </c>
      <c r="I49" s="66"/>
      <c r="J49" s="67"/>
      <c r="K49" s="68"/>
      <c r="L49" s="36"/>
      <c r="M49" s="68"/>
      <c r="N49" s="68"/>
      <c r="O49" s="69"/>
      <c r="P49" s="36"/>
    </row>
    <row r="50" spans="1:16" ht="15" x14ac:dyDescent="0.25">
      <c r="A50" s="126" t="str">
        <f t="shared" si="3"/>
        <v/>
      </c>
      <c r="B50" s="70"/>
      <c r="C50" s="110"/>
      <c r="D50" s="109"/>
      <c r="E50" s="110"/>
      <c r="F50" s="109"/>
      <c r="G50" s="110"/>
      <c r="H50" s="110"/>
      <c r="I50" s="71"/>
      <c r="J50" s="67"/>
      <c r="K50" s="68"/>
      <c r="L50" s="36"/>
      <c r="M50" s="68"/>
      <c r="N50" s="68"/>
      <c r="O50" s="69"/>
      <c r="P50" s="36"/>
    </row>
    <row r="51" spans="1:16" ht="15" x14ac:dyDescent="0.25">
      <c r="A51" s="126"/>
      <c r="B51" s="72" t="s">
        <v>23</v>
      </c>
      <c r="C51" s="112">
        <f t="shared" ref="C51:H51" si="12">SUM(C38:C49)</f>
        <v>0</v>
      </c>
      <c r="D51" s="111">
        <f t="shared" si="12"/>
        <v>0</v>
      </c>
      <c r="E51" s="112">
        <f t="shared" si="12"/>
        <v>0</v>
      </c>
      <c r="F51" s="111">
        <f t="shared" si="12"/>
        <v>0</v>
      </c>
      <c r="G51" s="113">
        <f t="shared" si="12"/>
        <v>0</v>
      </c>
      <c r="H51" s="113">
        <f t="shared" si="12"/>
        <v>0</v>
      </c>
      <c r="I51" s="74"/>
      <c r="J51" s="67"/>
      <c r="K51" s="68"/>
      <c r="L51" s="36"/>
      <c r="M51" s="68"/>
      <c r="N51" s="68"/>
      <c r="O51" s="69"/>
      <c r="P51" s="36"/>
    </row>
    <row r="52" spans="1:16" s="36" customFormat="1" ht="15" x14ac:dyDescent="0.25">
      <c r="A52" s="126" t="str">
        <f t="shared" si="3"/>
        <v/>
      </c>
      <c r="B52" s="75"/>
      <c r="C52" s="115"/>
      <c r="D52" s="114"/>
      <c r="E52" s="115"/>
      <c r="F52" s="114"/>
      <c r="G52" s="116"/>
      <c r="H52" s="116"/>
      <c r="I52" s="71"/>
      <c r="J52" s="67"/>
      <c r="K52" s="68"/>
      <c r="M52" s="68"/>
      <c r="N52" s="68"/>
      <c r="O52" s="69"/>
    </row>
    <row r="53" spans="1:16" ht="15" x14ac:dyDescent="0.25">
      <c r="A53" s="126" t="str">
        <f t="shared" si="3"/>
        <v>E12</v>
      </c>
      <c r="B53" s="65" t="s">
        <v>24</v>
      </c>
      <c r="C53" s="107"/>
      <c r="D53" s="106"/>
      <c r="E53" s="107">
        <f t="shared" ref="E53:E59" si="13">C53-D53</f>
        <v>0</v>
      </c>
      <c r="F53" s="106"/>
      <c r="G53" s="108">
        <f t="shared" ref="G53:G59" si="14">D53+F53</f>
        <v>0</v>
      </c>
      <c r="H53" s="108">
        <f t="shared" ref="H53:H59" si="15">G53-C53</f>
        <v>0</v>
      </c>
      <c r="I53" s="66"/>
      <c r="J53" s="67"/>
      <c r="K53" s="68"/>
      <c r="L53" s="36"/>
      <c r="M53" s="68"/>
      <c r="N53" s="68"/>
      <c r="O53" s="69"/>
      <c r="P53" s="36"/>
    </row>
    <row r="54" spans="1:16" ht="15" x14ac:dyDescent="0.25">
      <c r="A54" s="126" t="str">
        <f t="shared" si="3"/>
        <v>E13</v>
      </c>
      <c r="B54" s="65" t="s">
        <v>198</v>
      </c>
      <c r="C54" s="107"/>
      <c r="D54" s="106"/>
      <c r="E54" s="107">
        <f t="shared" si="13"/>
        <v>0</v>
      </c>
      <c r="F54" s="106"/>
      <c r="G54" s="108">
        <f t="shared" si="14"/>
        <v>0</v>
      </c>
      <c r="H54" s="108">
        <f t="shared" si="15"/>
        <v>0</v>
      </c>
      <c r="I54" s="71"/>
      <c r="J54" s="67"/>
      <c r="K54" s="68"/>
      <c r="L54" s="36"/>
      <c r="M54" s="68"/>
      <c r="N54" s="68"/>
      <c r="O54" s="69"/>
      <c r="P54" s="36"/>
    </row>
    <row r="55" spans="1:16" ht="15" x14ac:dyDescent="0.25">
      <c r="A55" s="126" t="str">
        <f t="shared" si="3"/>
        <v>E14</v>
      </c>
      <c r="B55" s="65" t="s">
        <v>25</v>
      </c>
      <c r="C55" s="107"/>
      <c r="D55" s="106"/>
      <c r="E55" s="107">
        <f t="shared" si="13"/>
        <v>0</v>
      </c>
      <c r="F55" s="106"/>
      <c r="G55" s="108">
        <f t="shared" si="14"/>
        <v>0</v>
      </c>
      <c r="H55" s="108">
        <f t="shared" si="15"/>
        <v>0</v>
      </c>
      <c r="I55" s="66"/>
      <c r="J55" s="67"/>
      <c r="K55" s="68"/>
      <c r="L55" s="36"/>
      <c r="M55" s="68"/>
      <c r="N55" s="68"/>
      <c r="O55" s="69"/>
      <c r="P55" s="36"/>
    </row>
    <row r="56" spans="1:16" ht="15" x14ac:dyDescent="0.25">
      <c r="A56" s="126" t="str">
        <f t="shared" si="3"/>
        <v>E15</v>
      </c>
      <c r="B56" s="65" t="s">
        <v>26</v>
      </c>
      <c r="C56" s="107"/>
      <c r="D56" s="106"/>
      <c r="E56" s="107">
        <f t="shared" si="13"/>
        <v>0</v>
      </c>
      <c r="F56" s="106"/>
      <c r="G56" s="108">
        <f t="shared" si="14"/>
        <v>0</v>
      </c>
      <c r="H56" s="108">
        <f t="shared" si="15"/>
        <v>0</v>
      </c>
      <c r="I56" s="66"/>
      <c r="J56" s="67"/>
      <c r="K56" s="68"/>
      <c r="L56" s="36"/>
      <c r="M56" s="68"/>
      <c r="N56" s="68"/>
      <c r="O56" s="69"/>
      <c r="P56" s="36"/>
    </row>
    <row r="57" spans="1:16" ht="15" x14ac:dyDescent="0.25">
      <c r="A57" s="126" t="str">
        <f t="shared" si="3"/>
        <v>E16</v>
      </c>
      <c r="B57" s="65" t="s">
        <v>27</v>
      </c>
      <c r="C57" s="107"/>
      <c r="D57" s="106"/>
      <c r="E57" s="107">
        <f t="shared" si="13"/>
        <v>0</v>
      </c>
      <c r="F57" s="106"/>
      <c r="G57" s="108">
        <f t="shared" si="14"/>
        <v>0</v>
      </c>
      <c r="H57" s="108">
        <f t="shared" si="15"/>
        <v>0</v>
      </c>
      <c r="I57" s="66"/>
      <c r="J57" s="67"/>
      <c r="K57" s="68"/>
      <c r="L57" s="36"/>
      <c r="M57" s="68"/>
      <c r="N57" s="68"/>
      <c r="O57" s="69"/>
      <c r="P57" s="36"/>
    </row>
    <row r="58" spans="1:16" ht="15" x14ac:dyDescent="0.25">
      <c r="A58" s="126" t="str">
        <f t="shared" si="3"/>
        <v>E17</v>
      </c>
      <c r="B58" s="65" t="s">
        <v>28</v>
      </c>
      <c r="C58" s="107"/>
      <c r="D58" s="106"/>
      <c r="E58" s="107">
        <f t="shared" si="13"/>
        <v>0</v>
      </c>
      <c r="F58" s="106"/>
      <c r="G58" s="108">
        <f t="shared" si="14"/>
        <v>0</v>
      </c>
      <c r="H58" s="108">
        <f t="shared" si="15"/>
        <v>0</v>
      </c>
      <c r="I58" s="71"/>
      <c r="J58" s="67"/>
      <c r="K58" s="68"/>
      <c r="L58" s="36"/>
      <c r="M58" s="68"/>
      <c r="N58" s="68"/>
      <c r="O58" s="69"/>
      <c r="P58" s="36"/>
    </row>
    <row r="59" spans="1:16" ht="15" x14ac:dyDescent="0.25">
      <c r="A59" s="126" t="str">
        <f t="shared" si="3"/>
        <v>E18</v>
      </c>
      <c r="B59" s="65" t="s">
        <v>29</v>
      </c>
      <c r="C59" s="107"/>
      <c r="D59" s="106"/>
      <c r="E59" s="107">
        <f t="shared" si="13"/>
        <v>0</v>
      </c>
      <c r="F59" s="106"/>
      <c r="G59" s="108">
        <f t="shared" si="14"/>
        <v>0</v>
      </c>
      <c r="H59" s="108">
        <f t="shared" si="15"/>
        <v>0</v>
      </c>
      <c r="I59" s="66"/>
      <c r="J59" s="67"/>
      <c r="K59" s="68"/>
      <c r="L59" s="36"/>
      <c r="M59" s="68"/>
      <c r="N59" s="68"/>
      <c r="O59" s="69"/>
      <c r="P59" s="36"/>
    </row>
    <row r="60" spans="1:16" ht="15" x14ac:dyDescent="0.25">
      <c r="A60" s="126" t="str">
        <f t="shared" si="3"/>
        <v/>
      </c>
      <c r="B60" s="70"/>
      <c r="C60" s="110"/>
      <c r="D60" s="109"/>
      <c r="E60" s="110"/>
      <c r="F60" s="109"/>
      <c r="G60" s="110"/>
      <c r="H60" s="110"/>
      <c r="I60" s="76"/>
      <c r="J60" s="67"/>
      <c r="K60" s="68"/>
      <c r="L60" s="36"/>
      <c r="M60" s="68"/>
      <c r="N60" s="68"/>
      <c r="O60" s="69"/>
      <c r="P60" s="36"/>
    </row>
    <row r="61" spans="1:16" x14ac:dyDescent="0.2">
      <c r="A61" s="126"/>
      <c r="B61" s="72" t="s">
        <v>30</v>
      </c>
      <c r="C61" s="112">
        <f t="shared" ref="C61:H61" si="16">SUM(C53:C59)</f>
        <v>0</v>
      </c>
      <c r="D61" s="111">
        <f t="shared" si="16"/>
        <v>0</v>
      </c>
      <c r="E61" s="112">
        <f t="shared" si="16"/>
        <v>0</v>
      </c>
      <c r="F61" s="111">
        <f t="shared" si="16"/>
        <v>0</v>
      </c>
      <c r="G61" s="113">
        <f t="shared" si="16"/>
        <v>0</v>
      </c>
      <c r="H61" s="113">
        <f t="shared" si="16"/>
        <v>0</v>
      </c>
      <c r="I61" s="77"/>
      <c r="J61" s="78"/>
      <c r="K61" s="36"/>
      <c r="L61" s="36"/>
      <c r="M61" s="36"/>
      <c r="N61" s="36"/>
      <c r="O61" s="79"/>
      <c r="P61" s="36"/>
    </row>
    <row r="62" spans="1:16" s="36" customFormat="1" x14ac:dyDescent="0.2">
      <c r="A62" s="126" t="str">
        <f t="shared" si="3"/>
        <v/>
      </c>
      <c r="B62" s="75"/>
      <c r="C62" s="115"/>
      <c r="D62" s="114"/>
      <c r="E62" s="115"/>
      <c r="F62" s="114"/>
      <c r="G62" s="116"/>
      <c r="H62" s="116"/>
      <c r="I62" s="80"/>
      <c r="J62" s="78"/>
      <c r="O62" s="79"/>
    </row>
    <row r="63" spans="1:16" ht="15" x14ac:dyDescent="0.25">
      <c r="A63" s="126" t="str">
        <f t="shared" si="3"/>
        <v>E19</v>
      </c>
      <c r="B63" s="65" t="s">
        <v>31</v>
      </c>
      <c r="C63" s="107"/>
      <c r="D63" s="106"/>
      <c r="E63" s="107">
        <f t="shared" ref="E63:E71" si="17">C63-D63</f>
        <v>0</v>
      </c>
      <c r="F63" s="106"/>
      <c r="G63" s="108">
        <f t="shared" ref="G63:G71" si="18">D63+F63</f>
        <v>0</v>
      </c>
      <c r="H63" s="108">
        <f t="shared" ref="H63:H71" si="19">G63-C63</f>
        <v>0</v>
      </c>
      <c r="I63" s="66"/>
      <c r="J63" s="78"/>
      <c r="K63" s="36"/>
      <c r="L63" s="36"/>
      <c r="M63" s="36"/>
      <c r="N63" s="36"/>
      <c r="O63" s="79"/>
      <c r="P63" s="36"/>
    </row>
    <row r="64" spans="1:16" x14ac:dyDescent="0.2">
      <c r="A64" s="126" t="str">
        <f t="shared" si="3"/>
        <v>E20</v>
      </c>
      <c r="B64" s="65" t="s">
        <v>32</v>
      </c>
      <c r="C64" s="107"/>
      <c r="D64" s="106"/>
      <c r="E64" s="107">
        <f t="shared" si="17"/>
        <v>0</v>
      </c>
      <c r="F64" s="106"/>
      <c r="G64" s="108">
        <f t="shared" si="18"/>
        <v>0</v>
      </c>
      <c r="H64" s="108">
        <f t="shared" si="19"/>
        <v>0</v>
      </c>
      <c r="I64" s="80"/>
      <c r="J64" s="78"/>
      <c r="K64" s="36"/>
      <c r="L64" s="36"/>
      <c r="M64" s="36"/>
      <c r="N64" s="36"/>
      <c r="O64" s="79"/>
      <c r="P64" s="36"/>
    </row>
    <row r="65" spans="1:16" ht="15" x14ac:dyDescent="0.25">
      <c r="A65" s="126" t="str">
        <f t="shared" si="3"/>
        <v>E21</v>
      </c>
      <c r="B65" s="65" t="s">
        <v>66</v>
      </c>
      <c r="C65" s="107"/>
      <c r="D65" s="106"/>
      <c r="E65" s="107">
        <f t="shared" si="17"/>
        <v>0</v>
      </c>
      <c r="F65" s="106"/>
      <c r="G65" s="108">
        <f t="shared" si="18"/>
        <v>0</v>
      </c>
      <c r="H65" s="108">
        <f t="shared" si="19"/>
        <v>0</v>
      </c>
      <c r="I65" s="66"/>
      <c r="J65" s="78"/>
      <c r="K65" s="36"/>
      <c r="L65" s="36"/>
      <c r="M65" s="36"/>
      <c r="N65" s="36"/>
      <c r="O65" s="79"/>
      <c r="P65" s="36"/>
    </row>
    <row r="66" spans="1:16" ht="15" x14ac:dyDescent="0.25">
      <c r="A66" s="126" t="str">
        <f t="shared" si="3"/>
        <v>E22</v>
      </c>
      <c r="B66" s="65" t="s">
        <v>33</v>
      </c>
      <c r="C66" s="107"/>
      <c r="D66" s="106"/>
      <c r="E66" s="107">
        <f t="shared" si="17"/>
        <v>0</v>
      </c>
      <c r="F66" s="106"/>
      <c r="G66" s="108">
        <f t="shared" si="18"/>
        <v>0</v>
      </c>
      <c r="H66" s="108">
        <f t="shared" si="19"/>
        <v>0</v>
      </c>
      <c r="I66" s="66"/>
      <c r="J66" s="78"/>
      <c r="K66" s="36"/>
      <c r="L66" s="36"/>
      <c r="M66" s="36"/>
      <c r="N66" s="36"/>
      <c r="O66" s="79"/>
      <c r="P66" s="36"/>
    </row>
    <row r="67" spans="1:16" ht="15" x14ac:dyDescent="0.25">
      <c r="A67" s="126" t="str">
        <f t="shared" si="3"/>
        <v>E23</v>
      </c>
      <c r="B67" s="65" t="s">
        <v>34</v>
      </c>
      <c r="C67" s="107"/>
      <c r="D67" s="106"/>
      <c r="E67" s="107">
        <f t="shared" si="17"/>
        <v>0</v>
      </c>
      <c r="F67" s="106"/>
      <c r="G67" s="108">
        <f t="shared" si="18"/>
        <v>0</v>
      </c>
      <c r="H67" s="108">
        <f t="shared" si="19"/>
        <v>0</v>
      </c>
      <c r="I67" s="66"/>
      <c r="J67" s="78"/>
      <c r="K67" s="36"/>
      <c r="L67" s="36"/>
      <c r="M67" s="36"/>
      <c r="N67" s="36"/>
      <c r="O67" s="79"/>
      <c r="P67" s="36"/>
    </row>
    <row r="68" spans="1:16" ht="15" x14ac:dyDescent="0.25">
      <c r="A68" s="126" t="str">
        <f t="shared" si="3"/>
        <v>E24</v>
      </c>
      <c r="B68" s="65" t="s">
        <v>35</v>
      </c>
      <c r="C68" s="107"/>
      <c r="D68" s="106"/>
      <c r="E68" s="107">
        <f t="shared" si="17"/>
        <v>0</v>
      </c>
      <c r="F68" s="106"/>
      <c r="G68" s="108">
        <f t="shared" si="18"/>
        <v>0</v>
      </c>
      <c r="H68" s="108">
        <f t="shared" si="19"/>
        <v>0</v>
      </c>
      <c r="I68" s="66"/>
      <c r="J68" s="78"/>
      <c r="K68" s="36"/>
      <c r="L68" s="36"/>
      <c r="M68" s="36"/>
      <c r="N68" s="36"/>
      <c r="O68" s="79"/>
      <c r="P68" s="36"/>
    </row>
    <row r="69" spans="1:16" x14ac:dyDescent="0.2">
      <c r="A69" s="126" t="str">
        <f t="shared" si="3"/>
        <v>E25</v>
      </c>
      <c r="B69" s="65" t="s">
        <v>36</v>
      </c>
      <c r="C69" s="107"/>
      <c r="D69" s="106"/>
      <c r="E69" s="107">
        <f t="shared" si="17"/>
        <v>0</v>
      </c>
      <c r="F69" s="106"/>
      <c r="G69" s="108">
        <f t="shared" si="18"/>
        <v>0</v>
      </c>
      <c r="H69" s="108">
        <f t="shared" si="19"/>
        <v>0</v>
      </c>
      <c r="I69" s="80"/>
      <c r="J69" s="78"/>
      <c r="K69" s="36"/>
      <c r="L69" s="36"/>
      <c r="M69" s="36"/>
      <c r="N69" s="36"/>
      <c r="O69" s="79"/>
      <c r="P69" s="36"/>
    </row>
    <row r="70" spans="1:16" x14ac:dyDescent="0.2">
      <c r="A70" s="126" t="str">
        <f t="shared" si="3"/>
        <v>E29</v>
      </c>
      <c r="B70" s="65" t="s">
        <v>199</v>
      </c>
      <c r="C70" s="107"/>
      <c r="D70" s="106"/>
      <c r="E70" s="107">
        <f t="shared" si="17"/>
        <v>0</v>
      </c>
      <c r="F70" s="106"/>
      <c r="G70" s="108">
        <f t="shared" si="18"/>
        <v>0</v>
      </c>
      <c r="H70" s="108">
        <f t="shared" si="19"/>
        <v>0</v>
      </c>
      <c r="I70" s="80"/>
      <c r="J70" s="78"/>
      <c r="K70" s="36"/>
      <c r="L70" s="36"/>
      <c r="M70" s="36"/>
      <c r="N70" s="36"/>
      <c r="O70" s="79"/>
      <c r="P70" s="36"/>
    </row>
    <row r="71" spans="1:16" ht="25.5" x14ac:dyDescent="0.25">
      <c r="A71" s="126" t="str">
        <f t="shared" si="3"/>
        <v>E32</v>
      </c>
      <c r="B71" s="65" t="s">
        <v>200</v>
      </c>
      <c r="C71" s="107"/>
      <c r="D71" s="106"/>
      <c r="E71" s="107">
        <f t="shared" si="17"/>
        <v>0</v>
      </c>
      <c r="F71" s="106"/>
      <c r="G71" s="108">
        <f t="shared" si="18"/>
        <v>0</v>
      </c>
      <c r="H71" s="108">
        <f t="shared" si="19"/>
        <v>0</v>
      </c>
      <c r="I71" s="66"/>
      <c r="J71" s="78"/>
      <c r="K71" s="36"/>
      <c r="L71" s="36"/>
      <c r="M71" s="36"/>
      <c r="N71" s="36"/>
      <c r="O71" s="79"/>
      <c r="P71" s="36"/>
    </row>
    <row r="72" spans="1:16" x14ac:dyDescent="0.2">
      <c r="A72" s="126" t="str">
        <f t="shared" si="3"/>
        <v/>
      </c>
      <c r="B72" s="70"/>
      <c r="C72" s="110"/>
      <c r="D72" s="109"/>
      <c r="E72" s="110"/>
      <c r="F72" s="109"/>
      <c r="G72" s="110"/>
      <c r="H72" s="110"/>
      <c r="I72" s="80"/>
      <c r="J72" s="78"/>
      <c r="K72" s="36"/>
      <c r="L72" s="36"/>
      <c r="M72" s="36"/>
      <c r="N72" s="36"/>
      <c r="O72" s="79"/>
      <c r="P72" s="36"/>
    </row>
    <row r="73" spans="1:16" x14ac:dyDescent="0.2">
      <c r="A73" s="126"/>
      <c r="B73" s="72" t="s">
        <v>37</v>
      </c>
      <c r="C73" s="112">
        <f t="shared" ref="C73:H73" si="20">SUM(C63:C71)</f>
        <v>0</v>
      </c>
      <c r="D73" s="111">
        <f t="shared" si="20"/>
        <v>0</v>
      </c>
      <c r="E73" s="112">
        <f t="shared" si="20"/>
        <v>0</v>
      </c>
      <c r="F73" s="111">
        <f t="shared" si="20"/>
        <v>0</v>
      </c>
      <c r="G73" s="112">
        <f t="shared" si="20"/>
        <v>0</v>
      </c>
      <c r="H73" s="112">
        <f t="shared" si="20"/>
        <v>0</v>
      </c>
      <c r="I73" s="81"/>
      <c r="J73" s="78"/>
      <c r="K73" s="36"/>
      <c r="L73" s="36"/>
      <c r="M73" s="36"/>
      <c r="N73" s="36"/>
      <c r="O73" s="79"/>
      <c r="P73" s="36"/>
    </row>
    <row r="74" spans="1:16" s="36" customFormat="1" x14ac:dyDescent="0.2">
      <c r="A74" s="126" t="str">
        <f t="shared" si="3"/>
        <v/>
      </c>
      <c r="B74" s="75"/>
      <c r="C74" s="115"/>
      <c r="D74" s="114"/>
      <c r="E74" s="115"/>
      <c r="F74" s="114"/>
      <c r="G74" s="116"/>
      <c r="H74" s="116"/>
      <c r="I74" s="82"/>
      <c r="J74" s="78"/>
      <c r="O74" s="79"/>
    </row>
    <row r="75" spans="1:16" x14ac:dyDescent="0.2">
      <c r="A75" s="126" t="str">
        <f t="shared" si="3"/>
        <v>E26</v>
      </c>
      <c r="B75" s="65" t="s">
        <v>38</v>
      </c>
      <c r="C75" s="107"/>
      <c r="D75" s="106"/>
      <c r="E75" s="107">
        <f>C75-D75</f>
        <v>0</v>
      </c>
      <c r="F75" s="106"/>
      <c r="G75" s="108">
        <f>D75+F75</f>
        <v>0</v>
      </c>
      <c r="H75" s="108">
        <f>G75-C75</f>
        <v>0</v>
      </c>
      <c r="I75" s="83"/>
      <c r="J75" s="78"/>
      <c r="K75" s="36"/>
      <c r="L75" s="36"/>
      <c r="M75" s="36"/>
      <c r="N75" s="36"/>
      <c r="O75" s="79"/>
      <c r="P75" s="36"/>
    </row>
    <row r="76" spans="1:16" x14ac:dyDescent="0.2">
      <c r="A76" s="126" t="str">
        <f t="shared" si="3"/>
        <v>E27</v>
      </c>
      <c r="B76" s="65" t="s">
        <v>39</v>
      </c>
      <c r="C76" s="107"/>
      <c r="D76" s="106"/>
      <c r="E76" s="107">
        <f>C76-D76</f>
        <v>0</v>
      </c>
      <c r="F76" s="106"/>
      <c r="G76" s="108">
        <f>D76+F76</f>
        <v>0</v>
      </c>
      <c r="H76" s="108">
        <f>G76-C76</f>
        <v>0</v>
      </c>
      <c r="I76" s="83"/>
      <c r="J76" s="36"/>
      <c r="K76" s="36"/>
      <c r="L76" s="36"/>
      <c r="M76" s="36"/>
      <c r="N76" s="36"/>
      <c r="O76" s="79"/>
      <c r="P76" s="36"/>
    </row>
    <row r="77" spans="1:16" ht="25.5" x14ac:dyDescent="0.2">
      <c r="A77" s="126" t="str">
        <f t="shared" ref="A77" si="21">LEFT(B77,3)</f>
        <v>E28</v>
      </c>
      <c r="B77" s="65" t="s">
        <v>438</v>
      </c>
      <c r="C77" s="107"/>
      <c r="D77" s="106"/>
      <c r="E77" s="107">
        <f>C77-D77</f>
        <v>0</v>
      </c>
      <c r="F77" s="106"/>
      <c r="G77" s="108">
        <f>D77+F77</f>
        <v>0</v>
      </c>
      <c r="H77" s="108">
        <f>G77-C77</f>
        <v>0</v>
      </c>
      <c r="I77" s="80"/>
      <c r="J77" s="36"/>
      <c r="K77" s="36"/>
      <c r="L77" s="36"/>
      <c r="M77" s="36"/>
      <c r="N77" s="36"/>
      <c r="O77" s="84"/>
      <c r="P77" s="36"/>
    </row>
    <row r="78" spans="1:16" x14ac:dyDescent="0.2">
      <c r="A78" s="126" t="str">
        <f t="shared" si="3"/>
        <v>E28</v>
      </c>
      <c r="B78" s="65" t="s">
        <v>439</v>
      </c>
      <c r="C78" s="107"/>
      <c r="D78" s="106"/>
      <c r="E78" s="107">
        <f>C78-D78</f>
        <v>0</v>
      </c>
      <c r="F78" s="106"/>
      <c r="G78" s="108">
        <f>D78+F78</f>
        <v>0</v>
      </c>
      <c r="H78" s="108">
        <f>G78-C78</f>
        <v>0</v>
      </c>
      <c r="I78" s="80"/>
      <c r="J78" s="36"/>
      <c r="K78" s="36"/>
      <c r="L78" s="36"/>
      <c r="M78" s="36"/>
      <c r="N78" s="36"/>
      <c r="O78" s="84"/>
      <c r="P78" s="36"/>
    </row>
    <row r="79" spans="1:16" x14ac:dyDescent="0.2">
      <c r="A79" s="126" t="str">
        <f t="shared" si="3"/>
        <v/>
      </c>
      <c r="B79" s="70"/>
      <c r="C79" s="110"/>
      <c r="D79" s="109"/>
      <c r="E79" s="110"/>
      <c r="F79" s="109"/>
      <c r="G79" s="110"/>
      <c r="H79" s="110"/>
      <c r="I79" s="80"/>
      <c r="J79" s="36"/>
      <c r="K79" s="36"/>
      <c r="L79" s="36"/>
      <c r="M79" s="36"/>
      <c r="N79" s="36"/>
      <c r="O79" s="84"/>
      <c r="P79" s="36"/>
    </row>
    <row r="80" spans="1:16" x14ac:dyDescent="0.2">
      <c r="A80" s="126"/>
      <c r="B80" s="72" t="s">
        <v>41</v>
      </c>
      <c r="C80" s="112">
        <f t="shared" ref="C80:H80" si="22">SUM(C75:C78)</f>
        <v>0</v>
      </c>
      <c r="D80" s="111">
        <f t="shared" si="22"/>
        <v>0</v>
      </c>
      <c r="E80" s="112">
        <f t="shared" si="22"/>
        <v>0</v>
      </c>
      <c r="F80" s="111">
        <f t="shared" si="22"/>
        <v>0</v>
      </c>
      <c r="G80" s="112">
        <f t="shared" si="22"/>
        <v>0</v>
      </c>
      <c r="H80" s="112">
        <f t="shared" si="22"/>
        <v>0</v>
      </c>
      <c r="I80" s="77"/>
      <c r="J80" s="36"/>
      <c r="K80" s="36"/>
      <c r="L80" s="36"/>
      <c r="M80" s="36"/>
      <c r="N80" s="36"/>
      <c r="O80" s="84"/>
      <c r="P80" s="36"/>
    </row>
    <row r="81" spans="1:16" s="36" customFormat="1" x14ac:dyDescent="0.2">
      <c r="A81" s="126" t="str">
        <f t="shared" si="3"/>
        <v/>
      </c>
      <c r="B81" s="75"/>
      <c r="C81" s="115"/>
      <c r="D81" s="114"/>
      <c r="E81" s="115"/>
      <c r="F81" s="114"/>
      <c r="G81" s="116"/>
      <c r="H81" s="116"/>
      <c r="I81" s="80"/>
      <c r="O81" s="84"/>
    </row>
    <row r="82" spans="1:16" ht="15" x14ac:dyDescent="0.25">
      <c r="A82" s="126" t="str">
        <f t="shared" si="3"/>
        <v>E30</v>
      </c>
      <c r="B82" s="65" t="s">
        <v>184</v>
      </c>
      <c r="C82" s="107"/>
      <c r="D82" s="106"/>
      <c r="E82" s="107">
        <f>C82-D82</f>
        <v>0</v>
      </c>
      <c r="F82" s="106"/>
      <c r="G82" s="108">
        <f>D82+F82</f>
        <v>0</v>
      </c>
      <c r="H82" s="108">
        <f>G82-C82</f>
        <v>0</v>
      </c>
      <c r="I82" s="66"/>
      <c r="J82" s="36"/>
      <c r="K82" s="36"/>
      <c r="L82" s="36"/>
      <c r="M82" s="36"/>
      <c r="N82" s="36"/>
      <c r="O82" s="84"/>
      <c r="P82" s="36"/>
    </row>
    <row r="83" spans="1:16" x14ac:dyDescent="0.2">
      <c r="A83" s="126" t="str">
        <f t="shared" si="3"/>
        <v>Con</v>
      </c>
      <c r="B83" s="65" t="s">
        <v>42</v>
      </c>
      <c r="C83" s="107"/>
      <c r="D83" s="106"/>
      <c r="E83" s="107">
        <f>C83-D83</f>
        <v>0</v>
      </c>
      <c r="F83" s="106"/>
      <c r="G83" s="108">
        <f>D83+F83</f>
        <v>0</v>
      </c>
      <c r="H83" s="108">
        <f>G83-C83</f>
        <v>0</v>
      </c>
      <c r="I83" s="80"/>
      <c r="J83" s="36"/>
      <c r="K83" s="36"/>
      <c r="L83" s="36"/>
      <c r="M83" s="36"/>
      <c r="N83" s="36"/>
      <c r="O83" s="84"/>
      <c r="P83" s="36"/>
    </row>
    <row r="84" spans="1:16" ht="15" x14ac:dyDescent="0.25">
      <c r="A84" s="126" t="str">
        <f t="shared" si="3"/>
        <v>Rev</v>
      </c>
      <c r="B84" s="65" t="s">
        <v>43</v>
      </c>
      <c r="C84" s="107"/>
      <c r="D84" s="106"/>
      <c r="E84" s="107">
        <f>C84-D84</f>
        <v>0</v>
      </c>
      <c r="F84" s="106"/>
      <c r="G84" s="108">
        <f>D84+F84</f>
        <v>0</v>
      </c>
      <c r="H84" s="108">
        <f>G84-C84</f>
        <v>0</v>
      </c>
      <c r="I84" s="66"/>
      <c r="J84" s="36"/>
      <c r="K84" s="36"/>
      <c r="L84" s="36"/>
      <c r="M84" s="36"/>
      <c r="N84" s="36"/>
      <c r="O84" s="84"/>
      <c r="P84" s="36"/>
    </row>
    <row r="85" spans="1:16" x14ac:dyDescent="0.2">
      <c r="A85" s="126" t="str">
        <f>LEFT(B85,3)</f>
        <v/>
      </c>
      <c r="B85" s="85"/>
      <c r="C85" s="118"/>
      <c r="D85" s="117"/>
      <c r="E85" s="118"/>
      <c r="F85" s="109"/>
      <c r="G85" s="110"/>
      <c r="H85" s="110"/>
      <c r="I85" s="80"/>
      <c r="J85" s="36"/>
      <c r="K85" s="36"/>
      <c r="L85" s="36"/>
      <c r="M85" s="36"/>
      <c r="N85" s="36"/>
      <c r="O85" s="84"/>
      <c r="P85" s="36"/>
    </row>
    <row r="86" spans="1:16" x14ac:dyDescent="0.2">
      <c r="A86" s="126"/>
      <c r="B86" s="72" t="s">
        <v>44</v>
      </c>
      <c r="C86" s="112">
        <f t="shared" ref="C86:H86" si="23">SUM(C82:C85)</f>
        <v>0</v>
      </c>
      <c r="D86" s="111">
        <f t="shared" si="23"/>
        <v>0</v>
      </c>
      <c r="E86" s="112">
        <f t="shared" si="23"/>
        <v>0</v>
      </c>
      <c r="F86" s="111">
        <f t="shared" si="23"/>
        <v>0</v>
      </c>
      <c r="G86" s="112">
        <f t="shared" si="23"/>
        <v>0</v>
      </c>
      <c r="H86" s="112">
        <f t="shared" si="23"/>
        <v>0</v>
      </c>
      <c r="I86" s="77"/>
      <c r="J86" s="36"/>
      <c r="K86" s="36"/>
      <c r="L86" s="36"/>
      <c r="M86" s="36"/>
      <c r="N86" s="36"/>
      <c r="O86" s="84"/>
      <c r="P86" s="36"/>
    </row>
    <row r="87" spans="1:16" x14ac:dyDescent="0.2">
      <c r="A87" s="126" t="str">
        <f>LEFT(B87,3)</f>
        <v/>
      </c>
      <c r="B87" s="70"/>
      <c r="C87" s="110"/>
      <c r="D87" s="109"/>
      <c r="E87" s="110"/>
      <c r="F87" s="109"/>
      <c r="G87" s="110"/>
      <c r="H87" s="110"/>
      <c r="I87" s="80"/>
      <c r="J87" s="36"/>
      <c r="K87" s="36"/>
      <c r="L87" s="36"/>
      <c r="M87" s="36"/>
      <c r="N87" s="36"/>
      <c r="O87" s="84"/>
      <c r="P87" s="36"/>
    </row>
    <row r="88" spans="1:16" ht="25.5" x14ac:dyDescent="0.2">
      <c r="A88" s="126"/>
      <c r="B88" s="86" t="s">
        <v>45</v>
      </c>
      <c r="C88" s="120">
        <f t="shared" ref="C88:H88" si="24">C51+C61+C73+C80+C86</f>
        <v>0</v>
      </c>
      <c r="D88" s="119">
        <f t="shared" si="24"/>
        <v>0</v>
      </c>
      <c r="E88" s="120">
        <f t="shared" si="24"/>
        <v>0</v>
      </c>
      <c r="F88" s="119">
        <f t="shared" si="24"/>
        <v>0</v>
      </c>
      <c r="G88" s="120">
        <f t="shared" si="24"/>
        <v>0</v>
      </c>
      <c r="H88" s="120">
        <f t="shared" si="24"/>
        <v>0</v>
      </c>
      <c r="I88" s="77"/>
      <c r="J88" s="36"/>
      <c r="K88" s="36"/>
      <c r="L88" s="36"/>
      <c r="M88" s="36"/>
      <c r="N88" s="36"/>
      <c r="O88" s="84"/>
      <c r="P88" s="36"/>
    </row>
    <row r="89" spans="1:16" x14ac:dyDescent="0.2">
      <c r="A89" s="127" t="s">
        <v>322</v>
      </c>
      <c r="B89" s="72" t="s">
        <v>46</v>
      </c>
      <c r="C89" s="163">
        <f t="shared" ref="C89:H89" si="25">+C36+C88</f>
        <v>0</v>
      </c>
      <c r="D89" s="138">
        <f t="shared" si="25"/>
        <v>0</v>
      </c>
      <c r="E89" s="163">
        <f t="shared" si="25"/>
        <v>0</v>
      </c>
      <c r="F89" s="138">
        <f t="shared" si="25"/>
        <v>0</v>
      </c>
      <c r="G89" s="138">
        <f t="shared" si="25"/>
        <v>0</v>
      </c>
      <c r="H89" s="138">
        <f t="shared" si="25"/>
        <v>0</v>
      </c>
      <c r="I89" s="87"/>
      <c r="J89" s="36"/>
      <c r="K89" s="36"/>
      <c r="L89" s="36"/>
      <c r="M89" s="36"/>
      <c r="N89" s="36"/>
      <c r="O89" s="84"/>
      <c r="P89" s="36"/>
    </row>
    <row r="90" spans="1:16" x14ac:dyDescent="0.2">
      <c r="A90" s="127" t="s">
        <v>323</v>
      </c>
      <c r="B90" s="86" t="s">
        <v>47</v>
      </c>
      <c r="C90" s="216" t="e">
        <f>VLOOKUP(C11,'Indschls 18-19'!B:O,8,0)</f>
        <v>#N/A</v>
      </c>
      <c r="D90" s="121"/>
      <c r="E90" s="122"/>
      <c r="F90" s="121"/>
      <c r="G90" s="110"/>
      <c r="H90" s="110"/>
      <c r="I90" s="82"/>
      <c r="J90" s="36"/>
      <c r="K90" s="36"/>
      <c r="L90" s="36"/>
      <c r="M90" s="36"/>
      <c r="N90" s="36"/>
      <c r="O90" s="84"/>
      <c r="P90" s="36"/>
    </row>
    <row r="91" spans="1:16" ht="15" x14ac:dyDescent="0.25">
      <c r="A91" s="126" t="str">
        <f>LEFT(B91,4)</f>
        <v>CI01</v>
      </c>
      <c r="B91" s="65" t="s">
        <v>48</v>
      </c>
      <c r="C91" s="107"/>
      <c r="D91" s="106"/>
      <c r="E91" s="107">
        <f>C91-D91</f>
        <v>0</v>
      </c>
      <c r="F91" s="106"/>
      <c r="G91" s="108">
        <f>D91+F91</f>
        <v>0</v>
      </c>
      <c r="H91" s="108">
        <f>G91-C91</f>
        <v>0</v>
      </c>
      <c r="I91" s="66"/>
      <c r="J91" s="36"/>
      <c r="K91" s="36"/>
      <c r="L91" s="36"/>
      <c r="M91" s="36"/>
      <c r="N91" s="36"/>
      <c r="O91" s="84"/>
      <c r="P91" s="36"/>
    </row>
    <row r="92" spans="1:16" ht="15" x14ac:dyDescent="0.25">
      <c r="A92" s="126" t="str">
        <f t="shared" ref="A92:A98" si="26">LEFT(B92,4)</f>
        <v>CI03</v>
      </c>
      <c r="B92" s="65" t="s">
        <v>49</v>
      </c>
      <c r="C92" s="107"/>
      <c r="D92" s="106"/>
      <c r="E92" s="107">
        <f>C92-D92</f>
        <v>0</v>
      </c>
      <c r="F92" s="106"/>
      <c r="G92" s="108">
        <f>D92+F92</f>
        <v>0</v>
      </c>
      <c r="H92" s="108">
        <f>G92-C92</f>
        <v>0</v>
      </c>
      <c r="I92" s="66"/>
      <c r="J92" s="36"/>
      <c r="K92" s="36"/>
      <c r="L92" s="36"/>
      <c r="M92" s="36"/>
      <c r="N92" s="36"/>
      <c r="O92" s="84"/>
      <c r="P92" s="36"/>
    </row>
    <row r="93" spans="1:16" ht="15" x14ac:dyDescent="0.25">
      <c r="A93" s="126" t="str">
        <f t="shared" si="26"/>
        <v>CI04</v>
      </c>
      <c r="B93" s="65" t="s">
        <v>50</v>
      </c>
      <c r="C93" s="107"/>
      <c r="D93" s="106"/>
      <c r="E93" s="107">
        <f>C93-D93</f>
        <v>0</v>
      </c>
      <c r="F93" s="106"/>
      <c r="G93" s="108">
        <f>D93+F93</f>
        <v>0</v>
      </c>
      <c r="H93" s="108">
        <f>G93-C93</f>
        <v>0</v>
      </c>
      <c r="I93" s="66"/>
      <c r="J93" s="36"/>
      <c r="K93" s="36"/>
      <c r="L93" s="36"/>
      <c r="M93" s="36"/>
      <c r="N93" s="36"/>
      <c r="O93" s="84"/>
      <c r="P93" s="36"/>
    </row>
    <row r="94" spans="1:16" x14ac:dyDescent="0.2">
      <c r="A94" s="126" t="str">
        <f t="shared" si="26"/>
        <v/>
      </c>
      <c r="B94" s="70"/>
      <c r="C94" s="110"/>
      <c r="D94" s="109"/>
      <c r="E94" s="110"/>
      <c r="F94" s="109"/>
      <c r="G94" s="110"/>
      <c r="H94" s="110"/>
      <c r="I94" s="80"/>
      <c r="J94" s="36"/>
      <c r="K94" s="36"/>
      <c r="L94" s="36"/>
      <c r="M94" s="36"/>
      <c r="N94" s="36"/>
      <c r="O94" s="84"/>
      <c r="P94" s="36"/>
    </row>
    <row r="95" spans="1:16" x14ac:dyDescent="0.2">
      <c r="A95" s="126" t="str">
        <f t="shared" si="26"/>
        <v xml:space="preserve">CFR </v>
      </c>
      <c r="B95" s="72" t="s">
        <v>51</v>
      </c>
      <c r="C95" s="112">
        <f t="shared" ref="C95:H95" si="27">SUM(C91:C94)</f>
        <v>0</v>
      </c>
      <c r="D95" s="111">
        <f t="shared" si="27"/>
        <v>0</v>
      </c>
      <c r="E95" s="112">
        <f t="shared" si="27"/>
        <v>0</v>
      </c>
      <c r="F95" s="111">
        <f t="shared" si="27"/>
        <v>0</v>
      </c>
      <c r="G95" s="112">
        <f t="shared" si="27"/>
        <v>0</v>
      </c>
      <c r="H95" s="112">
        <f t="shared" si="27"/>
        <v>0</v>
      </c>
      <c r="I95" s="77"/>
      <c r="J95" s="36"/>
      <c r="K95" s="36"/>
      <c r="L95" s="36"/>
      <c r="M95" s="36"/>
      <c r="N95" s="36"/>
      <c r="O95" s="84"/>
      <c r="P95" s="36"/>
    </row>
    <row r="96" spans="1:16" ht="15" x14ac:dyDescent="0.25">
      <c r="A96" s="126" t="str">
        <f t="shared" si="26"/>
        <v>CE01</v>
      </c>
      <c r="B96" s="65" t="s">
        <v>52</v>
      </c>
      <c r="C96" s="107"/>
      <c r="D96" s="106"/>
      <c r="E96" s="107">
        <f>C96-D96</f>
        <v>0</v>
      </c>
      <c r="F96" s="106"/>
      <c r="G96" s="108">
        <f>D96+F96</f>
        <v>0</v>
      </c>
      <c r="H96" s="108">
        <f>G96-C96</f>
        <v>0</v>
      </c>
      <c r="I96" s="66"/>
      <c r="J96" s="36"/>
      <c r="K96" s="36"/>
      <c r="L96" s="36"/>
      <c r="M96" s="36"/>
      <c r="N96" s="36"/>
      <c r="O96" s="84"/>
      <c r="P96" s="36"/>
    </row>
    <row r="97" spans="1:16" ht="25.5" x14ac:dyDescent="0.25">
      <c r="A97" s="126" t="str">
        <f t="shared" si="26"/>
        <v>CE02</v>
      </c>
      <c r="B97" s="65" t="s">
        <v>53</v>
      </c>
      <c r="C97" s="107"/>
      <c r="D97" s="106"/>
      <c r="E97" s="107">
        <f>C97-D97</f>
        <v>0</v>
      </c>
      <c r="F97" s="106"/>
      <c r="G97" s="108">
        <f>D97+F97</f>
        <v>0</v>
      </c>
      <c r="H97" s="108">
        <f>G97-C97</f>
        <v>0</v>
      </c>
      <c r="I97" s="66"/>
      <c r="J97" s="36"/>
      <c r="K97" s="36"/>
      <c r="L97" s="36"/>
      <c r="M97" s="36"/>
      <c r="N97" s="36"/>
      <c r="O97" s="84"/>
      <c r="P97" s="36"/>
    </row>
    <row r="98" spans="1:16" ht="30" customHeight="1" x14ac:dyDescent="0.25">
      <c r="A98" s="126" t="str">
        <f t="shared" si="26"/>
        <v>CE03</v>
      </c>
      <c r="B98" s="65" t="s">
        <v>54</v>
      </c>
      <c r="C98" s="107"/>
      <c r="D98" s="106"/>
      <c r="E98" s="107">
        <f>C98-D98</f>
        <v>0</v>
      </c>
      <c r="F98" s="106"/>
      <c r="G98" s="108">
        <f>D98+F98</f>
        <v>0</v>
      </c>
      <c r="H98" s="108">
        <f>G98-C98</f>
        <v>0</v>
      </c>
      <c r="I98" s="66"/>
      <c r="J98" s="36"/>
      <c r="K98" s="36"/>
      <c r="L98" s="36"/>
      <c r="M98" s="36"/>
      <c r="N98" s="36"/>
      <c r="O98" s="84"/>
      <c r="P98" s="36"/>
    </row>
    <row r="99" spans="1:16" ht="25.5" x14ac:dyDescent="0.25">
      <c r="A99" s="126" t="str">
        <f>LEFT(B99,4)</f>
        <v>CE04</v>
      </c>
      <c r="B99" s="65" t="s">
        <v>55</v>
      </c>
      <c r="C99" s="107"/>
      <c r="D99" s="106"/>
      <c r="E99" s="107">
        <f>C99-D99</f>
        <v>0</v>
      </c>
      <c r="F99" s="106"/>
      <c r="G99" s="108">
        <f>D99+F99</f>
        <v>0</v>
      </c>
      <c r="H99" s="108">
        <f>G99-C99</f>
        <v>0</v>
      </c>
      <c r="I99" s="66"/>
      <c r="J99" s="36"/>
      <c r="K99" s="36"/>
      <c r="L99" s="36"/>
      <c r="M99" s="36"/>
      <c r="N99" s="36"/>
      <c r="O99" s="84"/>
      <c r="P99" s="36"/>
    </row>
    <row r="100" spans="1:16" ht="25.5" x14ac:dyDescent="0.25">
      <c r="A100" s="127" t="s">
        <v>325</v>
      </c>
      <c r="B100" s="65" t="s">
        <v>326</v>
      </c>
      <c r="C100" s="107"/>
      <c r="D100" s="106"/>
      <c r="E100" s="107">
        <f>C100-D100</f>
        <v>0</v>
      </c>
      <c r="F100" s="106"/>
      <c r="G100" s="108">
        <f>D100+F100</f>
        <v>0</v>
      </c>
      <c r="H100" s="108">
        <f>G100-C100</f>
        <v>0</v>
      </c>
      <c r="I100" s="66"/>
      <c r="J100" s="36"/>
      <c r="K100" s="36"/>
      <c r="L100" s="36"/>
      <c r="M100" s="36"/>
      <c r="N100" s="36"/>
      <c r="O100" s="84"/>
      <c r="P100" s="36"/>
    </row>
    <row r="101" spans="1:16" x14ac:dyDescent="0.2">
      <c r="B101" s="70"/>
      <c r="C101" s="110"/>
      <c r="D101" s="109"/>
      <c r="E101" s="110"/>
      <c r="F101" s="109"/>
      <c r="G101" s="110"/>
      <c r="H101" s="110"/>
      <c r="I101" s="80"/>
      <c r="J101" s="36"/>
      <c r="K101" s="36"/>
      <c r="L101" s="36"/>
      <c r="M101" s="36"/>
      <c r="N101" s="36"/>
      <c r="O101" s="84"/>
      <c r="P101" s="36"/>
    </row>
    <row r="102" spans="1:16" x14ac:dyDescent="0.2">
      <c r="B102" s="72" t="s">
        <v>56</v>
      </c>
      <c r="C102" s="112">
        <f t="shared" ref="C102:H102" si="28">SUM(C96:C101)</f>
        <v>0</v>
      </c>
      <c r="D102" s="111">
        <f t="shared" si="28"/>
        <v>0</v>
      </c>
      <c r="E102" s="112">
        <f t="shared" si="28"/>
        <v>0</v>
      </c>
      <c r="F102" s="111">
        <f t="shared" si="28"/>
        <v>0</v>
      </c>
      <c r="G102" s="112">
        <f t="shared" si="28"/>
        <v>0</v>
      </c>
      <c r="H102" s="112">
        <f t="shared" si="28"/>
        <v>0</v>
      </c>
      <c r="I102" s="77"/>
      <c r="J102" s="36"/>
      <c r="K102" s="36"/>
      <c r="L102" s="36"/>
      <c r="M102" s="36"/>
      <c r="N102" s="36"/>
      <c r="O102" s="84"/>
      <c r="P102" s="36"/>
    </row>
    <row r="103" spans="1:16" x14ac:dyDescent="0.2">
      <c r="B103" s="70"/>
      <c r="C103" s="110"/>
      <c r="D103" s="109"/>
      <c r="E103" s="110"/>
      <c r="F103" s="109"/>
      <c r="G103" s="110"/>
      <c r="H103" s="110"/>
      <c r="I103" s="80"/>
      <c r="J103" s="36"/>
      <c r="K103" s="36"/>
      <c r="L103" s="36"/>
      <c r="M103" s="36"/>
      <c r="N103" s="36"/>
      <c r="O103" s="84"/>
      <c r="P103" s="36"/>
    </row>
    <row r="104" spans="1:16" x14ac:dyDescent="0.2">
      <c r="A104" s="127" t="s">
        <v>324</v>
      </c>
      <c r="B104" s="88" t="s">
        <v>57</v>
      </c>
      <c r="C104" s="164">
        <f t="shared" ref="C104:H104" si="29">C95+C102</f>
        <v>0</v>
      </c>
      <c r="D104" s="123">
        <f t="shared" si="29"/>
        <v>0</v>
      </c>
      <c r="E104" s="164">
        <f t="shared" si="29"/>
        <v>0</v>
      </c>
      <c r="F104" s="123">
        <f t="shared" si="29"/>
        <v>0</v>
      </c>
      <c r="G104" s="123">
        <f t="shared" si="29"/>
        <v>0</v>
      </c>
      <c r="H104" s="123">
        <f t="shared" si="29"/>
        <v>0</v>
      </c>
      <c r="I104" s="80"/>
      <c r="J104" s="36"/>
      <c r="K104" s="36"/>
      <c r="L104" s="36"/>
      <c r="M104" s="36"/>
      <c r="N104" s="36"/>
      <c r="O104" s="84"/>
      <c r="P104" s="36"/>
    </row>
    <row r="105" spans="1:16" x14ac:dyDescent="0.2">
      <c r="B105" s="70"/>
      <c r="C105" s="110"/>
      <c r="D105" s="109"/>
      <c r="E105" s="110"/>
      <c r="F105" s="117"/>
      <c r="G105" s="118"/>
      <c r="H105" s="118"/>
      <c r="I105" s="80"/>
      <c r="J105" s="36"/>
      <c r="K105" s="36"/>
      <c r="L105" s="36"/>
      <c r="M105" s="36"/>
      <c r="N105" s="36"/>
      <c r="O105" s="84"/>
      <c r="P105" s="36"/>
    </row>
    <row r="106" spans="1:16" x14ac:dyDescent="0.2">
      <c r="B106" s="89" t="s">
        <v>58</v>
      </c>
      <c r="C106" s="165">
        <f t="shared" ref="C106:H106" si="30">SUM(C89+C104)</f>
        <v>0</v>
      </c>
      <c r="D106" s="124">
        <f t="shared" si="30"/>
        <v>0</v>
      </c>
      <c r="E106" s="165">
        <f t="shared" si="30"/>
        <v>0</v>
      </c>
      <c r="F106" s="124">
        <f t="shared" si="30"/>
        <v>0</v>
      </c>
      <c r="G106" s="124">
        <f t="shared" si="30"/>
        <v>0</v>
      </c>
      <c r="H106" s="124">
        <f t="shared" si="30"/>
        <v>0</v>
      </c>
      <c r="I106" s="90"/>
      <c r="J106" s="36"/>
      <c r="K106" s="36"/>
      <c r="L106" s="36"/>
      <c r="M106" s="36"/>
      <c r="N106" s="36"/>
      <c r="O106" s="84"/>
      <c r="P106" s="36"/>
    </row>
    <row r="107" spans="1:16" x14ac:dyDescent="0.2">
      <c r="B107" s="91"/>
      <c r="C107" s="91"/>
      <c r="D107" s="91"/>
      <c r="E107" s="91"/>
      <c r="F107" s="91"/>
      <c r="G107" s="91"/>
      <c r="H107" s="91"/>
      <c r="I107" s="78"/>
      <c r="J107" s="36"/>
      <c r="K107" s="36"/>
      <c r="L107" s="36"/>
      <c r="M107" s="36"/>
      <c r="N107" s="36"/>
      <c r="O107" s="84"/>
      <c r="P107" s="36"/>
    </row>
    <row r="108" spans="1:16" x14ac:dyDescent="0.2">
      <c r="B108" s="91"/>
      <c r="C108" s="91"/>
      <c r="D108" s="91"/>
      <c r="E108" s="91"/>
      <c r="F108" s="91"/>
      <c r="G108" s="92"/>
      <c r="H108" s="92"/>
      <c r="I108" s="78"/>
      <c r="J108" s="36"/>
      <c r="K108" s="36"/>
      <c r="L108" s="36"/>
      <c r="M108" s="36"/>
      <c r="N108" s="36"/>
      <c r="O108" s="84"/>
      <c r="P108" s="36"/>
    </row>
    <row r="109" spans="1:16" x14ac:dyDescent="0.2">
      <c r="B109" s="93"/>
      <c r="C109" s="93"/>
      <c r="D109" s="93"/>
      <c r="E109" s="93"/>
      <c r="F109" s="93"/>
      <c r="G109" s="93"/>
      <c r="H109" s="93"/>
      <c r="I109" s="78"/>
      <c r="J109" s="36"/>
      <c r="K109" s="36"/>
      <c r="L109" s="36"/>
      <c r="M109" s="36"/>
      <c r="N109" s="36"/>
      <c r="O109" s="84"/>
      <c r="P109" s="36"/>
    </row>
    <row r="110" spans="1:16" ht="13.5" thickBot="1" x14ac:dyDescent="0.25">
      <c r="B110" s="93"/>
      <c r="C110" s="93"/>
      <c r="D110" s="93"/>
      <c r="E110" s="93"/>
      <c r="F110" s="93"/>
      <c r="G110" s="93"/>
      <c r="H110" s="93"/>
      <c r="I110" s="78"/>
      <c r="J110" s="36"/>
      <c r="K110" s="36"/>
      <c r="L110" s="36"/>
      <c r="M110" s="36"/>
      <c r="N110" s="36"/>
      <c r="O110" s="84"/>
      <c r="P110" s="36"/>
    </row>
    <row r="111" spans="1:16" ht="18" customHeight="1" x14ac:dyDescent="0.25">
      <c r="B111" s="229" t="s">
        <v>201</v>
      </c>
      <c r="C111" s="230"/>
      <c r="D111" s="230"/>
      <c r="E111" s="230"/>
      <c r="F111" s="231"/>
      <c r="G111" s="93"/>
      <c r="H111" s="93"/>
      <c r="I111" s="78"/>
      <c r="J111" s="36"/>
      <c r="K111" s="36"/>
      <c r="L111" s="36"/>
      <c r="M111" s="36"/>
      <c r="N111" s="36"/>
      <c r="O111" s="84"/>
      <c r="P111" s="36"/>
    </row>
    <row r="112" spans="1:16" ht="18" x14ac:dyDescent="0.25">
      <c r="B112" s="94"/>
      <c r="C112" s="95"/>
      <c r="D112" s="96"/>
      <c r="E112" s="97"/>
      <c r="F112" s="98"/>
      <c r="G112" s="93"/>
      <c r="H112" s="93"/>
      <c r="I112" s="78"/>
      <c r="J112" s="36"/>
      <c r="K112" s="36"/>
      <c r="L112" s="36"/>
      <c r="M112" s="36"/>
      <c r="N112" s="36"/>
      <c r="O112" s="84"/>
      <c r="P112" s="36"/>
    </row>
    <row r="113" spans="2:16" ht="18" x14ac:dyDescent="0.25">
      <c r="B113" s="232" t="s">
        <v>59</v>
      </c>
      <c r="C113" s="233"/>
      <c r="D113" s="233"/>
      <c r="E113" s="233"/>
      <c r="F113" s="99"/>
      <c r="G113" s="93"/>
      <c r="H113" s="93"/>
      <c r="I113" s="78"/>
      <c r="J113" s="36"/>
      <c r="K113" s="36"/>
      <c r="L113" s="36"/>
      <c r="M113" s="36"/>
      <c r="N113" s="36"/>
      <c r="O113" s="84"/>
      <c r="P113" s="36"/>
    </row>
    <row r="114" spans="2:16" ht="18.75" x14ac:dyDescent="0.3">
      <c r="B114" s="100"/>
      <c r="C114" s="96"/>
      <c r="D114" s="96"/>
      <c r="E114" s="97"/>
      <c r="F114" s="2"/>
      <c r="G114" s="93"/>
      <c r="H114" s="93"/>
      <c r="I114" s="78"/>
      <c r="J114" s="36"/>
      <c r="K114" s="36"/>
      <c r="L114" s="36"/>
      <c r="M114" s="36"/>
      <c r="N114" s="36"/>
      <c r="O114" s="84"/>
      <c r="P114" s="36"/>
    </row>
    <row r="115" spans="2:16" ht="18" x14ac:dyDescent="0.25">
      <c r="B115" s="232" t="s">
        <v>327</v>
      </c>
      <c r="C115" s="233"/>
      <c r="D115" s="233"/>
      <c r="E115" s="233"/>
      <c r="F115" s="234"/>
      <c r="G115" s="93"/>
      <c r="H115" s="93"/>
      <c r="I115" s="78"/>
      <c r="J115" s="36"/>
      <c r="K115" s="36"/>
      <c r="L115" s="36"/>
      <c r="M115" s="36"/>
      <c r="N115" s="36"/>
      <c r="O115" s="84"/>
      <c r="P115" s="36"/>
    </row>
    <row r="116" spans="2:16" ht="18" x14ac:dyDescent="0.25">
      <c r="B116" s="94"/>
      <c r="C116" s="96"/>
      <c r="D116" s="96"/>
      <c r="E116" s="97"/>
      <c r="F116" s="3"/>
      <c r="I116" s="78"/>
      <c r="J116" s="36"/>
      <c r="K116" s="36"/>
      <c r="L116" s="36"/>
      <c r="M116" s="36"/>
      <c r="N116" s="36"/>
      <c r="O116" s="84"/>
      <c r="P116" s="36"/>
    </row>
    <row r="117" spans="2:16" ht="18.75" thickBot="1" x14ac:dyDescent="0.3">
      <c r="B117" s="222" t="s">
        <v>60</v>
      </c>
      <c r="C117" s="223"/>
      <c r="D117" s="223"/>
      <c r="E117" s="223"/>
      <c r="F117" s="224"/>
      <c r="I117" s="78"/>
      <c r="J117" s="36"/>
      <c r="K117" s="36"/>
      <c r="L117" s="36"/>
      <c r="M117" s="36"/>
      <c r="N117" s="36"/>
      <c r="O117" s="84"/>
      <c r="P117" s="36"/>
    </row>
    <row r="118" spans="2:16" x14ac:dyDescent="0.2">
      <c r="I118" s="78"/>
      <c r="J118" s="36"/>
      <c r="K118" s="36"/>
      <c r="L118" s="36"/>
      <c r="M118" s="36"/>
      <c r="N118" s="36"/>
      <c r="O118" s="84"/>
      <c r="P118" s="36"/>
    </row>
    <row r="119" spans="2:16" x14ac:dyDescent="0.2">
      <c r="I119" s="78"/>
      <c r="J119" s="36"/>
      <c r="K119" s="36"/>
      <c r="L119" s="36"/>
      <c r="M119" s="36"/>
      <c r="N119" s="36"/>
      <c r="O119" s="84"/>
      <c r="P119" s="36"/>
    </row>
    <row r="120" spans="2:16" x14ac:dyDescent="0.2">
      <c r="I120" s="78"/>
      <c r="J120" s="36"/>
      <c r="K120" s="36"/>
      <c r="L120" s="36"/>
      <c r="M120" s="36"/>
      <c r="N120" s="36"/>
      <c r="O120" s="84"/>
      <c r="P120" s="36"/>
    </row>
    <row r="121" spans="2:16" x14ac:dyDescent="0.2">
      <c r="I121" s="78"/>
      <c r="J121" s="36"/>
      <c r="K121" s="36"/>
      <c r="L121" s="36"/>
      <c r="M121" s="36"/>
      <c r="N121" s="36"/>
      <c r="O121" s="84"/>
      <c r="P121" s="36"/>
    </row>
    <row r="122" spans="2:16" x14ac:dyDescent="0.2">
      <c r="I122" s="78"/>
      <c r="J122" s="36"/>
      <c r="K122" s="36"/>
      <c r="L122" s="36"/>
      <c r="M122" s="36"/>
      <c r="N122" s="36"/>
      <c r="O122" s="84"/>
      <c r="P122" s="36"/>
    </row>
    <row r="123" spans="2:16" x14ac:dyDescent="0.2">
      <c r="I123" s="78"/>
      <c r="J123" s="36"/>
      <c r="K123" s="36"/>
      <c r="L123" s="36"/>
      <c r="M123" s="36"/>
      <c r="N123" s="36"/>
      <c r="O123" s="84"/>
      <c r="P123" s="36"/>
    </row>
    <row r="124" spans="2:16" x14ac:dyDescent="0.2">
      <c r="I124" s="78"/>
      <c r="J124" s="36"/>
      <c r="K124" s="36"/>
      <c r="L124" s="36"/>
      <c r="M124" s="36"/>
      <c r="N124" s="36"/>
      <c r="O124" s="84"/>
      <c r="P124" s="36"/>
    </row>
    <row r="125" spans="2:16" x14ac:dyDescent="0.2">
      <c r="I125" s="78"/>
      <c r="J125" s="36"/>
      <c r="K125" s="36"/>
      <c r="L125" s="36"/>
      <c r="M125" s="36"/>
      <c r="N125" s="36"/>
      <c r="O125" s="84"/>
      <c r="P125" s="36"/>
    </row>
    <row r="126" spans="2:16" x14ac:dyDescent="0.2">
      <c r="I126" s="78"/>
      <c r="J126" s="36"/>
      <c r="K126" s="36"/>
      <c r="L126" s="36"/>
      <c r="M126" s="36"/>
      <c r="N126" s="36"/>
      <c r="O126" s="84"/>
      <c r="P126" s="36"/>
    </row>
    <row r="127" spans="2:16" x14ac:dyDescent="0.2">
      <c r="I127" s="78"/>
      <c r="J127" s="36"/>
      <c r="K127" s="36"/>
      <c r="L127" s="36"/>
      <c r="M127" s="36"/>
      <c r="N127" s="36"/>
      <c r="O127" s="84"/>
      <c r="P127" s="36"/>
    </row>
    <row r="128" spans="2:16" x14ac:dyDescent="0.2">
      <c r="I128" s="78"/>
      <c r="J128" s="36"/>
      <c r="K128" s="36"/>
      <c r="L128" s="36"/>
      <c r="M128" s="36"/>
      <c r="N128" s="36"/>
      <c r="O128" s="84"/>
      <c r="P128" s="36"/>
    </row>
    <row r="129" spans="9:16" x14ac:dyDescent="0.2">
      <c r="I129" s="78"/>
      <c r="J129" s="36"/>
      <c r="K129" s="36"/>
      <c r="L129" s="36"/>
      <c r="M129" s="36"/>
      <c r="N129" s="36"/>
      <c r="O129" s="84"/>
      <c r="P129" s="36"/>
    </row>
    <row r="130" spans="9:16" x14ac:dyDescent="0.2">
      <c r="I130" s="78"/>
      <c r="J130" s="36"/>
      <c r="K130" s="36"/>
      <c r="L130" s="36"/>
      <c r="M130" s="36"/>
      <c r="N130" s="36"/>
      <c r="O130" s="84"/>
      <c r="P130" s="36"/>
    </row>
    <row r="131" spans="9:16" x14ac:dyDescent="0.2">
      <c r="I131" s="78"/>
      <c r="J131" s="36"/>
      <c r="K131" s="36"/>
      <c r="L131" s="36"/>
      <c r="M131" s="36"/>
      <c r="N131" s="36"/>
      <c r="O131" s="84"/>
      <c r="P131" s="36"/>
    </row>
    <row r="132" spans="9:16" x14ac:dyDescent="0.2">
      <c r="I132" s="101"/>
      <c r="J132" s="36"/>
      <c r="K132" s="36"/>
      <c r="L132" s="36"/>
      <c r="M132" s="36"/>
      <c r="N132" s="36"/>
      <c r="O132" s="84"/>
      <c r="P132" s="36"/>
    </row>
    <row r="133" spans="9:16" x14ac:dyDescent="0.2">
      <c r="I133" s="101"/>
      <c r="J133" s="36"/>
      <c r="K133" s="36"/>
      <c r="L133" s="36"/>
      <c r="M133" s="36"/>
      <c r="N133" s="36"/>
      <c r="O133" s="84"/>
      <c r="P133" s="36"/>
    </row>
    <row r="134" spans="9:16" x14ac:dyDescent="0.2">
      <c r="I134" s="49"/>
      <c r="J134" s="49"/>
      <c r="K134" s="49"/>
      <c r="L134" s="36"/>
      <c r="M134" s="36"/>
      <c r="N134" s="36"/>
      <c r="O134" s="36"/>
      <c r="P134" s="36"/>
    </row>
    <row r="135" spans="9:16" x14ac:dyDescent="0.2">
      <c r="I135" s="49"/>
      <c r="J135" s="49"/>
      <c r="K135" s="49"/>
      <c r="L135" s="36"/>
      <c r="M135" s="36"/>
      <c r="N135" s="36"/>
      <c r="O135" s="36"/>
      <c r="P135" s="36"/>
    </row>
    <row r="136" spans="9:16" x14ac:dyDescent="0.2">
      <c r="I136" s="49"/>
      <c r="J136" s="49"/>
      <c r="K136" s="49"/>
      <c r="L136" s="36"/>
      <c r="M136" s="36"/>
      <c r="N136" s="36"/>
      <c r="O136" s="36"/>
      <c r="P136" s="36"/>
    </row>
    <row r="137" spans="9:16" x14ac:dyDescent="0.2">
      <c r="I137" s="49"/>
      <c r="J137" s="49"/>
      <c r="K137" s="49"/>
      <c r="L137" s="36"/>
      <c r="M137" s="36"/>
      <c r="N137" s="36"/>
      <c r="O137" s="36"/>
      <c r="P137" s="36"/>
    </row>
    <row r="138" spans="9:16" x14ac:dyDescent="0.2">
      <c r="I138" s="49"/>
      <c r="J138" s="49"/>
      <c r="K138" s="49"/>
      <c r="L138" s="36"/>
      <c r="M138" s="36"/>
      <c r="N138" s="36"/>
      <c r="O138" s="36"/>
      <c r="P138" s="36"/>
    </row>
    <row r="139" spans="9:16" x14ac:dyDescent="0.2">
      <c r="I139" s="49"/>
      <c r="J139" s="49"/>
      <c r="K139" s="49"/>
      <c r="L139" s="36"/>
      <c r="M139" s="36"/>
      <c r="N139" s="36"/>
      <c r="O139" s="36"/>
      <c r="P139" s="36"/>
    </row>
    <row r="140" spans="9:16" x14ac:dyDescent="0.2">
      <c r="I140" s="49"/>
      <c r="J140" s="49"/>
      <c r="K140" s="49"/>
      <c r="L140" s="36"/>
      <c r="M140" s="36"/>
      <c r="N140" s="36"/>
      <c r="O140" s="36"/>
      <c r="P140" s="36"/>
    </row>
    <row r="141" spans="9:16" x14ac:dyDescent="0.2">
      <c r="I141" s="49"/>
      <c r="J141" s="49"/>
      <c r="K141" s="49"/>
      <c r="L141" s="36"/>
      <c r="M141" s="36"/>
      <c r="N141" s="36"/>
      <c r="O141" s="36"/>
      <c r="P141" s="36"/>
    </row>
    <row r="142" spans="9:16" x14ac:dyDescent="0.2">
      <c r="I142" s="49"/>
      <c r="J142" s="49"/>
      <c r="K142" s="49"/>
      <c r="L142" s="36"/>
      <c r="M142" s="36"/>
      <c r="N142" s="36"/>
      <c r="O142" s="36"/>
      <c r="P142" s="36"/>
    </row>
    <row r="143" spans="9:16" x14ac:dyDescent="0.2">
      <c r="I143" s="49"/>
      <c r="J143" s="49"/>
      <c r="K143" s="49"/>
      <c r="L143" s="36"/>
      <c r="M143" s="36"/>
      <c r="N143" s="36"/>
      <c r="O143" s="36"/>
      <c r="P143" s="36"/>
    </row>
    <row r="144" spans="9:16" x14ac:dyDescent="0.2">
      <c r="I144" s="49"/>
      <c r="J144" s="49"/>
      <c r="K144" s="49"/>
      <c r="L144" s="36"/>
      <c r="M144" s="36"/>
      <c r="N144" s="36"/>
      <c r="O144" s="36"/>
      <c r="P144" s="36"/>
    </row>
    <row r="145" spans="9:16" x14ac:dyDescent="0.2">
      <c r="I145" s="49"/>
      <c r="J145" s="49"/>
      <c r="K145" s="49"/>
      <c r="L145" s="36"/>
      <c r="M145" s="36"/>
      <c r="N145" s="36"/>
      <c r="O145" s="36"/>
      <c r="P145" s="36"/>
    </row>
    <row r="146" spans="9:16" x14ac:dyDescent="0.2">
      <c r="I146" s="49"/>
      <c r="J146" s="49"/>
      <c r="K146" s="49"/>
      <c r="L146" s="36"/>
      <c r="M146" s="36"/>
      <c r="N146" s="36"/>
      <c r="O146" s="36"/>
      <c r="P146" s="36"/>
    </row>
    <row r="147" spans="9:16" x14ac:dyDescent="0.2">
      <c r="I147" s="49"/>
      <c r="J147" s="49"/>
      <c r="K147" s="49"/>
      <c r="L147" s="36"/>
      <c r="M147" s="36"/>
      <c r="N147" s="36"/>
      <c r="O147" s="36"/>
      <c r="P147" s="36"/>
    </row>
    <row r="148" spans="9:16" x14ac:dyDescent="0.2">
      <c r="I148" s="49"/>
      <c r="J148" s="49"/>
      <c r="K148" s="49"/>
      <c r="L148" s="36"/>
      <c r="M148" s="36"/>
      <c r="N148" s="36"/>
      <c r="O148" s="36"/>
      <c r="P148" s="36"/>
    </row>
    <row r="149" spans="9:16" x14ac:dyDescent="0.2">
      <c r="I149" s="49"/>
      <c r="J149" s="49"/>
      <c r="K149" s="49"/>
      <c r="L149" s="36"/>
      <c r="M149" s="36"/>
      <c r="N149" s="36"/>
      <c r="O149" s="36"/>
      <c r="P149" s="36"/>
    </row>
    <row r="150" spans="9:16" x14ac:dyDescent="0.2">
      <c r="I150" s="49"/>
      <c r="J150" s="49"/>
      <c r="K150" s="49"/>
      <c r="L150" s="36"/>
      <c r="M150" s="36"/>
      <c r="N150" s="36"/>
      <c r="O150" s="36"/>
      <c r="P150" s="36"/>
    </row>
    <row r="151" spans="9:16" x14ac:dyDescent="0.2">
      <c r="I151" s="49"/>
      <c r="J151" s="49"/>
      <c r="K151" s="49"/>
      <c r="L151" s="36"/>
      <c r="M151" s="36"/>
      <c r="N151" s="36"/>
      <c r="O151" s="36"/>
      <c r="P151" s="36"/>
    </row>
    <row r="152" spans="9:16" x14ac:dyDescent="0.2">
      <c r="I152" s="49"/>
      <c r="J152" s="49"/>
      <c r="K152" s="49"/>
      <c r="L152" s="36"/>
      <c r="M152" s="36"/>
      <c r="N152" s="36"/>
      <c r="O152" s="36"/>
      <c r="P152" s="36"/>
    </row>
    <row r="153" spans="9:16" x14ac:dyDescent="0.2">
      <c r="I153" s="49"/>
      <c r="J153" s="49"/>
      <c r="K153" s="49"/>
      <c r="L153" s="36"/>
      <c r="M153" s="36"/>
      <c r="N153" s="36"/>
      <c r="O153" s="36"/>
      <c r="P153" s="36"/>
    </row>
    <row r="154" spans="9:16" x14ac:dyDescent="0.2">
      <c r="I154" s="49"/>
      <c r="J154" s="49"/>
      <c r="K154" s="49"/>
      <c r="L154" s="36"/>
      <c r="M154" s="36"/>
      <c r="N154" s="36"/>
      <c r="O154" s="36"/>
      <c r="P154" s="36"/>
    </row>
    <row r="155" spans="9:16" x14ac:dyDescent="0.2">
      <c r="I155" s="49"/>
      <c r="J155" s="49"/>
      <c r="K155" s="49"/>
      <c r="L155" s="36"/>
      <c r="M155" s="36"/>
      <c r="N155" s="36"/>
      <c r="O155" s="36"/>
      <c r="P155" s="36"/>
    </row>
    <row r="156" spans="9:16" x14ac:dyDescent="0.2">
      <c r="I156" s="49"/>
      <c r="J156" s="49"/>
      <c r="K156" s="49"/>
      <c r="L156" s="36"/>
      <c r="M156" s="36"/>
      <c r="N156" s="36"/>
      <c r="O156" s="36"/>
      <c r="P156" s="36"/>
    </row>
    <row r="157" spans="9:16" x14ac:dyDescent="0.2">
      <c r="K157" s="49"/>
    </row>
    <row r="158" spans="9:16" x14ac:dyDescent="0.2">
      <c r="K158" s="49"/>
    </row>
    <row r="159" spans="9:16" x14ac:dyDescent="0.2">
      <c r="K159" s="49"/>
    </row>
    <row r="160" spans="9:16" x14ac:dyDescent="0.2">
      <c r="K160" s="49"/>
    </row>
    <row r="161" spans="11:11" x14ac:dyDescent="0.2">
      <c r="K161" s="49"/>
    </row>
    <row r="162" spans="11:11" x14ac:dyDescent="0.2">
      <c r="K162" s="49"/>
    </row>
    <row r="163" spans="11:11" x14ac:dyDescent="0.2">
      <c r="K163" s="49"/>
    </row>
    <row r="164" spans="11:11" x14ac:dyDescent="0.2">
      <c r="K164" s="49"/>
    </row>
    <row r="165" spans="11:11" x14ac:dyDescent="0.2">
      <c r="K165" s="49"/>
    </row>
    <row r="166" spans="11:11" x14ac:dyDescent="0.2">
      <c r="K166" s="49"/>
    </row>
    <row r="167" spans="11:11" x14ac:dyDescent="0.2">
      <c r="K167" s="49"/>
    </row>
    <row r="168" spans="11:11" x14ac:dyDescent="0.2">
      <c r="K168" s="49"/>
    </row>
    <row r="169" spans="11:11" x14ac:dyDescent="0.2">
      <c r="K169" s="49"/>
    </row>
    <row r="170" spans="11:11" x14ac:dyDescent="0.2">
      <c r="K170" s="49"/>
    </row>
    <row r="171" spans="11:11" x14ac:dyDescent="0.2">
      <c r="K171" s="49"/>
    </row>
    <row r="172" spans="11:11" x14ac:dyDescent="0.2">
      <c r="K172" s="49"/>
    </row>
    <row r="173" spans="11:11" x14ac:dyDescent="0.2">
      <c r="K173" s="49"/>
    </row>
    <row r="174" spans="11:11" x14ac:dyDescent="0.2">
      <c r="K174" s="49"/>
    </row>
    <row r="175" spans="11:11" x14ac:dyDescent="0.2">
      <c r="K175" s="49"/>
    </row>
    <row r="176" spans="11:11" x14ac:dyDescent="0.2">
      <c r="K176" s="49"/>
    </row>
    <row r="177" spans="11:11" x14ac:dyDescent="0.2">
      <c r="K177" s="49"/>
    </row>
    <row r="178" spans="11:11" x14ac:dyDescent="0.2">
      <c r="K178" s="49"/>
    </row>
    <row r="179" spans="11:11" x14ac:dyDescent="0.2">
      <c r="K179" s="49"/>
    </row>
    <row r="180" spans="11:11" x14ac:dyDescent="0.2">
      <c r="K180" s="49"/>
    </row>
    <row r="181" spans="11:11" x14ac:dyDescent="0.2">
      <c r="K181" s="49"/>
    </row>
    <row r="182" spans="11:11" x14ac:dyDescent="0.2">
      <c r="K182" s="49"/>
    </row>
    <row r="183" spans="11:11" x14ac:dyDescent="0.2">
      <c r="K183" s="49"/>
    </row>
    <row r="184" spans="11:11" x14ac:dyDescent="0.2">
      <c r="K184" s="49"/>
    </row>
    <row r="185" spans="11:11" x14ac:dyDescent="0.2">
      <c r="K185" s="49"/>
    </row>
    <row r="186" spans="11:11" x14ac:dyDescent="0.2">
      <c r="K186" s="49"/>
    </row>
    <row r="187" spans="11:11" x14ac:dyDescent="0.2">
      <c r="K187" s="49"/>
    </row>
    <row r="188" spans="11:11" x14ac:dyDescent="0.2">
      <c r="K188" s="49"/>
    </row>
    <row r="189" spans="11:11" x14ac:dyDescent="0.2">
      <c r="K189" s="49"/>
    </row>
    <row r="190" spans="11:11" x14ac:dyDescent="0.2">
      <c r="K190" s="49"/>
    </row>
    <row r="191" spans="11:11" x14ac:dyDescent="0.2">
      <c r="K191" s="49"/>
    </row>
    <row r="192" spans="11:11" x14ac:dyDescent="0.2">
      <c r="K192" s="49"/>
    </row>
    <row r="193" spans="11:11" x14ac:dyDescent="0.2">
      <c r="K193" s="49"/>
    </row>
    <row r="194" spans="11:11" x14ac:dyDescent="0.2">
      <c r="K194" s="49"/>
    </row>
    <row r="195" spans="11:11" x14ac:dyDescent="0.2">
      <c r="K195" s="49"/>
    </row>
    <row r="196" spans="11:11" x14ac:dyDescent="0.2">
      <c r="K196" s="49"/>
    </row>
    <row r="197" spans="11:11" x14ac:dyDescent="0.2">
      <c r="K197" s="49"/>
    </row>
    <row r="198" spans="11:11" x14ac:dyDescent="0.2">
      <c r="K198" s="49"/>
    </row>
    <row r="199" spans="11:11" x14ac:dyDescent="0.2">
      <c r="K199" s="49"/>
    </row>
    <row r="200" spans="11:11" x14ac:dyDescent="0.2">
      <c r="K200" s="49"/>
    </row>
    <row r="201" spans="11:11" x14ac:dyDescent="0.2">
      <c r="K201" s="49"/>
    </row>
    <row r="202" spans="11:11" x14ac:dyDescent="0.2">
      <c r="K202" s="49"/>
    </row>
    <row r="203" spans="11:11" x14ac:dyDescent="0.2">
      <c r="K203" s="49"/>
    </row>
    <row r="204" spans="11:11" x14ac:dyDescent="0.2">
      <c r="K204" s="49"/>
    </row>
    <row r="205" spans="11:11" x14ac:dyDescent="0.2">
      <c r="K205" s="49"/>
    </row>
    <row r="206" spans="11:11" x14ac:dyDescent="0.2">
      <c r="K206" s="49"/>
    </row>
    <row r="207" spans="11:11" x14ac:dyDescent="0.2">
      <c r="K207" s="49"/>
    </row>
    <row r="208" spans="11:11" x14ac:dyDescent="0.2">
      <c r="K208" s="49"/>
    </row>
    <row r="209" spans="11:11" x14ac:dyDescent="0.2">
      <c r="K209" s="49"/>
    </row>
    <row r="210" spans="11:11" x14ac:dyDescent="0.2">
      <c r="K210" s="49"/>
    </row>
    <row r="211" spans="11:11" x14ac:dyDescent="0.2">
      <c r="K211" s="49"/>
    </row>
    <row r="212" spans="11:11" x14ac:dyDescent="0.2">
      <c r="K212" s="49"/>
    </row>
    <row r="213" spans="11:11" x14ac:dyDescent="0.2">
      <c r="K213" s="49"/>
    </row>
    <row r="214" spans="11:11" x14ac:dyDescent="0.2">
      <c r="K214" s="49"/>
    </row>
    <row r="215" spans="11:11" x14ac:dyDescent="0.2">
      <c r="K215" s="49"/>
    </row>
    <row r="216" spans="11:11" x14ac:dyDescent="0.2">
      <c r="K216" s="49"/>
    </row>
    <row r="217" spans="11:11" x14ac:dyDescent="0.2">
      <c r="K217" s="49"/>
    </row>
    <row r="218" spans="11:11" x14ac:dyDescent="0.2">
      <c r="K218" s="49"/>
    </row>
    <row r="219" spans="11:11" x14ac:dyDescent="0.2">
      <c r="K219" s="49"/>
    </row>
    <row r="220" spans="11:11" x14ac:dyDescent="0.2">
      <c r="K220" s="49"/>
    </row>
    <row r="221" spans="11:11" x14ac:dyDescent="0.2">
      <c r="K221" s="49"/>
    </row>
    <row r="222" spans="11:11" x14ac:dyDescent="0.2">
      <c r="K222" s="49"/>
    </row>
    <row r="223" spans="11:11" x14ac:dyDescent="0.2">
      <c r="K223" s="49"/>
    </row>
    <row r="224" spans="11:11" x14ac:dyDescent="0.2">
      <c r="K224" s="49"/>
    </row>
    <row r="225" spans="11:11" x14ac:dyDescent="0.2">
      <c r="K225" s="49"/>
    </row>
    <row r="226" spans="11:11" x14ac:dyDescent="0.2">
      <c r="K226" s="49"/>
    </row>
    <row r="227" spans="11:11" x14ac:dyDescent="0.2">
      <c r="K227" s="49"/>
    </row>
    <row r="228" spans="11:11" x14ac:dyDescent="0.2">
      <c r="K228" s="49"/>
    </row>
    <row r="229" spans="11:11" x14ac:dyDescent="0.2">
      <c r="K229" s="49"/>
    </row>
    <row r="230" spans="11:11" x14ac:dyDescent="0.2">
      <c r="K230" s="49"/>
    </row>
    <row r="231" spans="11:11" x14ac:dyDescent="0.2">
      <c r="K231" s="49"/>
    </row>
    <row r="232" spans="11:11" x14ac:dyDescent="0.2">
      <c r="K232" s="49"/>
    </row>
    <row r="233" spans="11:11" x14ac:dyDescent="0.2">
      <c r="K233" s="49"/>
    </row>
    <row r="234" spans="11:11" x14ac:dyDescent="0.2">
      <c r="K234" s="49"/>
    </row>
    <row r="235" spans="11:11" x14ac:dyDescent="0.2">
      <c r="K235" s="49"/>
    </row>
    <row r="236" spans="11:11" x14ac:dyDescent="0.2">
      <c r="K236" s="49"/>
    </row>
    <row r="237" spans="11:11" x14ac:dyDescent="0.2">
      <c r="K237" s="49"/>
    </row>
    <row r="238" spans="11:11" x14ac:dyDescent="0.2">
      <c r="K238" s="49"/>
    </row>
    <row r="239" spans="11:11" x14ac:dyDescent="0.2">
      <c r="K239" s="49"/>
    </row>
    <row r="240" spans="11:11" x14ac:dyDescent="0.2">
      <c r="K240" s="49"/>
    </row>
    <row r="241" spans="11:11" x14ac:dyDescent="0.2">
      <c r="K241" s="49"/>
    </row>
    <row r="242" spans="11:11" x14ac:dyDescent="0.2">
      <c r="K242" s="49"/>
    </row>
    <row r="243" spans="11:11" x14ac:dyDescent="0.2">
      <c r="K243" s="49"/>
    </row>
    <row r="244" spans="11:11" x14ac:dyDescent="0.2">
      <c r="K244" s="49"/>
    </row>
    <row r="245" spans="11:11" x14ac:dyDescent="0.2">
      <c r="K245" s="49"/>
    </row>
    <row r="246" spans="11:11" x14ac:dyDescent="0.2">
      <c r="K246" s="49"/>
    </row>
    <row r="247" spans="11:11" x14ac:dyDescent="0.2">
      <c r="K247" s="49"/>
    </row>
    <row r="248" spans="11:11" x14ac:dyDescent="0.2">
      <c r="K248" s="49"/>
    </row>
    <row r="249" spans="11:11" x14ac:dyDescent="0.2">
      <c r="K249" s="49"/>
    </row>
    <row r="250" spans="11:11" x14ac:dyDescent="0.2">
      <c r="K250" s="49"/>
    </row>
    <row r="251" spans="11:11" x14ac:dyDescent="0.2">
      <c r="K251" s="49"/>
    </row>
    <row r="252" spans="11:11" x14ac:dyDescent="0.2">
      <c r="K252" s="49"/>
    </row>
    <row r="253" spans="11:11" x14ac:dyDescent="0.2">
      <c r="K253" s="49"/>
    </row>
    <row r="254" spans="11:11" x14ac:dyDescent="0.2">
      <c r="K254" s="49"/>
    </row>
    <row r="255" spans="11:11" x14ac:dyDescent="0.2">
      <c r="K255" s="49"/>
    </row>
    <row r="256" spans="11:11" x14ac:dyDescent="0.2">
      <c r="K256" s="49"/>
    </row>
    <row r="257" spans="11:11" x14ac:dyDescent="0.2">
      <c r="K257" s="49"/>
    </row>
    <row r="258" spans="11:11" x14ac:dyDescent="0.2">
      <c r="K258" s="49"/>
    </row>
    <row r="259" spans="11:11" x14ac:dyDescent="0.2">
      <c r="K259" s="49"/>
    </row>
    <row r="260" spans="11:11" x14ac:dyDescent="0.2">
      <c r="K260" s="49"/>
    </row>
    <row r="261" spans="11:11" x14ac:dyDescent="0.2">
      <c r="K261" s="49"/>
    </row>
    <row r="262" spans="11:11" x14ac:dyDescent="0.2">
      <c r="K262" s="49"/>
    </row>
    <row r="263" spans="11:11" x14ac:dyDescent="0.2">
      <c r="K263" s="49"/>
    </row>
    <row r="264" spans="11:11" x14ac:dyDescent="0.2">
      <c r="K264" s="49"/>
    </row>
    <row r="265" spans="11:11" x14ac:dyDescent="0.2">
      <c r="K265" s="49"/>
    </row>
    <row r="266" spans="11:11" x14ac:dyDescent="0.2">
      <c r="K266" s="49"/>
    </row>
    <row r="267" spans="11:11" x14ac:dyDescent="0.2">
      <c r="K267" s="49"/>
    </row>
    <row r="268" spans="11:11" x14ac:dyDescent="0.2">
      <c r="K268" s="49"/>
    </row>
    <row r="269" spans="11:11" x14ac:dyDescent="0.2">
      <c r="K269" s="49"/>
    </row>
    <row r="270" spans="11:11" x14ac:dyDescent="0.2">
      <c r="K270" s="49"/>
    </row>
    <row r="271" spans="11:11" x14ac:dyDescent="0.2">
      <c r="K271" s="49"/>
    </row>
    <row r="272" spans="11:11" x14ac:dyDescent="0.2">
      <c r="K272" s="49"/>
    </row>
    <row r="273" spans="11:11" x14ac:dyDescent="0.2">
      <c r="K273" s="49"/>
    </row>
    <row r="274" spans="11:11" x14ac:dyDescent="0.2">
      <c r="K274" s="49"/>
    </row>
    <row r="275" spans="11:11" x14ac:dyDescent="0.2">
      <c r="K275" s="49"/>
    </row>
    <row r="276" spans="11:11" x14ac:dyDescent="0.2">
      <c r="K276" s="49"/>
    </row>
    <row r="277" spans="11:11" x14ac:dyDescent="0.2">
      <c r="K277" s="49"/>
    </row>
    <row r="278" spans="11:11" x14ac:dyDescent="0.2">
      <c r="K278" s="49"/>
    </row>
    <row r="279" spans="11:11" x14ac:dyDescent="0.2">
      <c r="K279" s="49"/>
    </row>
    <row r="280" spans="11:11" x14ac:dyDescent="0.2">
      <c r="K280" s="49"/>
    </row>
    <row r="281" spans="11:11" x14ac:dyDescent="0.2">
      <c r="K281" s="49"/>
    </row>
    <row r="282" spans="11:11" x14ac:dyDescent="0.2">
      <c r="K282" s="49"/>
    </row>
    <row r="283" spans="11:11" x14ac:dyDescent="0.2">
      <c r="K283" s="49"/>
    </row>
    <row r="284" spans="11:11" x14ac:dyDescent="0.2">
      <c r="K284" s="49"/>
    </row>
    <row r="285" spans="11:11" x14ac:dyDescent="0.2">
      <c r="K285" s="49"/>
    </row>
    <row r="286" spans="11:11" x14ac:dyDescent="0.2">
      <c r="K286" s="49"/>
    </row>
    <row r="287" spans="11:11" x14ac:dyDescent="0.2">
      <c r="K287" s="49"/>
    </row>
    <row r="288" spans="11:11" x14ac:dyDescent="0.2">
      <c r="K288" s="49"/>
    </row>
    <row r="289" spans="11:11" x14ac:dyDescent="0.2">
      <c r="K289" s="49"/>
    </row>
    <row r="290" spans="11:11" x14ac:dyDescent="0.2">
      <c r="K290" s="49"/>
    </row>
    <row r="291" spans="11:11" x14ac:dyDescent="0.2">
      <c r="K291" s="49"/>
    </row>
    <row r="292" spans="11:11" x14ac:dyDescent="0.2">
      <c r="K292" s="49"/>
    </row>
    <row r="293" spans="11:11" x14ac:dyDescent="0.2">
      <c r="K293" s="49"/>
    </row>
    <row r="294" spans="11:11" x14ac:dyDescent="0.2">
      <c r="K294" s="49"/>
    </row>
    <row r="295" spans="11:11" x14ac:dyDescent="0.2">
      <c r="K295" s="49"/>
    </row>
    <row r="296" spans="11:11" x14ac:dyDescent="0.2">
      <c r="K296" s="49"/>
    </row>
    <row r="297" spans="11:11" x14ac:dyDescent="0.2">
      <c r="K297" s="49"/>
    </row>
    <row r="298" spans="11:11" x14ac:dyDescent="0.2">
      <c r="K298" s="49"/>
    </row>
    <row r="299" spans="11:11" x14ac:dyDescent="0.2">
      <c r="K299" s="49"/>
    </row>
    <row r="300" spans="11:11" x14ac:dyDescent="0.2">
      <c r="K300" s="49"/>
    </row>
    <row r="301" spans="11:11" x14ac:dyDescent="0.2">
      <c r="K301" s="49"/>
    </row>
    <row r="302" spans="11:11" x14ac:dyDescent="0.2">
      <c r="K302" s="49"/>
    </row>
    <row r="303" spans="11:11" x14ac:dyDescent="0.2">
      <c r="K303" s="49"/>
    </row>
    <row r="304" spans="11:11" x14ac:dyDescent="0.2">
      <c r="K304" s="49"/>
    </row>
    <row r="305" spans="11:11" x14ac:dyDescent="0.2">
      <c r="K305" s="49"/>
    </row>
    <row r="306" spans="11:11" x14ac:dyDescent="0.2">
      <c r="K306" s="49"/>
    </row>
    <row r="307" spans="11:11" x14ac:dyDescent="0.2">
      <c r="K307" s="49"/>
    </row>
    <row r="308" spans="11:11" x14ac:dyDescent="0.2">
      <c r="K308" s="49"/>
    </row>
    <row r="309" spans="11:11" x14ac:dyDescent="0.2">
      <c r="K309" s="49"/>
    </row>
    <row r="310" spans="11:11" x14ac:dyDescent="0.2">
      <c r="K310" s="49"/>
    </row>
    <row r="311" spans="11:11" x14ac:dyDescent="0.2">
      <c r="K311" s="49"/>
    </row>
    <row r="312" spans="11:11" x14ac:dyDescent="0.2">
      <c r="K312" s="49"/>
    </row>
    <row r="313" spans="11:11" x14ac:dyDescent="0.2">
      <c r="K313" s="49"/>
    </row>
    <row r="314" spans="11:11" x14ac:dyDescent="0.2">
      <c r="K314" s="49"/>
    </row>
    <row r="315" spans="11:11" x14ac:dyDescent="0.2">
      <c r="K315" s="49"/>
    </row>
    <row r="316" spans="11:11" x14ac:dyDescent="0.2">
      <c r="K316" s="49"/>
    </row>
    <row r="317" spans="11:11" x14ac:dyDescent="0.2">
      <c r="K317" s="49"/>
    </row>
    <row r="318" spans="11:11" x14ac:dyDescent="0.2">
      <c r="K318" s="49"/>
    </row>
    <row r="319" spans="11:11" x14ac:dyDescent="0.2">
      <c r="K319" s="49"/>
    </row>
    <row r="320" spans="11:11" x14ac:dyDescent="0.2">
      <c r="K320" s="49"/>
    </row>
    <row r="321" spans="11:11" x14ac:dyDescent="0.2">
      <c r="K321" s="49"/>
    </row>
    <row r="322" spans="11:11" x14ac:dyDescent="0.2">
      <c r="K322" s="49"/>
    </row>
    <row r="323" spans="11:11" x14ac:dyDescent="0.2">
      <c r="K323" s="49"/>
    </row>
    <row r="324" spans="11:11" x14ac:dyDescent="0.2">
      <c r="K324" s="49"/>
    </row>
    <row r="325" spans="11:11" x14ac:dyDescent="0.2">
      <c r="K325" s="49"/>
    </row>
    <row r="326" spans="11:11" x14ac:dyDescent="0.2">
      <c r="K326" s="49"/>
    </row>
    <row r="327" spans="11:11" x14ac:dyDescent="0.2">
      <c r="K327" s="49"/>
    </row>
    <row r="328" spans="11:11" x14ac:dyDescent="0.2">
      <c r="K328" s="49"/>
    </row>
    <row r="329" spans="11:11" x14ac:dyDescent="0.2">
      <c r="K329" s="49"/>
    </row>
    <row r="330" spans="11:11" x14ac:dyDescent="0.2">
      <c r="K330" s="49"/>
    </row>
    <row r="331" spans="11:11" x14ac:dyDescent="0.2">
      <c r="K331" s="49"/>
    </row>
    <row r="332" spans="11:11" x14ac:dyDescent="0.2">
      <c r="K332" s="49"/>
    </row>
    <row r="333" spans="11:11" x14ac:dyDescent="0.2">
      <c r="K333" s="49"/>
    </row>
    <row r="334" spans="11:11" x14ac:dyDescent="0.2">
      <c r="K334" s="49"/>
    </row>
    <row r="335" spans="11:11" x14ac:dyDescent="0.2">
      <c r="K335" s="49"/>
    </row>
    <row r="336" spans="11:11" x14ac:dyDescent="0.2">
      <c r="K336" s="49"/>
    </row>
    <row r="337" spans="11:11" x14ac:dyDescent="0.2">
      <c r="K337" s="49"/>
    </row>
    <row r="338" spans="11:11" x14ac:dyDescent="0.2">
      <c r="K338" s="49"/>
    </row>
    <row r="339" spans="11:11" x14ac:dyDescent="0.2">
      <c r="K339" s="49"/>
    </row>
    <row r="340" spans="11:11" x14ac:dyDescent="0.2">
      <c r="K340" s="49"/>
    </row>
    <row r="341" spans="11:11" x14ac:dyDescent="0.2">
      <c r="K341" s="49"/>
    </row>
    <row r="342" spans="11:11" x14ac:dyDescent="0.2">
      <c r="K342" s="49"/>
    </row>
    <row r="343" spans="11:11" x14ac:dyDescent="0.2">
      <c r="K343" s="49"/>
    </row>
    <row r="344" spans="11:11" x14ac:dyDescent="0.2">
      <c r="K344" s="49"/>
    </row>
    <row r="345" spans="11:11" x14ac:dyDescent="0.2">
      <c r="K345" s="49"/>
    </row>
    <row r="346" spans="11:11" x14ac:dyDescent="0.2">
      <c r="K346" s="49"/>
    </row>
    <row r="347" spans="11:11" x14ac:dyDescent="0.2">
      <c r="K347" s="49"/>
    </row>
    <row r="348" spans="11:11" x14ac:dyDescent="0.2">
      <c r="K348" s="49"/>
    </row>
    <row r="349" spans="11:11" x14ac:dyDescent="0.2">
      <c r="K349" s="49"/>
    </row>
    <row r="350" spans="11:11" x14ac:dyDescent="0.2">
      <c r="K350" s="49"/>
    </row>
    <row r="351" spans="11:11" x14ac:dyDescent="0.2">
      <c r="K351" s="49"/>
    </row>
    <row r="352" spans="11:11" x14ac:dyDescent="0.2">
      <c r="K352" s="49"/>
    </row>
    <row r="353" spans="11:11" x14ac:dyDescent="0.2">
      <c r="K353" s="49"/>
    </row>
    <row r="354" spans="11:11" x14ac:dyDescent="0.2">
      <c r="K354" s="49"/>
    </row>
    <row r="355" spans="11:11" x14ac:dyDescent="0.2">
      <c r="K355" s="49"/>
    </row>
    <row r="356" spans="11:11" x14ac:dyDescent="0.2">
      <c r="K356" s="49"/>
    </row>
    <row r="357" spans="11:11" x14ac:dyDescent="0.2">
      <c r="K357" s="49"/>
    </row>
    <row r="358" spans="11:11" x14ac:dyDescent="0.2">
      <c r="K358" s="49"/>
    </row>
    <row r="359" spans="11:11" x14ac:dyDescent="0.2">
      <c r="K359" s="49"/>
    </row>
    <row r="360" spans="11:11" x14ac:dyDescent="0.2">
      <c r="K360" s="49"/>
    </row>
    <row r="361" spans="11:11" x14ac:dyDescent="0.2">
      <c r="K361" s="49"/>
    </row>
    <row r="362" spans="11:11" x14ac:dyDescent="0.2">
      <c r="K362" s="49"/>
    </row>
    <row r="363" spans="11:11" x14ac:dyDescent="0.2">
      <c r="K363" s="49"/>
    </row>
    <row r="364" spans="11:11" x14ac:dyDescent="0.2">
      <c r="K364" s="49"/>
    </row>
    <row r="365" spans="11:11" x14ac:dyDescent="0.2">
      <c r="K365" s="49"/>
    </row>
    <row r="366" spans="11:11" x14ac:dyDescent="0.2">
      <c r="K366" s="49"/>
    </row>
    <row r="367" spans="11:11" x14ac:dyDescent="0.2">
      <c r="K367" s="49"/>
    </row>
    <row r="368" spans="11:11" x14ac:dyDescent="0.2">
      <c r="K368" s="49"/>
    </row>
    <row r="369" spans="11:11" x14ac:dyDescent="0.2">
      <c r="K369" s="49"/>
    </row>
    <row r="370" spans="11:11" x14ac:dyDescent="0.2">
      <c r="K370" s="49"/>
    </row>
    <row r="371" spans="11:11" x14ac:dyDescent="0.2">
      <c r="K371" s="49"/>
    </row>
    <row r="372" spans="11:11" x14ac:dyDescent="0.2">
      <c r="K372" s="49"/>
    </row>
    <row r="373" spans="11:11" x14ac:dyDescent="0.2">
      <c r="K373" s="49"/>
    </row>
    <row r="374" spans="11:11" x14ac:dyDescent="0.2">
      <c r="K374" s="49"/>
    </row>
    <row r="375" spans="11:11" x14ac:dyDescent="0.2">
      <c r="K375" s="49"/>
    </row>
    <row r="376" spans="11:11" x14ac:dyDescent="0.2">
      <c r="K376" s="49"/>
    </row>
    <row r="377" spans="11:11" x14ac:dyDescent="0.2">
      <c r="K377" s="49"/>
    </row>
    <row r="378" spans="11:11" x14ac:dyDescent="0.2">
      <c r="K378" s="49"/>
    </row>
    <row r="379" spans="11:11" x14ac:dyDescent="0.2">
      <c r="K379" s="49"/>
    </row>
    <row r="380" spans="11:11" x14ac:dyDescent="0.2">
      <c r="K380" s="49"/>
    </row>
    <row r="381" spans="11:11" x14ac:dyDescent="0.2">
      <c r="K381" s="49"/>
    </row>
    <row r="382" spans="11:11" x14ac:dyDescent="0.2">
      <c r="K382" s="49"/>
    </row>
    <row r="383" spans="11:11" x14ac:dyDescent="0.2">
      <c r="K383" s="49"/>
    </row>
    <row r="384" spans="11:11" x14ac:dyDescent="0.2">
      <c r="K384" s="49"/>
    </row>
    <row r="385" spans="11:11" x14ac:dyDescent="0.2">
      <c r="K385" s="49"/>
    </row>
    <row r="386" spans="11:11" x14ac:dyDescent="0.2">
      <c r="K386" s="49"/>
    </row>
    <row r="387" spans="11:11" x14ac:dyDescent="0.2">
      <c r="K387" s="49"/>
    </row>
    <row r="388" spans="11:11" x14ac:dyDescent="0.2">
      <c r="K388" s="49"/>
    </row>
    <row r="389" spans="11:11" x14ac:dyDescent="0.2">
      <c r="K389" s="49"/>
    </row>
    <row r="390" spans="11:11" x14ac:dyDescent="0.2">
      <c r="K390" s="49"/>
    </row>
    <row r="391" spans="11:11" x14ac:dyDescent="0.2">
      <c r="K391" s="49"/>
    </row>
    <row r="392" spans="11:11" x14ac:dyDescent="0.2">
      <c r="K392" s="49"/>
    </row>
    <row r="393" spans="11:11" x14ac:dyDescent="0.2">
      <c r="K393" s="49"/>
    </row>
    <row r="394" spans="11:11" x14ac:dyDescent="0.2">
      <c r="K394" s="49"/>
    </row>
    <row r="395" spans="11:11" x14ac:dyDescent="0.2">
      <c r="K395" s="49"/>
    </row>
    <row r="396" spans="11:11" x14ac:dyDescent="0.2">
      <c r="K396" s="49"/>
    </row>
    <row r="397" spans="11:11" x14ac:dyDescent="0.2">
      <c r="K397" s="49"/>
    </row>
    <row r="398" spans="11:11" x14ac:dyDescent="0.2">
      <c r="K398" s="49"/>
    </row>
    <row r="399" spans="11:11" x14ac:dyDescent="0.2">
      <c r="K399" s="49"/>
    </row>
    <row r="400" spans="11:11" x14ac:dyDescent="0.2">
      <c r="K400" s="49"/>
    </row>
    <row r="401" spans="11:11" x14ac:dyDescent="0.2">
      <c r="K401" s="49"/>
    </row>
    <row r="402" spans="11:11" x14ac:dyDescent="0.2">
      <c r="K402" s="49"/>
    </row>
    <row r="403" spans="11:11" x14ac:dyDescent="0.2">
      <c r="K403" s="49"/>
    </row>
    <row r="404" spans="11:11" x14ac:dyDescent="0.2">
      <c r="K404" s="49"/>
    </row>
    <row r="405" spans="11:11" x14ac:dyDescent="0.2">
      <c r="K405" s="49"/>
    </row>
    <row r="406" spans="11:11" x14ac:dyDescent="0.2">
      <c r="K406" s="49"/>
    </row>
    <row r="407" spans="11:11" x14ac:dyDescent="0.2">
      <c r="K407" s="49"/>
    </row>
    <row r="408" spans="11:11" x14ac:dyDescent="0.2">
      <c r="K408" s="49"/>
    </row>
    <row r="409" spans="11:11" x14ac:dyDescent="0.2">
      <c r="K409" s="49"/>
    </row>
    <row r="410" spans="11:11" x14ac:dyDescent="0.2">
      <c r="K410" s="49"/>
    </row>
    <row r="411" spans="11:11" x14ac:dyDescent="0.2">
      <c r="K411" s="49"/>
    </row>
    <row r="412" spans="11:11" x14ac:dyDescent="0.2">
      <c r="K412" s="49"/>
    </row>
    <row r="413" spans="11:11" x14ac:dyDescent="0.2">
      <c r="K413" s="49"/>
    </row>
    <row r="414" spans="11:11" x14ac:dyDescent="0.2">
      <c r="K414" s="49"/>
    </row>
    <row r="415" spans="11:11" x14ac:dyDescent="0.2">
      <c r="K415" s="49"/>
    </row>
    <row r="416" spans="11:11" x14ac:dyDescent="0.2">
      <c r="K416" s="49"/>
    </row>
    <row r="417" spans="11:11" x14ac:dyDescent="0.2">
      <c r="K417" s="49"/>
    </row>
    <row r="418" spans="11:11" x14ac:dyDescent="0.2">
      <c r="K418" s="49"/>
    </row>
    <row r="419" spans="11:11" x14ac:dyDescent="0.2">
      <c r="K419" s="49"/>
    </row>
    <row r="420" spans="11:11" x14ac:dyDescent="0.2">
      <c r="K420" s="49"/>
    </row>
    <row r="421" spans="11:11" x14ac:dyDescent="0.2">
      <c r="K421" s="49"/>
    </row>
    <row r="422" spans="11:11" x14ac:dyDescent="0.2">
      <c r="K422" s="49"/>
    </row>
    <row r="423" spans="11:11" x14ac:dyDescent="0.2">
      <c r="K423" s="49"/>
    </row>
    <row r="424" spans="11:11" x14ac:dyDescent="0.2">
      <c r="K424" s="49"/>
    </row>
    <row r="425" spans="11:11" x14ac:dyDescent="0.2">
      <c r="K425" s="49"/>
    </row>
    <row r="426" spans="11:11" x14ac:dyDescent="0.2">
      <c r="K426" s="49"/>
    </row>
    <row r="427" spans="11:11" x14ac:dyDescent="0.2">
      <c r="K427" s="49"/>
    </row>
    <row r="428" spans="11:11" x14ac:dyDescent="0.2">
      <c r="K428" s="49"/>
    </row>
    <row r="429" spans="11:11" x14ac:dyDescent="0.2">
      <c r="K429" s="49"/>
    </row>
    <row r="430" spans="11:11" x14ac:dyDescent="0.2">
      <c r="K430" s="49"/>
    </row>
    <row r="431" spans="11:11" x14ac:dyDescent="0.2">
      <c r="K431" s="49"/>
    </row>
    <row r="432" spans="11:11" x14ac:dyDescent="0.2">
      <c r="K432" s="49"/>
    </row>
    <row r="433" spans="11:11" x14ac:dyDescent="0.2">
      <c r="K433" s="49"/>
    </row>
    <row r="434" spans="11:11" x14ac:dyDescent="0.2">
      <c r="K434" s="49"/>
    </row>
    <row r="435" spans="11:11" x14ac:dyDescent="0.2">
      <c r="K435" s="49"/>
    </row>
    <row r="436" spans="11:11" x14ac:dyDescent="0.2">
      <c r="K436" s="49"/>
    </row>
    <row r="437" spans="11:11" x14ac:dyDescent="0.2">
      <c r="K437" s="49"/>
    </row>
    <row r="438" spans="11:11" x14ac:dyDescent="0.2">
      <c r="K438" s="49"/>
    </row>
    <row r="439" spans="11:11" x14ac:dyDescent="0.2">
      <c r="K439" s="49"/>
    </row>
    <row r="440" spans="11:11" x14ac:dyDescent="0.2">
      <c r="K440" s="49"/>
    </row>
    <row r="441" spans="11:11" x14ac:dyDescent="0.2">
      <c r="K441" s="49"/>
    </row>
    <row r="442" spans="11:11" x14ac:dyDescent="0.2">
      <c r="K442" s="49"/>
    </row>
    <row r="443" spans="11:11" x14ac:dyDescent="0.2">
      <c r="K443" s="49"/>
    </row>
    <row r="444" spans="11:11" x14ac:dyDescent="0.2">
      <c r="K444" s="49"/>
    </row>
    <row r="445" spans="11:11" x14ac:dyDescent="0.2">
      <c r="K445" s="49"/>
    </row>
    <row r="446" spans="11:11" x14ac:dyDescent="0.2">
      <c r="K446" s="49"/>
    </row>
    <row r="447" spans="11:11" x14ac:dyDescent="0.2">
      <c r="K447" s="49"/>
    </row>
    <row r="448" spans="11:11" x14ac:dyDescent="0.2">
      <c r="K448" s="49"/>
    </row>
    <row r="449" spans="11:11" x14ac:dyDescent="0.2">
      <c r="K449" s="49"/>
    </row>
    <row r="450" spans="11:11" x14ac:dyDescent="0.2">
      <c r="K450" s="49"/>
    </row>
    <row r="451" spans="11:11" x14ac:dyDescent="0.2">
      <c r="K451" s="49"/>
    </row>
    <row r="452" spans="11:11" x14ac:dyDescent="0.2">
      <c r="K452" s="49"/>
    </row>
    <row r="453" spans="11:11" x14ac:dyDescent="0.2">
      <c r="K453" s="49"/>
    </row>
    <row r="454" spans="11:11" x14ac:dyDescent="0.2">
      <c r="K454" s="49"/>
    </row>
    <row r="455" spans="11:11" x14ac:dyDescent="0.2">
      <c r="K455" s="49"/>
    </row>
    <row r="456" spans="11:11" x14ac:dyDescent="0.2">
      <c r="K456" s="49"/>
    </row>
    <row r="457" spans="11:11" x14ac:dyDescent="0.2">
      <c r="K457" s="49"/>
    </row>
    <row r="458" spans="11:11" x14ac:dyDescent="0.2">
      <c r="K458" s="49"/>
    </row>
    <row r="459" spans="11:11" x14ac:dyDescent="0.2">
      <c r="K459" s="49"/>
    </row>
    <row r="460" spans="11:11" x14ac:dyDescent="0.2">
      <c r="K460" s="49"/>
    </row>
    <row r="461" spans="11:11" x14ac:dyDescent="0.2">
      <c r="K461" s="49"/>
    </row>
    <row r="462" spans="11:11" x14ac:dyDescent="0.2">
      <c r="K462" s="49"/>
    </row>
    <row r="463" spans="11:11" x14ac:dyDescent="0.2">
      <c r="K463" s="49"/>
    </row>
    <row r="464" spans="11:11" x14ac:dyDescent="0.2">
      <c r="K464" s="49"/>
    </row>
    <row r="465" spans="11:11" x14ac:dyDescent="0.2">
      <c r="K465" s="49"/>
    </row>
    <row r="466" spans="11:11" x14ac:dyDescent="0.2">
      <c r="K466" s="49"/>
    </row>
    <row r="467" spans="11:11" x14ac:dyDescent="0.2">
      <c r="K467" s="49"/>
    </row>
    <row r="468" spans="11:11" x14ac:dyDescent="0.2">
      <c r="K468" s="49"/>
    </row>
    <row r="469" spans="11:11" x14ac:dyDescent="0.2">
      <c r="K469" s="49"/>
    </row>
    <row r="470" spans="11:11" x14ac:dyDescent="0.2">
      <c r="K470" s="49"/>
    </row>
    <row r="471" spans="11:11" x14ac:dyDescent="0.2">
      <c r="K471" s="49"/>
    </row>
    <row r="472" spans="11:11" x14ac:dyDescent="0.2">
      <c r="K472" s="49"/>
    </row>
    <row r="473" spans="11:11" x14ac:dyDescent="0.2">
      <c r="K473" s="49"/>
    </row>
    <row r="474" spans="11:11" x14ac:dyDescent="0.2">
      <c r="K474" s="49"/>
    </row>
    <row r="475" spans="11:11" x14ac:dyDescent="0.2">
      <c r="K475" s="49"/>
    </row>
    <row r="476" spans="11:11" x14ac:dyDescent="0.2">
      <c r="K476" s="49"/>
    </row>
    <row r="477" spans="11:11" x14ac:dyDescent="0.2">
      <c r="K477" s="49"/>
    </row>
    <row r="478" spans="11:11" x14ac:dyDescent="0.2">
      <c r="K478" s="49"/>
    </row>
    <row r="479" spans="11:11" x14ac:dyDescent="0.2">
      <c r="K479" s="49"/>
    </row>
    <row r="480" spans="11:11" x14ac:dyDescent="0.2">
      <c r="K480" s="49"/>
    </row>
    <row r="481" spans="11:11" x14ac:dyDescent="0.2">
      <c r="K481" s="49"/>
    </row>
    <row r="482" spans="11:11" x14ac:dyDescent="0.2">
      <c r="K482" s="49"/>
    </row>
    <row r="483" spans="11:11" x14ac:dyDescent="0.2">
      <c r="K483" s="49"/>
    </row>
    <row r="484" spans="11:11" x14ac:dyDescent="0.2">
      <c r="K484" s="49"/>
    </row>
    <row r="485" spans="11:11" x14ac:dyDescent="0.2">
      <c r="K485" s="49"/>
    </row>
    <row r="486" spans="11:11" x14ac:dyDescent="0.2">
      <c r="K486" s="49"/>
    </row>
    <row r="487" spans="11:11" x14ac:dyDescent="0.2">
      <c r="K487" s="49"/>
    </row>
    <row r="488" spans="11:11" x14ac:dyDescent="0.2">
      <c r="K488" s="49"/>
    </row>
    <row r="489" spans="11:11" x14ac:dyDescent="0.2">
      <c r="K489" s="49"/>
    </row>
    <row r="490" spans="11:11" x14ac:dyDescent="0.2">
      <c r="K490" s="49"/>
    </row>
    <row r="491" spans="11:11" x14ac:dyDescent="0.2">
      <c r="K491" s="49"/>
    </row>
    <row r="492" spans="11:11" x14ac:dyDescent="0.2">
      <c r="K492" s="49"/>
    </row>
    <row r="493" spans="11:11" x14ac:dyDescent="0.2">
      <c r="K493" s="49"/>
    </row>
    <row r="494" spans="11:11" x14ac:dyDescent="0.2">
      <c r="K494" s="49"/>
    </row>
    <row r="495" spans="11:11" x14ac:dyDescent="0.2">
      <c r="K495" s="49"/>
    </row>
    <row r="496" spans="11:11" x14ac:dyDescent="0.2">
      <c r="K496" s="49"/>
    </row>
    <row r="497" spans="11:11" x14ac:dyDescent="0.2">
      <c r="K497" s="49"/>
    </row>
    <row r="498" spans="11:11" x14ac:dyDescent="0.2">
      <c r="K498" s="49"/>
    </row>
    <row r="499" spans="11:11" x14ac:dyDescent="0.2">
      <c r="K499" s="49"/>
    </row>
    <row r="500" spans="11:11" x14ac:dyDescent="0.2">
      <c r="K500" s="49"/>
    </row>
    <row r="501" spans="11:11" x14ac:dyDescent="0.2">
      <c r="K501" s="49"/>
    </row>
  </sheetData>
  <sheetProtection formatCells="0" formatColumns="0" formatRows="0" insertColumns="0" insertRows="0" selectLockedCells="1"/>
  <mergeCells count="15">
    <mergeCell ref="E2:H2"/>
    <mergeCell ref="E3:H3"/>
    <mergeCell ref="K10:M10"/>
    <mergeCell ref="B117:F117"/>
    <mergeCell ref="G15:G16"/>
    <mergeCell ref="H15:H16"/>
    <mergeCell ref="I15:I16"/>
    <mergeCell ref="B111:F111"/>
    <mergeCell ref="B113:E113"/>
    <mergeCell ref="B115:F115"/>
    <mergeCell ref="B15:B16"/>
    <mergeCell ref="C15:C16"/>
    <mergeCell ref="D15:D16"/>
    <mergeCell ref="E15:E16"/>
    <mergeCell ref="F15:F16"/>
  </mergeCells>
  <conditionalFormatting sqref="B113">
    <cfRule type="containsBlanks" dxfId="4" priority="1">
      <formula>LEN(TRIM(B113))=0</formula>
    </cfRule>
  </conditionalFormatting>
  <pageMargins left="0" right="0" top="0.39370078740157483" bottom="0.39370078740157483" header="0.51181102362204722" footer="0"/>
  <pageSetup paperSize="9" scale="55" fitToHeight="0" orientation="portrait" r:id="rId1"/>
  <headerFooter alignWithMargins="0"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schoollist!$B$2:$B$92</xm:f>
          </x14:formula1>
          <xm:sqref>B5</xm:sqref>
        </x14:dataValidation>
        <x14:dataValidation type="list" allowBlank="1" showInputMessage="1" showErrorMessage="1">
          <x14:formula1>
            <xm:f>'Period '!$A$3:$A$7</xm:f>
          </x14:formula1>
          <xm:sqref>B7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3"/>
  </sheetPr>
  <dimension ref="A1:O143"/>
  <sheetViews>
    <sheetView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3" bestFit="1" customWidth="1"/>
    <col min="2" max="2" width="31.5703125" customWidth="1"/>
    <col min="3" max="3" width="14" customWidth="1"/>
    <col min="4" max="4" width="10.5703125" style="6" customWidth="1"/>
    <col min="5" max="5" width="10.5703125" style="7" customWidth="1"/>
    <col min="6" max="6" width="10.5703125" customWidth="1"/>
  </cols>
  <sheetData>
    <row r="1" spans="1:15" ht="21" customHeight="1" x14ac:dyDescent="0.35">
      <c r="A1">
        <v>1</v>
      </c>
      <c r="B1" s="8" t="s">
        <v>331</v>
      </c>
      <c r="C1" s="9"/>
      <c r="D1" s="10"/>
      <c r="E1" s="11"/>
      <c r="F1" s="12"/>
    </row>
    <row r="2" spans="1:15" ht="33.75" customHeight="1" x14ac:dyDescent="0.25">
      <c r="A2">
        <v>2</v>
      </c>
      <c r="B2" s="13" t="s">
        <v>185</v>
      </c>
      <c r="C2" s="13" t="s">
        <v>86</v>
      </c>
      <c r="D2" s="14" t="s">
        <v>87</v>
      </c>
      <c r="E2" s="13" t="s">
        <v>88</v>
      </c>
      <c r="F2" s="15" t="s">
        <v>68</v>
      </c>
    </row>
    <row r="3" spans="1:15" ht="16.5" customHeight="1" x14ac:dyDescent="0.25">
      <c r="A3">
        <v>3</v>
      </c>
      <c r="B3" s="4"/>
      <c r="C3" s="16"/>
      <c r="D3" s="17"/>
      <c r="E3" s="16"/>
      <c r="F3" s="4"/>
    </row>
    <row r="4" spans="1:15" ht="16.5" customHeight="1" x14ac:dyDescent="0.25">
      <c r="A4">
        <v>4</v>
      </c>
      <c r="B4" s="22" t="s">
        <v>77</v>
      </c>
      <c r="C4" s="16" t="s">
        <v>90</v>
      </c>
      <c r="D4" s="17">
        <v>10132</v>
      </c>
      <c r="E4" s="19">
        <v>1002</v>
      </c>
      <c r="F4" s="4">
        <f>VLOOKUP(D4,'[2]bank code'!$B$4:$D$99,2,0)</f>
        <v>938602</v>
      </c>
    </row>
    <row r="5" spans="1:15" ht="16.5" customHeight="1" x14ac:dyDescent="0.25">
      <c r="A5">
        <v>5</v>
      </c>
      <c r="B5" s="22" t="s">
        <v>178</v>
      </c>
      <c r="C5" s="23" t="s">
        <v>90</v>
      </c>
      <c r="D5" s="17">
        <v>10135</v>
      </c>
      <c r="E5" s="19">
        <v>1000</v>
      </c>
      <c r="F5" s="4">
        <v>938600</v>
      </c>
      <c r="G5" t="s">
        <v>334</v>
      </c>
    </row>
    <row r="6" spans="1:15" ht="16.5" customHeight="1" x14ac:dyDescent="0.25">
      <c r="A6">
        <v>6</v>
      </c>
      <c r="B6" s="24" t="s">
        <v>69</v>
      </c>
      <c r="C6" s="23" t="s">
        <v>94</v>
      </c>
      <c r="D6" s="17">
        <v>11094</v>
      </c>
      <c r="E6" s="23">
        <v>3520</v>
      </c>
      <c r="F6" s="4">
        <f>VLOOKUP(D6,'[2]bank code'!$B$4:$D$99,2,0)</f>
        <v>938701</v>
      </c>
    </row>
    <row r="7" spans="1:15" ht="16.5" customHeight="1" x14ac:dyDescent="0.25">
      <c r="A7">
        <v>7</v>
      </c>
      <c r="B7" s="22" t="s">
        <v>95</v>
      </c>
      <c r="C7" s="23" t="s">
        <v>90</v>
      </c>
      <c r="D7" s="17">
        <v>10042</v>
      </c>
      <c r="E7" s="16">
        <v>3317</v>
      </c>
      <c r="F7" s="4">
        <f>VLOOKUP(D7,'[2]bank code'!$B$4:$D$99,2,0)</f>
        <v>938664</v>
      </c>
    </row>
    <row r="8" spans="1:15" ht="16.5" customHeight="1" x14ac:dyDescent="0.25">
      <c r="A8">
        <v>8</v>
      </c>
      <c r="B8" s="22" t="s">
        <v>96</v>
      </c>
      <c r="C8" s="23" t="s">
        <v>90</v>
      </c>
      <c r="D8" s="17">
        <v>10040</v>
      </c>
      <c r="E8" s="16">
        <v>3300</v>
      </c>
      <c r="F8" s="4">
        <f>VLOOKUP(D8,'[2]bank code'!$B$4:$D$99,2,0)</f>
        <v>938652</v>
      </c>
    </row>
    <row r="9" spans="1:15" ht="16.5" customHeight="1" x14ac:dyDescent="0.25">
      <c r="A9">
        <v>9</v>
      </c>
      <c r="B9" s="22" t="s">
        <v>97</v>
      </c>
      <c r="C9" s="23" t="s">
        <v>90</v>
      </c>
      <c r="D9" s="17">
        <v>10043</v>
      </c>
      <c r="E9" s="16">
        <v>3500</v>
      </c>
      <c r="F9" s="4">
        <f>VLOOKUP(D9,'[2]bank code'!$B$4:$D$99,2,0)</f>
        <v>938665</v>
      </c>
    </row>
    <row r="10" spans="1:15" ht="16.5" customHeight="1" x14ac:dyDescent="0.25">
      <c r="A10">
        <v>10</v>
      </c>
      <c r="B10" s="22" t="s">
        <v>98</v>
      </c>
      <c r="C10" s="23" t="s">
        <v>90</v>
      </c>
      <c r="D10" s="17">
        <v>10117</v>
      </c>
      <c r="E10" s="16">
        <v>3514</v>
      </c>
      <c r="F10" s="4">
        <f>VLOOKUP(D10,'[2]bank code'!$B$4:$D$99,2,0)</f>
        <v>938677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6.5" customHeight="1" x14ac:dyDescent="0.25">
      <c r="A11">
        <v>11</v>
      </c>
      <c r="B11" s="22" t="s">
        <v>99</v>
      </c>
      <c r="C11" s="23" t="s">
        <v>100</v>
      </c>
      <c r="D11" s="17">
        <v>10044</v>
      </c>
      <c r="E11" s="23">
        <v>2002</v>
      </c>
      <c r="F11" s="4">
        <f>VLOOKUP(D11,'[2]bank code'!$B$4:$D$99,2,0)</f>
        <v>938605</v>
      </c>
      <c r="G11" t="s">
        <v>334</v>
      </c>
    </row>
    <row r="12" spans="1:15" ht="16.5" customHeight="1" x14ac:dyDescent="0.25">
      <c r="A12">
        <v>12</v>
      </c>
      <c r="B12" s="22" t="s">
        <v>70</v>
      </c>
      <c r="C12" s="16" t="s">
        <v>90</v>
      </c>
      <c r="D12" s="17">
        <v>10128</v>
      </c>
      <c r="E12" s="23">
        <v>2079</v>
      </c>
      <c r="F12" s="4">
        <f>VLOOKUP(D12,'[2]bank code'!$B$4:$D$99,2,0)</f>
        <v>938651</v>
      </c>
    </row>
    <row r="13" spans="1:15" ht="16.5" customHeight="1" x14ac:dyDescent="0.25">
      <c r="A13">
        <v>13</v>
      </c>
      <c r="B13" s="22" t="s">
        <v>71</v>
      </c>
      <c r="C13" s="16" t="s">
        <v>94</v>
      </c>
      <c r="D13" s="17">
        <v>11278</v>
      </c>
      <c r="E13" s="16">
        <v>3524</v>
      </c>
      <c r="F13" s="4">
        <f>VLOOKUP(D13,'[2]bank code'!$B$4:$D$99,2,0)</f>
        <v>938702</v>
      </c>
    </row>
    <row r="14" spans="1:15" ht="16.5" customHeight="1" x14ac:dyDescent="0.25">
      <c r="A14">
        <v>14</v>
      </c>
      <c r="B14" s="22" t="s">
        <v>101</v>
      </c>
      <c r="C14" s="23" t="s">
        <v>90</v>
      </c>
      <c r="D14" s="17">
        <v>10045</v>
      </c>
      <c r="E14" s="23">
        <v>2003</v>
      </c>
      <c r="F14" s="4">
        <f>VLOOKUP(D14,'[2]bank code'!$B$4:$D$99,2,0)</f>
        <v>938606</v>
      </c>
    </row>
    <row r="15" spans="1:15" ht="16.5" customHeight="1" x14ac:dyDescent="0.25">
      <c r="A15">
        <v>15</v>
      </c>
      <c r="B15" s="22" t="s">
        <v>72</v>
      </c>
      <c r="C15" s="23" t="s">
        <v>90</v>
      </c>
      <c r="D15" s="17">
        <v>10115</v>
      </c>
      <c r="E15" s="23">
        <v>3511</v>
      </c>
      <c r="F15" s="4">
        <f>VLOOKUP(D15,'[2]bank code'!$B$4:$D$99,2,0)</f>
        <v>938674</v>
      </c>
    </row>
    <row r="16" spans="1:15" ht="16.5" customHeight="1" x14ac:dyDescent="0.25">
      <c r="A16">
        <v>16</v>
      </c>
      <c r="B16" s="22" t="s">
        <v>102</v>
      </c>
      <c r="C16" s="23" t="s">
        <v>90</v>
      </c>
      <c r="D16" s="17">
        <v>10047</v>
      </c>
      <c r="E16" s="16">
        <v>2008</v>
      </c>
      <c r="F16" s="4">
        <f>VLOOKUP(D16,'[2]bank code'!$B$4:$D$99,2,0)</f>
        <v>938608</v>
      </c>
    </row>
    <row r="17" spans="1:7" ht="16.5" customHeight="1" x14ac:dyDescent="0.25">
      <c r="A17">
        <v>17</v>
      </c>
      <c r="B17" s="22" t="s">
        <v>103</v>
      </c>
      <c r="C17" s="23" t="s">
        <v>90</v>
      </c>
      <c r="D17" s="17">
        <v>10046</v>
      </c>
      <c r="E17" s="16">
        <v>2007</v>
      </c>
      <c r="F17" s="4">
        <f>VLOOKUP(D17,'[2]bank code'!$B$4:$D$99,2,0)</f>
        <v>938607</v>
      </c>
    </row>
    <row r="18" spans="1:7" ht="16.5" customHeight="1" x14ac:dyDescent="0.25">
      <c r="A18">
        <v>18</v>
      </c>
      <c r="B18" s="22" t="s">
        <v>104</v>
      </c>
      <c r="C18" s="23" t="s">
        <v>90</v>
      </c>
      <c r="D18" s="17">
        <v>10048</v>
      </c>
      <c r="E18" s="16">
        <v>2009</v>
      </c>
      <c r="F18" s="4">
        <f>VLOOKUP(D18,'[2]bank code'!$B$4:$D$99,2,0)</f>
        <v>938609</v>
      </c>
    </row>
    <row r="19" spans="1:7" ht="16.5" customHeight="1" x14ac:dyDescent="0.25">
      <c r="A19">
        <v>19</v>
      </c>
      <c r="B19" s="22" t="s">
        <v>105</v>
      </c>
      <c r="C19" s="23" t="s">
        <v>90</v>
      </c>
      <c r="D19" s="17">
        <v>10118</v>
      </c>
      <c r="E19" s="16">
        <v>2067</v>
      </c>
      <c r="F19" s="4">
        <f>VLOOKUP(D19,'[2]bank code'!$B$4:$D$99,2,0)</f>
        <v>938642</v>
      </c>
    </row>
    <row r="20" spans="1:7" ht="16.5" customHeight="1" x14ac:dyDescent="0.25">
      <c r="A20">
        <v>20</v>
      </c>
      <c r="B20" s="22" t="s">
        <v>106</v>
      </c>
      <c r="C20" s="23" t="s">
        <v>90</v>
      </c>
      <c r="D20" s="17">
        <v>10049</v>
      </c>
      <c r="E20" s="16">
        <v>2010</v>
      </c>
      <c r="F20" s="4">
        <f>VLOOKUP(D20,'[2]bank code'!$B$4:$D$99,2,0)</f>
        <v>938610</v>
      </c>
    </row>
    <row r="21" spans="1:7" ht="16.5" customHeight="1" x14ac:dyDescent="0.25">
      <c r="A21">
        <v>21</v>
      </c>
      <c r="B21" s="22" t="s">
        <v>107</v>
      </c>
      <c r="C21" s="23" t="s">
        <v>100</v>
      </c>
      <c r="D21" s="17">
        <v>10050</v>
      </c>
      <c r="E21" s="16">
        <v>3302</v>
      </c>
      <c r="F21" s="4">
        <f>VLOOKUP(D21,'[2]bank code'!$B$4:$D$99,2,0)</f>
        <v>938653</v>
      </c>
    </row>
    <row r="22" spans="1:7" ht="16.5" customHeight="1" x14ac:dyDescent="0.25">
      <c r="A22">
        <v>22</v>
      </c>
      <c r="B22" s="22" t="s">
        <v>108</v>
      </c>
      <c r="C22" s="23" t="s">
        <v>90</v>
      </c>
      <c r="D22" s="17">
        <v>10051</v>
      </c>
      <c r="E22" s="16">
        <v>2011</v>
      </c>
      <c r="F22" s="4">
        <f>VLOOKUP(D22,'[2]bank code'!$B$4:$D$99,2,0)</f>
        <v>938611</v>
      </c>
    </row>
    <row r="23" spans="1:7" ht="16.5" customHeight="1" x14ac:dyDescent="0.25">
      <c r="A23">
        <v>23</v>
      </c>
      <c r="B23" s="22" t="s">
        <v>109</v>
      </c>
      <c r="C23" s="23" t="s">
        <v>90</v>
      </c>
      <c r="D23" s="17">
        <v>10054</v>
      </c>
      <c r="E23" s="16">
        <v>2014</v>
      </c>
      <c r="F23" s="4">
        <f>VLOOKUP(D23,'[2]bank code'!$B$4:$D$99,2,0)</f>
        <v>938612</v>
      </c>
    </row>
    <row r="24" spans="1:7" ht="16.5" customHeight="1" x14ac:dyDescent="0.25">
      <c r="A24">
        <v>24</v>
      </c>
      <c r="B24" s="22" t="s">
        <v>110</v>
      </c>
      <c r="C24" s="23" t="s">
        <v>90</v>
      </c>
      <c r="D24" s="17">
        <v>10055</v>
      </c>
      <c r="E24" s="16">
        <v>2015</v>
      </c>
      <c r="F24" s="4">
        <f>VLOOKUP(D24,'[2]bank code'!$B$4:$D$99,2,0)</f>
        <v>938613</v>
      </c>
      <c r="G24" t="s">
        <v>334</v>
      </c>
    </row>
    <row r="25" spans="1:7" ht="16.5" customHeight="1" x14ac:dyDescent="0.25">
      <c r="A25">
        <v>25</v>
      </c>
      <c r="B25" s="22" t="s">
        <v>111</v>
      </c>
      <c r="C25" s="23" t="s">
        <v>90</v>
      </c>
      <c r="D25" s="17">
        <v>10056</v>
      </c>
      <c r="E25" s="16">
        <v>2016</v>
      </c>
      <c r="F25" s="4">
        <f>VLOOKUP(D25,'[2]bank code'!$B$4:$D$99,2,0)</f>
        <v>938614</v>
      </c>
    </row>
    <row r="26" spans="1:7" ht="16.5" customHeight="1" x14ac:dyDescent="0.25">
      <c r="A26">
        <v>26</v>
      </c>
      <c r="B26" s="22" t="s">
        <v>112</v>
      </c>
      <c r="C26" s="23" t="s">
        <v>90</v>
      </c>
      <c r="D26" s="17">
        <v>10057</v>
      </c>
      <c r="E26" s="16">
        <v>2017</v>
      </c>
      <c r="F26" s="4">
        <f>VLOOKUP(D26,'[2]bank code'!$B$4:$D$99,2,0)</f>
        <v>938615</v>
      </c>
    </row>
    <row r="27" spans="1:7" ht="16.5" customHeight="1" x14ac:dyDescent="0.25">
      <c r="A27">
        <v>27</v>
      </c>
      <c r="B27" s="22" t="s">
        <v>113</v>
      </c>
      <c r="C27" s="23" t="s">
        <v>114</v>
      </c>
      <c r="D27" s="17">
        <v>10083</v>
      </c>
      <c r="E27" s="16">
        <v>2073</v>
      </c>
      <c r="F27" s="4">
        <f>VLOOKUP(D27,'[2]bank code'!$B$4:$D$99,2,0)</f>
        <v>938646</v>
      </c>
    </row>
    <row r="28" spans="1:7" ht="16.5" customHeight="1" x14ac:dyDescent="0.25">
      <c r="A28">
        <v>28</v>
      </c>
      <c r="B28" s="22" t="s">
        <v>115</v>
      </c>
      <c r="C28" s="23" t="s">
        <v>90</v>
      </c>
      <c r="D28" s="17">
        <v>10059</v>
      </c>
      <c r="E28" s="16">
        <v>2019</v>
      </c>
      <c r="F28" s="4">
        <f>VLOOKUP(D28,'[2]bank code'!$B$4:$D$99,2,0)</f>
        <v>938617</v>
      </c>
    </row>
    <row r="29" spans="1:7" ht="16.5" customHeight="1" x14ac:dyDescent="0.25">
      <c r="A29">
        <v>29</v>
      </c>
      <c r="B29" s="22" t="s">
        <v>332</v>
      </c>
      <c r="C29" s="23" t="s">
        <v>100</v>
      </c>
      <c r="D29" s="17">
        <v>10061</v>
      </c>
      <c r="E29" s="16">
        <v>2021</v>
      </c>
      <c r="F29" s="4">
        <f>VLOOKUP(D29,'[2]bank code'!$B$4:$D$99,2,0)</f>
        <v>938618</v>
      </c>
    </row>
    <row r="30" spans="1:7" ht="16.5" customHeight="1" x14ac:dyDescent="0.25">
      <c r="A30">
        <v>30</v>
      </c>
      <c r="B30" s="25" t="s">
        <v>73</v>
      </c>
      <c r="C30" s="26" t="s">
        <v>114</v>
      </c>
      <c r="D30" s="17">
        <v>10063</v>
      </c>
      <c r="E30" s="16">
        <v>2023</v>
      </c>
      <c r="F30" s="4">
        <f>VLOOKUP(D30,'[2]bank code'!$B$4:$D$99,2,0)</f>
        <v>938620</v>
      </c>
    </row>
    <row r="31" spans="1:7" ht="16.5" customHeight="1" x14ac:dyDescent="0.25">
      <c r="A31">
        <v>31</v>
      </c>
      <c r="B31" s="22" t="s">
        <v>118</v>
      </c>
      <c r="C31" s="23" t="s">
        <v>90</v>
      </c>
      <c r="D31" s="17">
        <v>10064</v>
      </c>
      <c r="E31" s="16">
        <v>2024</v>
      </c>
      <c r="F31" s="4">
        <f>VLOOKUP(D31,'[2]bank code'!$B$4:$D$99,2,0)</f>
        <v>938621</v>
      </c>
      <c r="G31" t="s">
        <v>334</v>
      </c>
    </row>
    <row r="32" spans="1:7" ht="16.5" customHeight="1" x14ac:dyDescent="0.25">
      <c r="A32">
        <v>32</v>
      </c>
      <c r="B32" s="22" t="s">
        <v>119</v>
      </c>
      <c r="C32" s="23" t="s">
        <v>94</v>
      </c>
      <c r="D32" s="17">
        <v>10065</v>
      </c>
      <c r="E32" s="16">
        <v>2025</v>
      </c>
      <c r="F32" s="4">
        <f>VLOOKUP(D32,'[2]bank code'!$B$4:$D$99,2,0)</f>
        <v>938622</v>
      </c>
    </row>
    <row r="33" spans="1:6" ht="16.5" customHeight="1" x14ac:dyDescent="0.25">
      <c r="A33">
        <v>33</v>
      </c>
      <c r="B33" s="22" t="s">
        <v>120</v>
      </c>
      <c r="C33" s="23" t="s">
        <v>90</v>
      </c>
      <c r="D33" s="17">
        <v>10066</v>
      </c>
      <c r="E33" s="16">
        <v>2026</v>
      </c>
      <c r="F33" s="4">
        <f>VLOOKUP(D33,'[2]bank code'!$B$4:$D$99,2,0)</f>
        <v>938623</v>
      </c>
    </row>
    <row r="34" spans="1:6" ht="16.5" customHeight="1" x14ac:dyDescent="0.25">
      <c r="A34">
        <v>34</v>
      </c>
      <c r="B34" s="22" t="s">
        <v>121</v>
      </c>
      <c r="C34" s="23" t="s">
        <v>90</v>
      </c>
      <c r="D34" s="17">
        <v>10068</v>
      </c>
      <c r="E34" s="16">
        <v>2028</v>
      </c>
      <c r="F34" s="4">
        <f>VLOOKUP(D34,'[2]bank code'!$B$4:$D$99,2,0)</f>
        <v>938625</v>
      </c>
    </row>
    <row r="35" spans="1:6" ht="16.5" customHeight="1" x14ac:dyDescent="0.25">
      <c r="A35">
        <v>35</v>
      </c>
      <c r="B35" s="22" t="s">
        <v>122</v>
      </c>
      <c r="C35" s="23" t="s">
        <v>90</v>
      </c>
      <c r="D35" s="17">
        <v>10067</v>
      </c>
      <c r="E35" s="16">
        <v>2027</v>
      </c>
      <c r="F35" s="4">
        <f>VLOOKUP(D35,'[2]bank code'!$B$4:$D$99,2,0)</f>
        <v>938624</v>
      </c>
    </row>
    <row r="36" spans="1:6" ht="16.5" customHeight="1" x14ac:dyDescent="0.25">
      <c r="A36">
        <v>36</v>
      </c>
      <c r="B36" s="22" t="s">
        <v>123</v>
      </c>
      <c r="C36" s="23" t="s">
        <v>90</v>
      </c>
      <c r="D36" s="17">
        <v>10069</v>
      </c>
      <c r="E36" s="16">
        <v>2029</v>
      </c>
      <c r="F36" s="4">
        <f>VLOOKUP(D36,'[2]bank code'!$B$4:$D$99,2,0)</f>
        <v>938626</v>
      </c>
    </row>
    <row r="37" spans="1:6" ht="16.5" customHeight="1" x14ac:dyDescent="0.25">
      <c r="A37">
        <v>37</v>
      </c>
      <c r="B37" s="22" t="s">
        <v>124</v>
      </c>
      <c r="C37" s="23" t="s">
        <v>90</v>
      </c>
      <c r="D37" s="17">
        <v>10121</v>
      </c>
      <c r="E37" s="16">
        <v>3516</v>
      </c>
      <c r="F37" s="4">
        <f>VLOOKUP(D37,'[2]bank code'!$B$4:$D$99,2,0)</f>
        <v>938678</v>
      </c>
    </row>
    <row r="38" spans="1:6" ht="16.5" customHeight="1" x14ac:dyDescent="0.25">
      <c r="A38">
        <v>38</v>
      </c>
      <c r="B38" s="22" t="s">
        <v>125</v>
      </c>
      <c r="C38" s="23" t="s">
        <v>90</v>
      </c>
      <c r="D38" s="17">
        <v>10071</v>
      </c>
      <c r="E38" s="16">
        <v>2031</v>
      </c>
      <c r="F38" s="4">
        <f>VLOOKUP(D38,'[2]bank code'!$B$4:$D$99,2,0)</f>
        <v>938628</v>
      </c>
    </row>
    <row r="39" spans="1:6" ht="16.5" customHeight="1" x14ac:dyDescent="0.25">
      <c r="A39">
        <v>39</v>
      </c>
      <c r="B39" s="22" t="s">
        <v>126</v>
      </c>
      <c r="C39" s="23" t="s">
        <v>90</v>
      </c>
      <c r="D39" s="17">
        <v>10072</v>
      </c>
      <c r="E39" s="16">
        <v>2032</v>
      </c>
      <c r="F39" s="4">
        <f>VLOOKUP(D39,'[2]bank code'!$B$4:$D$99,2,0)</f>
        <v>938629</v>
      </c>
    </row>
    <row r="40" spans="1:6" ht="16.5" customHeight="1" x14ac:dyDescent="0.25">
      <c r="A40">
        <v>40</v>
      </c>
      <c r="B40" s="22" t="s">
        <v>127</v>
      </c>
      <c r="C40" s="23" t="s">
        <v>90</v>
      </c>
      <c r="D40" s="17">
        <v>10073</v>
      </c>
      <c r="E40" s="16">
        <v>3304</v>
      </c>
      <c r="F40" s="4">
        <f>VLOOKUP(D40,'[2]bank code'!$B$4:$D$99,2,0)</f>
        <v>938654</v>
      </c>
    </row>
    <row r="41" spans="1:6" ht="16.5" customHeight="1" x14ac:dyDescent="0.25">
      <c r="A41">
        <v>41</v>
      </c>
      <c r="B41" s="22" t="s">
        <v>128</v>
      </c>
      <c r="C41" s="23" t="s">
        <v>90</v>
      </c>
      <c r="D41" s="17">
        <v>10074</v>
      </c>
      <c r="E41" s="16">
        <v>2036</v>
      </c>
      <c r="F41" s="4">
        <f>VLOOKUP(D41,'[2]bank code'!$B$4:$D$99,2,0)</f>
        <v>938630</v>
      </c>
    </row>
    <row r="42" spans="1:6" ht="16.5" customHeight="1" x14ac:dyDescent="0.25">
      <c r="A42">
        <v>42</v>
      </c>
      <c r="B42" s="22" t="s">
        <v>129</v>
      </c>
      <c r="C42" s="23" t="s">
        <v>90</v>
      </c>
      <c r="D42" s="17">
        <v>10075</v>
      </c>
      <c r="E42" s="16">
        <v>2037</v>
      </c>
      <c r="F42" s="4">
        <f>VLOOKUP(D42,'[2]bank code'!$B$4:$D$99,2,0)</f>
        <v>938631</v>
      </c>
    </row>
    <row r="43" spans="1:6" ht="16.5" customHeight="1" x14ac:dyDescent="0.25">
      <c r="A43">
        <v>43</v>
      </c>
      <c r="B43" s="22" t="s">
        <v>76</v>
      </c>
      <c r="C43" s="23" t="s">
        <v>114</v>
      </c>
      <c r="D43" s="17">
        <v>11093</v>
      </c>
      <c r="E43" s="16">
        <v>3523</v>
      </c>
      <c r="F43" s="4">
        <f>VLOOKUP(D43,'[2]bank code'!$B$4:$D$99,2,0)</f>
        <v>938700</v>
      </c>
    </row>
    <row r="44" spans="1:6" ht="16.5" customHeight="1" x14ac:dyDescent="0.25">
      <c r="A44">
        <v>44</v>
      </c>
      <c r="B44" s="22" t="s">
        <v>130</v>
      </c>
      <c r="C44" s="23" t="s">
        <v>114</v>
      </c>
      <c r="D44" s="17">
        <v>10125</v>
      </c>
      <c r="E44" s="16">
        <v>5948</v>
      </c>
      <c r="F44" s="4">
        <f>VLOOKUP(D44,'[2]bank code'!$B$4:$D$99,2,0)</f>
        <v>938694</v>
      </c>
    </row>
    <row r="45" spans="1:6" ht="16.5" customHeight="1" x14ac:dyDescent="0.25">
      <c r="A45">
        <v>45</v>
      </c>
      <c r="B45" s="22" t="s">
        <v>131</v>
      </c>
      <c r="C45" s="23" t="s">
        <v>114</v>
      </c>
      <c r="D45" s="17">
        <v>10126</v>
      </c>
      <c r="E45" s="16">
        <v>5949</v>
      </c>
      <c r="F45" s="4">
        <f>VLOOKUP(D45,'[2]bank code'!$B$4:$D$99,2,0)</f>
        <v>938695</v>
      </c>
    </row>
    <row r="46" spans="1:6" ht="16.5" customHeight="1" x14ac:dyDescent="0.25">
      <c r="A46">
        <v>46</v>
      </c>
      <c r="B46" s="22" t="s">
        <v>132</v>
      </c>
      <c r="C46" s="23" t="s">
        <v>90</v>
      </c>
      <c r="D46" s="17">
        <v>10114</v>
      </c>
      <c r="E46" s="16">
        <v>3513</v>
      </c>
      <c r="F46" s="4">
        <f>VLOOKUP(D46,'[2]bank code'!$B$4:$D$99,2,0)</f>
        <v>938676</v>
      </c>
    </row>
    <row r="47" spans="1:6" ht="16.5" customHeight="1" x14ac:dyDescent="0.25">
      <c r="A47">
        <v>47</v>
      </c>
      <c r="B47" s="22" t="s">
        <v>133</v>
      </c>
      <c r="C47" s="23" t="s">
        <v>90</v>
      </c>
      <c r="D47" s="17">
        <v>10078</v>
      </c>
      <c r="E47" s="16">
        <v>3305</v>
      </c>
      <c r="F47" s="4">
        <f>VLOOKUP(D47,'[2]bank code'!$B$4:$D$99,2,0)</f>
        <v>938655</v>
      </c>
    </row>
    <row r="48" spans="1:6" ht="16.5" customHeight="1" x14ac:dyDescent="0.25">
      <c r="A48">
        <v>48</v>
      </c>
      <c r="B48" s="22" t="s">
        <v>134</v>
      </c>
      <c r="C48" s="23" t="s">
        <v>100</v>
      </c>
      <c r="D48" s="17">
        <v>10079</v>
      </c>
      <c r="E48" s="16">
        <v>2042</v>
      </c>
      <c r="F48" s="4">
        <f>VLOOKUP(D48,'[2]bank code'!$B$4:$D$99,2,0)</f>
        <v>938632</v>
      </c>
    </row>
    <row r="49" spans="1:6" ht="16.5" customHeight="1" x14ac:dyDescent="0.25">
      <c r="A49">
        <v>49</v>
      </c>
      <c r="B49" s="22" t="s">
        <v>135</v>
      </c>
      <c r="C49" s="23" t="s">
        <v>90</v>
      </c>
      <c r="D49" s="17">
        <v>10081</v>
      </c>
      <c r="E49" s="16">
        <v>2044</v>
      </c>
      <c r="F49" s="4">
        <f>VLOOKUP(D49,'[2]bank code'!$B$4:$D$99,2,0)</f>
        <v>938634</v>
      </c>
    </row>
    <row r="50" spans="1:6" ht="16.5" customHeight="1" x14ac:dyDescent="0.25">
      <c r="A50">
        <v>50</v>
      </c>
      <c r="B50" s="22" t="s">
        <v>136</v>
      </c>
      <c r="C50" s="23" t="s">
        <v>90</v>
      </c>
      <c r="D50" s="17">
        <v>10080</v>
      </c>
      <c r="E50" s="16">
        <v>2043</v>
      </c>
      <c r="F50" s="4">
        <f>VLOOKUP(D50,'[2]bank code'!$B$4:$D$99,2,0)</f>
        <v>938633</v>
      </c>
    </row>
    <row r="51" spans="1:6" ht="16.5" customHeight="1" x14ac:dyDescent="0.25">
      <c r="A51">
        <v>51</v>
      </c>
      <c r="B51" s="22" t="s">
        <v>333</v>
      </c>
      <c r="C51" s="23" t="s">
        <v>114</v>
      </c>
      <c r="D51" s="17">
        <v>10113</v>
      </c>
      <c r="E51" s="16">
        <v>2053</v>
      </c>
      <c r="F51" s="4">
        <v>938708</v>
      </c>
    </row>
    <row r="52" spans="1:6" ht="16.5" customHeight="1" x14ac:dyDescent="0.25">
      <c r="A52">
        <v>52</v>
      </c>
      <c r="B52" s="22" t="s">
        <v>137</v>
      </c>
      <c r="C52" s="23" t="s">
        <v>90</v>
      </c>
      <c r="D52" s="17">
        <v>10082</v>
      </c>
      <c r="E52" s="16">
        <v>2045</v>
      </c>
      <c r="F52" s="4">
        <f>VLOOKUP(D52,'[2]bank code'!$B$4:$D$99,2,0)</f>
        <v>938635</v>
      </c>
    </row>
    <row r="53" spans="1:6" ht="16.5" customHeight="1" x14ac:dyDescent="0.25">
      <c r="A53">
        <v>53</v>
      </c>
      <c r="B53" s="22" t="s">
        <v>138</v>
      </c>
      <c r="C53" s="23" t="s">
        <v>90</v>
      </c>
      <c r="D53" s="17">
        <v>10127</v>
      </c>
      <c r="E53" s="16">
        <v>2077</v>
      </c>
      <c r="F53" s="4">
        <f>VLOOKUP(D53,'[2]bank code'!$B$4:$D$99,2,0)</f>
        <v>938649</v>
      </c>
    </row>
    <row r="54" spans="1:6" ht="16.5" customHeight="1" x14ac:dyDescent="0.25">
      <c r="A54">
        <v>54</v>
      </c>
      <c r="B54" s="22" t="s">
        <v>139</v>
      </c>
      <c r="C54" s="23" t="s">
        <v>114</v>
      </c>
      <c r="D54" s="17">
        <v>10084</v>
      </c>
      <c r="E54" s="16">
        <v>5201</v>
      </c>
      <c r="F54" s="4">
        <f>VLOOKUP(D54,'[2]bank code'!$B$4:$D$99,2,0)</f>
        <v>938687</v>
      </c>
    </row>
    <row r="55" spans="1:6" ht="16.5" customHeight="1" x14ac:dyDescent="0.25">
      <c r="A55">
        <v>55</v>
      </c>
      <c r="B55" s="22" t="s">
        <v>140</v>
      </c>
      <c r="C55" s="23" t="s">
        <v>90</v>
      </c>
      <c r="D55" s="17">
        <v>10085</v>
      </c>
      <c r="E55" s="16">
        <v>3501</v>
      </c>
      <c r="F55" s="4">
        <f>VLOOKUP(D55,'[2]bank code'!$B$4:$D$99,2,0)</f>
        <v>938666</v>
      </c>
    </row>
    <row r="56" spans="1:6" ht="16.5" customHeight="1" x14ac:dyDescent="0.25">
      <c r="A56">
        <v>56</v>
      </c>
      <c r="B56" s="22" t="s">
        <v>141</v>
      </c>
      <c r="C56" s="23" t="s">
        <v>90</v>
      </c>
      <c r="D56" s="17">
        <v>10129</v>
      </c>
      <c r="E56" s="16">
        <v>2078</v>
      </c>
      <c r="F56" s="4">
        <f>VLOOKUP(D56,'[2]bank code'!$B$4:$D$99,2,0)</f>
        <v>938650</v>
      </c>
    </row>
    <row r="57" spans="1:6" ht="16.5" customHeight="1" x14ac:dyDescent="0.25">
      <c r="A57">
        <v>57</v>
      </c>
      <c r="B57" s="22" t="s">
        <v>142</v>
      </c>
      <c r="C57" s="23" t="s">
        <v>94</v>
      </c>
      <c r="D57" s="17">
        <v>10119</v>
      </c>
      <c r="E57" s="16">
        <v>2071</v>
      </c>
      <c r="F57" s="4">
        <f>VLOOKUP(D57,'[2]bank code'!$B$4:$D$99,2,0)</f>
        <v>938644</v>
      </c>
    </row>
    <row r="58" spans="1:6" ht="16.5" customHeight="1" x14ac:dyDescent="0.25">
      <c r="A58">
        <v>58</v>
      </c>
      <c r="B58" s="22" t="s">
        <v>143</v>
      </c>
      <c r="C58" s="23" t="s">
        <v>114</v>
      </c>
      <c r="D58" s="17">
        <v>10086</v>
      </c>
      <c r="E58" s="16">
        <v>2072</v>
      </c>
      <c r="F58" s="4">
        <f>VLOOKUP(D58,'[2]bank code'!$B$4:$D$99,2,0)</f>
        <v>938645</v>
      </c>
    </row>
    <row r="59" spans="1:6" ht="16.5" customHeight="1" x14ac:dyDescent="0.25">
      <c r="A59">
        <v>59</v>
      </c>
      <c r="B59" s="22" t="s">
        <v>144</v>
      </c>
      <c r="C59" s="23" t="s">
        <v>100</v>
      </c>
      <c r="D59" s="17">
        <v>10112</v>
      </c>
      <c r="E59" s="16">
        <v>3512</v>
      </c>
      <c r="F59" s="4">
        <f>VLOOKUP(D59,'[2]bank code'!$B$4:$D$99,2,0)</f>
        <v>938675</v>
      </c>
    </row>
    <row r="60" spans="1:6" ht="16.5" customHeight="1" x14ac:dyDescent="0.25">
      <c r="A60">
        <v>60</v>
      </c>
      <c r="B60" s="22" t="s">
        <v>146</v>
      </c>
      <c r="C60" s="23" t="s">
        <v>90</v>
      </c>
      <c r="D60" s="17">
        <v>10110</v>
      </c>
      <c r="E60" s="16">
        <v>3510</v>
      </c>
      <c r="F60" s="4">
        <f>VLOOKUP(D60,'[2]bank code'!$B$4:$D$99,2,0)</f>
        <v>938673</v>
      </c>
    </row>
    <row r="61" spans="1:6" ht="16.5" customHeight="1" x14ac:dyDescent="0.25">
      <c r="A61">
        <v>61</v>
      </c>
      <c r="B61" s="22" t="s">
        <v>147</v>
      </c>
      <c r="C61" s="23" t="s">
        <v>90</v>
      </c>
      <c r="D61" s="17">
        <v>10087</v>
      </c>
      <c r="E61" s="16">
        <v>3502</v>
      </c>
      <c r="F61" s="4">
        <f>VLOOKUP(D61,'[2]bank code'!$B$4:$D$99,2,0)</f>
        <v>938667</v>
      </c>
    </row>
    <row r="62" spans="1:6" ht="16.5" customHeight="1" x14ac:dyDescent="0.25">
      <c r="A62">
        <v>62</v>
      </c>
      <c r="B62" s="22" t="s">
        <v>148</v>
      </c>
      <c r="C62" s="23" t="s">
        <v>100</v>
      </c>
      <c r="D62" s="17">
        <v>10099</v>
      </c>
      <c r="E62" s="16">
        <v>3315</v>
      </c>
      <c r="F62" s="4">
        <f>VLOOKUP(D62,'[2]bank code'!$B$4:$D$99,2,0)</f>
        <v>938662</v>
      </c>
    </row>
    <row r="63" spans="1:6" ht="16.5" customHeight="1" x14ac:dyDescent="0.25">
      <c r="A63">
        <v>63</v>
      </c>
      <c r="B63" s="22" t="s">
        <v>149</v>
      </c>
      <c r="C63" s="23" t="s">
        <v>90</v>
      </c>
      <c r="D63" s="17">
        <v>10088</v>
      </c>
      <c r="E63" s="16">
        <v>3504</v>
      </c>
      <c r="F63" s="4">
        <f>VLOOKUP(D63,'[2]bank code'!$B$4:$D$99,2,0)</f>
        <v>938668</v>
      </c>
    </row>
    <row r="64" spans="1:6" ht="16.5" customHeight="1" x14ac:dyDescent="0.25">
      <c r="A64">
        <v>64</v>
      </c>
      <c r="B64" s="22" t="s">
        <v>150</v>
      </c>
      <c r="C64" s="23" t="s">
        <v>90</v>
      </c>
      <c r="D64" s="17">
        <v>10089</v>
      </c>
      <c r="E64" s="16">
        <v>3307</v>
      </c>
      <c r="F64" s="4">
        <f>VLOOKUP(D64,'[2]bank code'!$B$4:$D$99,2,0)</f>
        <v>938656</v>
      </c>
    </row>
    <row r="65" spans="1:7" ht="16.5" customHeight="1" x14ac:dyDescent="0.25">
      <c r="A65">
        <v>65</v>
      </c>
      <c r="B65" s="22" t="s">
        <v>151</v>
      </c>
      <c r="C65" s="23" t="s">
        <v>94</v>
      </c>
      <c r="D65" s="17">
        <v>10116</v>
      </c>
      <c r="E65" s="23">
        <v>3309</v>
      </c>
      <c r="F65" s="4">
        <f>VLOOKUP(D65,'[2]bank code'!$B$4:$D$99,2,0)</f>
        <v>938657</v>
      </c>
    </row>
    <row r="66" spans="1:7" ht="16.5" customHeight="1" x14ac:dyDescent="0.25">
      <c r="A66">
        <v>66</v>
      </c>
      <c r="B66" s="22" t="s">
        <v>152</v>
      </c>
      <c r="C66" s="23" t="s">
        <v>90</v>
      </c>
      <c r="D66" s="17">
        <v>10107</v>
      </c>
      <c r="E66" s="16">
        <v>3509</v>
      </c>
      <c r="F66" s="4">
        <f>VLOOKUP(D66,'[2]bank code'!$B$4:$D$99,2,0)</f>
        <v>938672</v>
      </c>
    </row>
    <row r="67" spans="1:7" ht="16.5" customHeight="1" x14ac:dyDescent="0.25">
      <c r="A67">
        <v>67</v>
      </c>
      <c r="B67" s="22" t="s">
        <v>78</v>
      </c>
      <c r="C67" s="27" t="s">
        <v>114</v>
      </c>
      <c r="D67" s="17">
        <v>10698</v>
      </c>
      <c r="E67" s="23">
        <v>3521</v>
      </c>
      <c r="F67" s="4">
        <f>VLOOKUP(D67,'[2]bank code'!$B$4:$D$99,2,0)</f>
        <v>938681</v>
      </c>
    </row>
    <row r="68" spans="1:7" ht="16.5" customHeight="1" x14ac:dyDescent="0.25">
      <c r="A68">
        <v>68</v>
      </c>
      <c r="B68" s="22" t="s">
        <v>153</v>
      </c>
      <c r="C68" s="23" t="s">
        <v>90</v>
      </c>
      <c r="D68" s="17">
        <v>10093</v>
      </c>
      <c r="E68" s="16">
        <v>3312</v>
      </c>
      <c r="F68" s="4">
        <f>VLOOKUP(D68,'[2]bank code'!$B$4:$D$99,2,0)</f>
        <v>938659</v>
      </c>
    </row>
    <row r="69" spans="1:7" ht="16.5" customHeight="1" x14ac:dyDescent="0.25">
      <c r="A69">
        <v>69</v>
      </c>
      <c r="B69" s="22" t="s">
        <v>154</v>
      </c>
      <c r="C69" s="23" t="s">
        <v>90</v>
      </c>
      <c r="D69" s="17">
        <v>10092</v>
      </c>
      <c r="E69" s="16">
        <v>3311</v>
      </c>
      <c r="F69" s="4">
        <f>VLOOKUP(D69,'[2]bank code'!$B$4:$D$99,2,0)</f>
        <v>938658</v>
      </c>
    </row>
    <row r="70" spans="1:7" ht="16.5" customHeight="1" x14ac:dyDescent="0.25">
      <c r="A70">
        <v>70</v>
      </c>
      <c r="B70" s="22" t="s">
        <v>155</v>
      </c>
      <c r="C70" s="23" t="s">
        <v>90</v>
      </c>
      <c r="D70" s="17">
        <v>10094</v>
      </c>
      <c r="E70" s="16">
        <v>3313</v>
      </c>
      <c r="F70" s="4">
        <f>VLOOKUP(D70,'[2]bank code'!$B$4:$D$99,2,0)</f>
        <v>938660</v>
      </c>
    </row>
    <row r="71" spans="1:7" ht="16.5" customHeight="1" x14ac:dyDescent="0.25">
      <c r="A71">
        <v>71</v>
      </c>
      <c r="B71" s="22" t="s">
        <v>156</v>
      </c>
      <c r="C71" s="23" t="s">
        <v>94</v>
      </c>
      <c r="D71" s="17">
        <v>10095</v>
      </c>
      <c r="E71" s="16">
        <v>3314</v>
      </c>
      <c r="F71" s="4">
        <f>VLOOKUP(D71,'[2]bank code'!$B$4:$D$99,2,0)</f>
        <v>938661</v>
      </c>
    </row>
    <row r="72" spans="1:7" ht="16.5" customHeight="1" x14ac:dyDescent="0.25">
      <c r="A72">
        <v>72</v>
      </c>
      <c r="B72" s="22" t="s">
        <v>157</v>
      </c>
      <c r="C72" s="23" t="s">
        <v>90</v>
      </c>
      <c r="D72" s="17">
        <v>10108</v>
      </c>
      <c r="E72" s="16">
        <v>3507</v>
      </c>
      <c r="F72" s="4">
        <f>VLOOKUP(D72,'[2]bank code'!$B$4:$D$99,2,0)</f>
        <v>938670</v>
      </c>
    </row>
    <row r="73" spans="1:7" ht="16.5" customHeight="1" x14ac:dyDescent="0.25">
      <c r="A73">
        <v>73</v>
      </c>
      <c r="B73" s="22" t="s">
        <v>158</v>
      </c>
      <c r="C73" s="23" t="s">
        <v>90</v>
      </c>
      <c r="D73" s="17">
        <v>10096</v>
      </c>
      <c r="E73" s="16">
        <v>3506</v>
      </c>
      <c r="F73" s="4">
        <f>VLOOKUP(D73,'[2]bank code'!$B$4:$D$99,2,0)</f>
        <v>938669</v>
      </c>
    </row>
    <row r="74" spans="1:7" ht="16.5" customHeight="1" x14ac:dyDescent="0.25">
      <c r="A74">
        <v>74</v>
      </c>
      <c r="B74" s="22" t="s">
        <v>159</v>
      </c>
      <c r="C74" s="23" t="s">
        <v>100</v>
      </c>
      <c r="D74" s="17">
        <v>10097</v>
      </c>
      <c r="E74" s="16">
        <v>2070</v>
      </c>
      <c r="F74" s="4">
        <f>VLOOKUP(D74,'[2]bank code'!$B$4:$D$99,2,0)</f>
        <v>938643</v>
      </c>
    </row>
    <row r="75" spans="1:7" ht="16.5" customHeight="1" x14ac:dyDescent="0.25">
      <c r="A75">
        <v>75</v>
      </c>
      <c r="B75" s="22" t="s">
        <v>160</v>
      </c>
      <c r="C75" s="23" t="s">
        <v>90</v>
      </c>
      <c r="D75" s="17">
        <v>10100</v>
      </c>
      <c r="E75" s="16">
        <v>3316</v>
      </c>
      <c r="F75" s="4">
        <f>VLOOKUP(D75,'[2]bank code'!$B$4:$D$99,2,0)</f>
        <v>938663</v>
      </c>
    </row>
    <row r="76" spans="1:7" ht="16.5" customHeight="1" x14ac:dyDescent="0.25">
      <c r="A76">
        <v>76</v>
      </c>
      <c r="B76" s="22" t="s">
        <v>161</v>
      </c>
      <c r="C76" s="23" t="s">
        <v>90</v>
      </c>
      <c r="D76" s="17">
        <v>10101</v>
      </c>
      <c r="E76" s="16">
        <v>2055</v>
      </c>
      <c r="F76" s="4">
        <f>VLOOKUP(D76,'[2]bank code'!$B$4:$D$99,2,0)</f>
        <v>938638</v>
      </c>
    </row>
    <row r="77" spans="1:7" ht="16.5" customHeight="1" x14ac:dyDescent="0.25">
      <c r="A77">
        <v>77</v>
      </c>
      <c r="B77" s="25" t="s">
        <v>162</v>
      </c>
      <c r="C77" s="26" t="s">
        <v>114</v>
      </c>
      <c r="D77" s="17">
        <v>10103</v>
      </c>
      <c r="E77" s="16">
        <v>2057</v>
      </c>
      <c r="F77" s="4">
        <f>VLOOKUP(D77,'[2]bank code'!$B$4:$D$99,2,0)</f>
        <v>938640</v>
      </c>
      <c r="G77" t="s">
        <v>334</v>
      </c>
    </row>
    <row r="78" spans="1:7" ht="16.5" customHeight="1" x14ac:dyDescent="0.25">
      <c r="A78">
        <v>78</v>
      </c>
      <c r="B78" s="22" t="s">
        <v>163</v>
      </c>
      <c r="C78" s="23" t="s">
        <v>100</v>
      </c>
      <c r="D78" s="17">
        <v>10124</v>
      </c>
      <c r="E78" s="16">
        <v>2076</v>
      </c>
      <c r="F78" s="4">
        <f>VLOOKUP(D78,'[2]bank code'!$B$4:$D$99,2,0)</f>
        <v>938648</v>
      </c>
    </row>
    <row r="79" spans="1:7" ht="16.5" customHeight="1" x14ac:dyDescent="0.25">
      <c r="A79">
        <v>79</v>
      </c>
      <c r="B79" s="22" t="s">
        <v>164</v>
      </c>
      <c r="C79" s="23" t="s">
        <v>90</v>
      </c>
      <c r="D79" s="17">
        <v>10105</v>
      </c>
      <c r="E79" s="16">
        <v>2060</v>
      </c>
      <c r="F79" s="4">
        <f>VLOOKUP(D79,'[2]bank code'!$B$4:$D$99,2,0)</f>
        <v>938641</v>
      </c>
    </row>
    <row r="80" spans="1:7" ht="16.5" customHeight="1" x14ac:dyDescent="0.25">
      <c r="A80">
        <v>80</v>
      </c>
      <c r="B80" s="22" t="s">
        <v>165</v>
      </c>
      <c r="C80" s="23" t="s">
        <v>90</v>
      </c>
      <c r="D80" s="17">
        <v>10123</v>
      </c>
      <c r="E80" s="16">
        <v>3518</v>
      </c>
      <c r="F80" s="4">
        <f>VLOOKUP(D80,'[2]bank code'!$B$4:$D$99,2,0)</f>
        <v>938679</v>
      </c>
    </row>
    <row r="81" spans="1:6" ht="16.5" customHeight="1" x14ac:dyDescent="0.25">
      <c r="A81">
        <v>81</v>
      </c>
      <c r="B81" s="22" t="s">
        <v>166</v>
      </c>
      <c r="C81" s="23" t="s">
        <v>90</v>
      </c>
      <c r="D81" s="17">
        <v>10109</v>
      </c>
      <c r="E81" s="16">
        <v>2054</v>
      </c>
      <c r="F81" s="4">
        <f>VLOOKUP(D81,'[2]bank code'!$B$4:$D$99,2,0)</f>
        <v>938637</v>
      </c>
    </row>
    <row r="82" spans="1:6" ht="16.5" customHeight="1" x14ac:dyDescent="0.25">
      <c r="A82">
        <v>82</v>
      </c>
      <c r="B82" s="22" t="s">
        <v>167</v>
      </c>
      <c r="C82" s="26" t="s">
        <v>114</v>
      </c>
      <c r="D82" s="17">
        <v>10145</v>
      </c>
      <c r="E82" s="16">
        <v>5405</v>
      </c>
      <c r="F82" s="4">
        <f>VLOOKUP(D82,'[2]bank code'!$B$4:$D$99,2,0)</f>
        <v>938690</v>
      </c>
    </row>
    <row r="83" spans="1:6" ht="16.5" customHeight="1" x14ac:dyDescent="0.25">
      <c r="A83">
        <v>83</v>
      </c>
      <c r="B83" s="22" t="s">
        <v>74</v>
      </c>
      <c r="C83" s="16" t="s">
        <v>100</v>
      </c>
      <c r="D83" s="17">
        <v>10139</v>
      </c>
      <c r="E83" s="16">
        <v>4003</v>
      </c>
      <c r="F83" s="4">
        <f>VLOOKUP(D83,'[2]bank code'!$B$4:$D$99,2,0)</f>
        <v>938683</v>
      </c>
    </row>
    <row r="84" spans="1:6" ht="16.5" customHeight="1" x14ac:dyDescent="0.25">
      <c r="A84">
        <v>84</v>
      </c>
      <c r="B84" s="22" t="s">
        <v>75</v>
      </c>
      <c r="C84" s="16" t="s">
        <v>100</v>
      </c>
      <c r="D84" s="17">
        <v>11174</v>
      </c>
      <c r="E84" s="16">
        <v>5427</v>
      </c>
      <c r="F84" s="4">
        <f>VLOOKUP(D84,'[2]bank code'!$B$4:$D$99,2,0)</f>
        <v>938693</v>
      </c>
    </row>
    <row r="85" spans="1:6" ht="16.5" customHeight="1" x14ac:dyDescent="0.25">
      <c r="A85">
        <v>85</v>
      </c>
      <c r="B85" s="22" t="s">
        <v>168</v>
      </c>
      <c r="C85" s="28" t="s">
        <v>100</v>
      </c>
      <c r="D85" s="17">
        <v>11513</v>
      </c>
      <c r="E85" s="28">
        <v>4004</v>
      </c>
      <c r="F85" s="4">
        <f>VLOOKUP(D85,'[2]bank code'!$B$4:$D$99,2,0)</f>
        <v>938707</v>
      </c>
    </row>
    <row r="86" spans="1:6" ht="16.5" customHeight="1" x14ac:dyDescent="0.25">
      <c r="A86">
        <v>86</v>
      </c>
      <c r="B86" s="22" t="s">
        <v>169</v>
      </c>
      <c r="C86" s="23" t="s">
        <v>114</v>
      </c>
      <c r="D86" s="17">
        <v>10142</v>
      </c>
      <c r="E86" s="16">
        <v>5407</v>
      </c>
      <c r="F86" s="4">
        <f>VLOOKUP(D86,'[2]bank code'!$B$4:$D$99,2,0)</f>
        <v>938691</v>
      </c>
    </row>
    <row r="87" spans="1:6" ht="16.5" customHeight="1" x14ac:dyDescent="0.25">
      <c r="A87">
        <v>87</v>
      </c>
      <c r="B87" s="25" t="s">
        <v>170</v>
      </c>
      <c r="C87" s="26" t="s">
        <v>114</v>
      </c>
      <c r="D87" s="17">
        <v>10148</v>
      </c>
      <c r="E87" s="16">
        <v>5404</v>
      </c>
      <c r="F87" s="4">
        <f>VLOOKUP(D87,'[2]bank code'!$B$4:$D$99,2,0)</f>
        <v>938689</v>
      </c>
    </row>
    <row r="88" spans="1:6" ht="16.5" customHeight="1" x14ac:dyDescent="0.25">
      <c r="A88">
        <v>88</v>
      </c>
      <c r="B88" s="22" t="s">
        <v>171</v>
      </c>
      <c r="C88" s="23" t="s">
        <v>100</v>
      </c>
      <c r="D88" s="17">
        <v>10159</v>
      </c>
      <c r="E88" s="16">
        <v>7010</v>
      </c>
      <c r="F88" s="4">
        <f>VLOOKUP(D88,'[2]bank code'!$B$4:$D$99,2,0)</f>
        <v>938699</v>
      </c>
    </row>
    <row r="89" spans="1:6" ht="16.5" customHeight="1" x14ac:dyDescent="0.25">
      <c r="A89">
        <v>89</v>
      </c>
      <c r="B89" s="22" t="s">
        <v>172</v>
      </c>
      <c r="C89" s="23" t="s">
        <v>90</v>
      </c>
      <c r="D89" s="17">
        <v>10157</v>
      </c>
      <c r="E89" s="16">
        <v>7005</v>
      </c>
      <c r="F89" s="4">
        <f>VLOOKUP(D89,'[2]bank code'!$B$4:$D$99,2,0)</f>
        <v>938697</v>
      </c>
    </row>
    <row r="90" spans="1:6" ht="16.5" customHeight="1" x14ac:dyDescent="0.25">
      <c r="A90">
        <v>90</v>
      </c>
      <c r="B90" s="22" t="s">
        <v>173</v>
      </c>
      <c r="C90" s="23" t="s">
        <v>100</v>
      </c>
      <c r="D90" s="17">
        <v>10158</v>
      </c>
      <c r="E90" s="16">
        <v>7009</v>
      </c>
      <c r="F90" s="4">
        <f>VLOOKUP(D90,'[2]bank code'!$B$4:$D$99,2,0)</f>
        <v>938698</v>
      </c>
    </row>
    <row r="91" spans="1:6" ht="16.5" customHeight="1" x14ac:dyDescent="0.25">
      <c r="A91">
        <v>91</v>
      </c>
      <c r="B91" s="22" t="s">
        <v>174</v>
      </c>
      <c r="C91" s="23" t="s">
        <v>90</v>
      </c>
      <c r="D91" s="17">
        <v>10185</v>
      </c>
      <c r="E91" s="16">
        <v>1102</v>
      </c>
      <c r="F91" s="4">
        <f>VLOOKUP(D91,'[2]bank code'!$B$4:$D$99,2,0)</f>
        <v>938705</v>
      </c>
    </row>
    <row r="92" spans="1:6" ht="16.5" customHeight="1" x14ac:dyDescent="0.25">
      <c r="A92">
        <v>92</v>
      </c>
      <c r="B92" s="22" t="s">
        <v>175</v>
      </c>
      <c r="C92" s="23" t="s">
        <v>90</v>
      </c>
      <c r="D92" s="17">
        <v>10188</v>
      </c>
      <c r="E92" s="16">
        <v>1100</v>
      </c>
      <c r="F92" s="4">
        <f>VLOOKUP(D92,'[2]bank code'!$B$4:$D$99,2,0)</f>
        <v>938706</v>
      </c>
    </row>
    <row r="93" spans="1:6" ht="16.5" customHeight="1" x14ac:dyDescent="0.25">
      <c r="B93" s="29" t="s">
        <v>176</v>
      </c>
      <c r="C93" s="1"/>
      <c r="D93" s="30"/>
      <c r="E93" s="1"/>
      <c r="F93" s="31"/>
    </row>
    <row r="94" spans="1:6" ht="16.5" customHeight="1" x14ac:dyDescent="0.25">
      <c r="B94" s="32" t="s">
        <v>335</v>
      </c>
      <c r="C94" s="33"/>
      <c r="D94" s="30"/>
      <c r="E94" s="33"/>
      <c r="F94" s="32"/>
    </row>
    <row r="95" spans="1:6" ht="16.5" customHeight="1" x14ac:dyDescent="0.25">
      <c r="B95" s="32"/>
      <c r="C95" s="33"/>
      <c r="D95" s="30"/>
      <c r="E95" s="33"/>
      <c r="F95" s="32"/>
    </row>
    <row r="96" spans="1: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</sheetData>
  <autoFilter ref="B1:F94"/>
  <dataValidations count="1">
    <dataValidation type="textLength" operator="equal" showInputMessage="1" showErrorMessage="1" sqref="D4:D93">
      <formula1>5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691"/>
  <sheetViews>
    <sheetView topLeftCell="B1" zoomScaleNormal="100" zoomScaleSheetLayoutView="75" workbookViewId="0">
      <selection activeCell="I1" sqref="I1"/>
    </sheetView>
  </sheetViews>
  <sheetFormatPr defaultRowHeight="12.75" x14ac:dyDescent="0.2"/>
  <cols>
    <col min="1" max="1" width="6.28515625" style="255" hidden="1" customWidth="1"/>
    <col min="2" max="2" width="9" style="255" customWidth="1"/>
    <col min="3" max="3" width="30.5703125" style="255" customWidth="1"/>
    <col min="4" max="5" width="12" style="255" customWidth="1"/>
    <col min="6" max="6" width="12.85546875" style="255" hidden="1" customWidth="1"/>
    <col min="7" max="7" width="12" style="340" customWidth="1"/>
    <col min="8" max="8" width="1.140625" style="255" customWidth="1"/>
    <col min="9" max="10" width="9.85546875" style="255" customWidth="1"/>
    <col min="11" max="11" width="11.7109375" style="340" customWidth="1"/>
    <col min="12" max="12" width="0.85546875" style="255" customWidth="1"/>
    <col min="13" max="14" width="11.85546875" style="255" customWidth="1"/>
    <col min="15" max="15" width="12" style="340" customWidth="1"/>
    <col min="16" max="16" width="11.7109375" style="255" hidden="1" customWidth="1"/>
    <col min="17" max="17" width="12.7109375" style="257" hidden="1" customWidth="1"/>
    <col min="18" max="253" width="9.140625" style="255"/>
    <col min="254" max="254" width="9.140625" style="255" hidden="1" customWidth="1"/>
    <col min="255" max="255" width="6.7109375" style="255" customWidth="1"/>
    <col min="256" max="256" width="30.5703125" style="255" customWidth="1"/>
    <col min="257" max="257" width="11.28515625" style="255" customWidth="1"/>
    <col min="258" max="258" width="12.28515625" style="255" customWidth="1"/>
    <col min="259" max="259" width="9.140625" style="255" hidden="1" customWidth="1"/>
    <col min="260" max="260" width="12.7109375" style="255" customWidth="1"/>
    <col min="261" max="261" width="11" style="255" customWidth="1"/>
    <col min="262" max="262" width="1.140625" style="255" customWidth="1"/>
    <col min="263" max="263" width="9.85546875" style="255" customWidth="1"/>
    <col min="264" max="264" width="8.7109375" style="255" customWidth="1"/>
    <col min="265" max="265" width="9.28515625" style="255" customWidth="1"/>
    <col min="266" max="266" width="11" style="255" customWidth="1"/>
    <col min="267" max="267" width="0.85546875" style="255" customWidth="1"/>
    <col min="268" max="268" width="10.5703125" style="255" customWidth="1"/>
    <col min="269" max="269" width="15" style="255" customWidth="1"/>
    <col min="270" max="270" width="13.85546875" style="255" customWidth="1"/>
    <col min="271" max="271" width="11" style="255" customWidth="1"/>
    <col min="272" max="272" width="17.7109375" style="255" customWidth="1"/>
    <col min="273" max="273" width="14.85546875" style="255" customWidth="1"/>
    <col min="274" max="509" width="9.140625" style="255"/>
    <col min="510" max="510" width="9.140625" style="255" hidden="1" customWidth="1"/>
    <col min="511" max="511" width="6.7109375" style="255" customWidth="1"/>
    <col min="512" max="512" width="30.5703125" style="255" customWidth="1"/>
    <col min="513" max="513" width="11.28515625" style="255" customWidth="1"/>
    <col min="514" max="514" width="12.28515625" style="255" customWidth="1"/>
    <col min="515" max="515" width="9.140625" style="255" hidden="1" customWidth="1"/>
    <col min="516" max="516" width="12.7109375" style="255" customWidth="1"/>
    <col min="517" max="517" width="11" style="255" customWidth="1"/>
    <col min="518" max="518" width="1.140625" style="255" customWidth="1"/>
    <col min="519" max="519" width="9.85546875" style="255" customWidth="1"/>
    <col min="520" max="520" width="8.7109375" style="255" customWidth="1"/>
    <col min="521" max="521" width="9.28515625" style="255" customWidth="1"/>
    <col min="522" max="522" width="11" style="255" customWidth="1"/>
    <col min="523" max="523" width="0.85546875" style="255" customWidth="1"/>
    <col min="524" max="524" width="10.5703125" style="255" customWidth="1"/>
    <col min="525" max="525" width="15" style="255" customWidth="1"/>
    <col min="526" max="526" width="13.85546875" style="255" customWidth="1"/>
    <col min="527" max="527" width="11" style="255" customWidth="1"/>
    <col min="528" max="528" width="17.7109375" style="255" customWidth="1"/>
    <col min="529" max="529" width="14.85546875" style="255" customWidth="1"/>
    <col min="530" max="765" width="9.140625" style="255"/>
    <col min="766" max="766" width="9.140625" style="255" hidden="1" customWidth="1"/>
    <col min="767" max="767" width="6.7109375" style="255" customWidth="1"/>
    <col min="768" max="768" width="30.5703125" style="255" customWidth="1"/>
    <col min="769" max="769" width="11.28515625" style="255" customWidth="1"/>
    <col min="770" max="770" width="12.28515625" style="255" customWidth="1"/>
    <col min="771" max="771" width="9.140625" style="255" hidden="1" customWidth="1"/>
    <col min="772" max="772" width="12.7109375" style="255" customWidth="1"/>
    <col min="773" max="773" width="11" style="255" customWidth="1"/>
    <col min="774" max="774" width="1.140625" style="255" customWidth="1"/>
    <col min="775" max="775" width="9.85546875" style="255" customWidth="1"/>
    <col min="776" max="776" width="8.7109375" style="255" customWidth="1"/>
    <col min="777" max="777" width="9.28515625" style="255" customWidth="1"/>
    <col min="778" max="778" width="11" style="255" customWidth="1"/>
    <col min="779" max="779" width="0.85546875" style="255" customWidth="1"/>
    <col min="780" max="780" width="10.5703125" style="255" customWidth="1"/>
    <col min="781" max="781" width="15" style="255" customWidth="1"/>
    <col min="782" max="782" width="13.85546875" style="255" customWidth="1"/>
    <col min="783" max="783" width="11" style="255" customWidth="1"/>
    <col min="784" max="784" width="17.7109375" style="255" customWidth="1"/>
    <col min="785" max="785" width="14.85546875" style="255" customWidth="1"/>
    <col min="786" max="1021" width="9.140625" style="255"/>
    <col min="1022" max="1022" width="9.140625" style="255" hidden="1" customWidth="1"/>
    <col min="1023" max="1023" width="6.7109375" style="255" customWidth="1"/>
    <col min="1024" max="1024" width="30.5703125" style="255" customWidth="1"/>
    <col min="1025" max="1025" width="11.28515625" style="255" customWidth="1"/>
    <col min="1026" max="1026" width="12.28515625" style="255" customWidth="1"/>
    <col min="1027" max="1027" width="9.140625" style="255" hidden="1" customWidth="1"/>
    <col min="1028" max="1028" width="12.7109375" style="255" customWidth="1"/>
    <col min="1029" max="1029" width="11" style="255" customWidth="1"/>
    <col min="1030" max="1030" width="1.140625" style="255" customWidth="1"/>
    <col min="1031" max="1031" width="9.85546875" style="255" customWidth="1"/>
    <col min="1032" max="1032" width="8.7109375" style="255" customWidth="1"/>
    <col min="1033" max="1033" width="9.28515625" style="255" customWidth="1"/>
    <col min="1034" max="1034" width="11" style="255" customWidth="1"/>
    <col min="1035" max="1035" width="0.85546875" style="255" customWidth="1"/>
    <col min="1036" max="1036" width="10.5703125" style="255" customWidth="1"/>
    <col min="1037" max="1037" width="15" style="255" customWidth="1"/>
    <col min="1038" max="1038" width="13.85546875" style="255" customWidth="1"/>
    <col min="1039" max="1039" width="11" style="255" customWidth="1"/>
    <col min="1040" max="1040" width="17.7109375" style="255" customWidth="1"/>
    <col min="1041" max="1041" width="14.85546875" style="255" customWidth="1"/>
    <col min="1042" max="1277" width="9.140625" style="255"/>
    <col min="1278" max="1278" width="9.140625" style="255" hidden="1" customWidth="1"/>
    <col min="1279" max="1279" width="6.7109375" style="255" customWidth="1"/>
    <col min="1280" max="1280" width="30.5703125" style="255" customWidth="1"/>
    <col min="1281" max="1281" width="11.28515625" style="255" customWidth="1"/>
    <col min="1282" max="1282" width="12.28515625" style="255" customWidth="1"/>
    <col min="1283" max="1283" width="9.140625" style="255" hidden="1" customWidth="1"/>
    <col min="1284" max="1284" width="12.7109375" style="255" customWidth="1"/>
    <col min="1285" max="1285" width="11" style="255" customWidth="1"/>
    <col min="1286" max="1286" width="1.140625" style="255" customWidth="1"/>
    <col min="1287" max="1287" width="9.85546875" style="255" customWidth="1"/>
    <col min="1288" max="1288" width="8.7109375" style="255" customWidth="1"/>
    <col min="1289" max="1289" width="9.28515625" style="255" customWidth="1"/>
    <col min="1290" max="1290" width="11" style="255" customWidth="1"/>
    <col min="1291" max="1291" width="0.85546875" style="255" customWidth="1"/>
    <col min="1292" max="1292" width="10.5703125" style="255" customWidth="1"/>
    <col min="1293" max="1293" width="15" style="255" customWidth="1"/>
    <col min="1294" max="1294" width="13.85546875" style="255" customWidth="1"/>
    <col min="1295" max="1295" width="11" style="255" customWidth="1"/>
    <col min="1296" max="1296" width="17.7109375" style="255" customWidth="1"/>
    <col min="1297" max="1297" width="14.85546875" style="255" customWidth="1"/>
    <col min="1298" max="1533" width="9.140625" style="255"/>
    <col min="1534" max="1534" width="9.140625" style="255" hidden="1" customWidth="1"/>
    <col min="1535" max="1535" width="6.7109375" style="255" customWidth="1"/>
    <col min="1536" max="1536" width="30.5703125" style="255" customWidth="1"/>
    <col min="1537" max="1537" width="11.28515625" style="255" customWidth="1"/>
    <col min="1538" max="1538" width="12.28515625" style="255" customWidth="1"/>
    <col min="1539" max="1539" width="9.140625" style="255" hidden="1" customWidth="1"/>
    <col min="1540" max="1540" width="12.7109375" style="255" customWidth="1"/>
    <col min="1541" max="1541" width="11" style="255" customWidth="1"/>
    <col min="1542" max="1542" width="1.140625" style="255" customWidth="1"/>
    <col min="1543" max="1543" width="9.85546875" style="255" customWidth="1"/>
    <col min="1544" max="1544" width="8.7109375" style="255" customWidth="1"/>
    <col min="1545" max="1545" width="9.28515625" style="255" customWidth="1"/>
    <col min="1546" max="1546" width="11" style="255" customWidth="1"/>
    <col min="1547" max="1547" width="0.85546875" style="255" customWidth="1"/>
    <col min="1548" max="1548" width="10.5703125" style="255" customWidth="1"/>
    <col min="1549" max="1549" width="15" style="255" customWidth="1"/>
    <col min="1550" max="1550" width="13.85546875" style="255" customWidth="1"/>
    <col min="1551" max="1551" width="11" style="255" customWidth="1"/>
    <col min="1552" max="1552" width="17.7109375" style="255" customWidth="1"/>
    <col min="1553" max="1553" width="14.85546875" style="255" customWidth="1"/>
    <col min="1554" max="1789" width="9.140625" style="255"/>
    <col min="1790" max="1790" width="9.140625" style="255" hidden="1" customWidth="1"/>
    <col min="1791" max="1791" width="6.7109375" style="255" customWidth="1"/>
    <col min="1792" max="1792" width="30.5703125" style="255" customWidth="1"/>
    <col min="1793" max="1793" width="11.28515625" style="255" customWidth="1"/>
    <col min="1794" max="1794" width="12.28515625" style="255" customWidth="1"/>
    <col min="1795" max="1795" width="9.140625" style="255" hidden="1" customWidth="1"/>
    <col min="1796" max="1796" width="12.7109375" style="255" customWidth="1"/>
    <col min="1797" max="1797" width="11" style="255" customWidth="1"/>
    <col min="1798" max="1798" width="1.140625" style="255" customWidth="1"/>
    <col min="1799" max="1799" width="9.85546875" style="255" customWidth="1"/>
    <col min="1800" max="1800" width="8.7109375" style="255" customWidth="1"/>
    <col min="1801" max="1801" width="9.28515625" style="255" customWidth="1"/>
    <col min="1802" max="1802" width="11" style="255" customWidth="1"/>
    <col min="1803" max="1803" width="0.85546875" style="255" customWidth="1"/>
    <col min="1804" max="1804" width="10.5703125" style="255" customWidth="1"/>
    <col min="1805" max="1805" width="15" style="255" customWidth="1"/>
    <col min="1806" max="1806" width="13.85546875" style="255" customWidth="1"/>
    <col min="1807" max="1807" width="11" style="255" customWidth="1"/>
    <col min="1808" max="1808" width="17.7109375" style="255" customWidth="1"/>
    <col min="1809" max="1809" width="14.85546875" style="255" customWidth="1"/>
    <col min="1810" max="2045" width="9.140625" style="255"/>
    <col min="2046" max="2046" width="9.140625" style="255" hidden="1" customWidth="1"/>
    <col min="2047" max="2047" width="6.7109375" style="255" customWidth="1"/>
    <col min="2048" max="2048" width="30.5703125" style="255" customWidth="1"/>
    <col min="2049" max="2049" width="11.28515625" style="255" customWidth="1"/>
    <col min="2050" max="2050" width="12.28515625" style="255" customWidth="1"/>
    <col min="2051" max="2051" width="9.140625" style="255" hidden="1" customWidth="1"/>
    <col min="2052" max="2052" width="12.7109375" style="255" customWidth="1"/>
    <col min="2053" max="2053" width="11" style="255" customWidth="1"/>
    <col min="2054" max="2054" width="1.140625" style="255" customWidth="1"/>
    <col min="2055" max="2055" width="9.85546875" style="255" customWidth="1"/>
    <col min="2056" max="2056" width="8.7109375" style="255" customWidth="1"/>
    <col min="2057" max="2057" width="9.28515625" style="255" customWidth="1"/>
    <col min="2058" max="2058" width="11" style="255" customWidth="1"/>
    <col min="2059" max="2059" width="0.85546875" style="255" customWidth="1"/>
    <col min="2060" max="2060" width="10.5703125" style="255" customWidth="1"/>
    <col min="2061" max="2061" width="15" style="255" customWidth="1"/>
    <col min="2062" max="2062" width="13.85546875" style="255" customWidth="1"/>
    <col min="2063" max="2063" width="11" style="255" customWidth="1"/>
    <col min="2064" max="2064" width="17.7109375" style="255" customWidth="1"/>
    <col min="2065" max="2065" width="14.85546875" style="255" customWidth="1"/>
    <col min="2066" max="2301" width="9.140625" style="255"/>
    <col min="2302" max="2302" width="9.140625" style="255" hidden="1" customWidth="1"/>
    <col min="2303" max="2303" width="6.7109375" style="255" customWidth="1"/>
    <col min="2304" max="2304" width="30.5703125" style="255" customWidth="1"/>
    <col min="2305" max="2305" width="11.28515625" style="255" customWidth="1"/>
    <col min="2306" max="2306" width="12.28515625" style="255" customWidth="1"/>
    <col min="2307" max="2307" width="9.140625" style="255" hidden="1" customWidth="1"/>
    <col min="2308" max="2308" width="12.7109375" style="255" customWidth="1"/>
    <col min="2309" max="2309" width="11" style="255" customWidth="1"/>
    <col min="2310" max="2310" width="1.140625" style="255" customWidth="1"/>
    <col min="2311" max="2311" width="9.85546875" style="255" customWidth="1"/>
    <col min="2312" max="2312" width="8.7109375" style="255" customWidth="1"/>
    <col min="2313" max="2313" width="9.28515625" style="255" customWidth="1"/>
    <col min="2314" max="2314" width="11" style="255" customWidth="1"/>
    <col min="2315" max="2315" width="0.85546875" style="255" customWidth="1"/>
    <col min="2316" max="2316" width="10.5703125" style="255" customWidth="1"/>
    <col min="2317" max="2317" width="15" style="255" customWidth="1"/>
    <col min="2318" max="2318" width="13.85546875" style="255" customWidth="1"/>
    <col min="2319" max="2319" width="11" style="255" customWidth="1"/>
    <col min="2320" max="2320" width="17.7109375" style="255" customWidth="1"/>
    <col min="2321" max="2321" width="14.85546875" style="255" customWidth="1"/>
    <col min="2322" max="2557" width="9.140625" style="255"/>
    <col min="2558" max="2558" width="9.140625" style="255" hidden="1" customWidth="1"/>
    <col min="2559" max="2559" width="6.7109375" style="255" customWidth="1"/>
    <col min="2560" max="2560" width="30.5703125" style="255" customWidth="1"/>
    <col min="2561" max="2561" width="11.28515625" style="255" customWidth="1"/>
    <col min="2562" max="2562" width="12.28515625" style="255" customWidth="1"/>
    <col min="2563" max="2563" width="9.140625" style="255" hidden="1" customWidth="1"/>
    <col min="2564" max="2564" width="12.7109375" style="255" customWidth="1"/>
    <col min="2565" max="2565" width="11" style="255" customWidth="1"/>
    <col min="2566" max="2566" width="1.140625" style="255" customWidth="1"/>
    <col min="2567" max="2567" width="9.85546875" style="255" customWidth="1"/>
    <col min="2568" max="2568" width="8.7109375" style="255" customWidth="1"/>
    <col min="2569" max="2569" width="9.28515625" style="255" customWidth="1"/>
    <col min="2570" max="2570" width="11" style="255" customWidth="1"/>
    <col min="2571" max="2571" width="0.85546875" style="255" customWidth="1"/>
    <col min="2572" max="2572" width="10.5703125" style="255" customWidth="1"/>
    <col min="2573" max="2573" width="15" style="255" customWidth="1"/>
    <col min="2574" max="2574" width="13.85546875" style="255" customWidth="1"/>
    <col min="2575" max="2575" width="11" style="255" customWidth="1"/>
    <col min="2576" max="2576" width="17.7109375" style="255" customWidth="1"/>
    <col min="2577" max="2577" width="14.85546875" style="255" customWidth="1"/>
    <col min="2578" max="2813" width="9.140625" style="255"/>
    <col min="2814" max="2814" width="9.140625" style="255" hidden="1" customWidth="1"/>
    <col min="2815" max="2815" width="6.7109375" style="255" customWidth="1"/>
    <col min="2816" max="2816" width="30.5703125" style="255" customWidth="1"/>
    <col min="2817" max="2817" width="11.28515625" style="255" customWidth="1"/>
    <col min="2818" max="2818" width="12.28515625" style="255" customWidth="1"/>
    <col min="2819" max="2819" width="9.140625" style="255" hidden="1" customWidth="1"/>
    <col min="2820" max="2820" width="12.7109375" style="255" customWidth="1"/>
    <col min="2821" max="2821" width="11" style="255" customWidth="1"/>
    <col min="2822" max="2822" width="1.140625" style="255" customWidth="1"/>
    <col min="2823" max="2823" width="9.85546875" style="255" customWidth="1"/>
    <col min="2824" max="2824" width="8.7109375" style="255" customWidth="1"/>
    <col min="2825" max="2825" width="9.28515625" style="255" customWidth="1"/>
    <col min="2826" max="2826" width="11" style="255" customWidth="1"/>
    <col min="2827" max="2827" width="0.85546875" style="255" customWidth="1"/>
    <col min="2828" max="2828" width="10.5703125" style="255" customWidth="1"/>
    <col min="2829" max="2829" width="15" style="255" customWidth="1"/>
    <col min="2830" max="2830" width="13.85546875" style="255" customWidth="1"/>
    <col min="2831" max="2831" width="11" style="255" customWidth="1"/>
    <col min="2832" max="2832" width="17.7109375" style="255" customWidth="1"/>
    <col min="2833" max="2833" width="14.85546875" style="255" customWidth="1"/>
    <col min="2834" max="3069" width="9.140625" style="255"/>
    <col min="3070" max="3070" width="9.140625" style="255" hidden="1" customWidth="1"/>
    <col min="3071" max="3071" width="6.7109375" style="255" customWidth="1"/>
    <col min="3072" max="3072" width="30.5703125" style="255" customWidth="1"/>
    <col min="3073" max="3073" width="11.28515625" style="255" customWidth="1"/>
    <col min="3074" max="3074" width="12.28515625" style="255" customWidth="1"/>
    <col min="3075" max="3075" width="9.140625" style="255" hidden="1" customWidth="1"/>
    <col min="3076" max="3076" width="12.7109375" style="255" customWidth="1"/>
    <col min="3077" max="3077" width="11" style="255" customWidth="1"/>
    <col min="3078" max="3078" width="1.140625" style="255" customWidth="1"/>
    <col min="3079" max="3079" width="9.85546875" style="255" customWidth="1"/>
    <col min="3080" max="3080" width="8.7109375" style="255" customWidth="1"/>
    <col min="3081" max="3081" width="9.28515625" style="255" customWidth="1"/>
    <col min="3082" max="3082" width="11" style="255" customWidth="1"/>
    <col min="3083" max="3083" width="0.85546875" style="255" customWidth="1"/>
    <col min="3084" max="3084" width="10.5703125" style="255" customWidth="1"/>
    <col min="3085" max="3085" width="15" style="255" customWidth="1"/>
    <col min="3086" max="3086" width="13.85546875" style="255" customWidth="1"/>
    <col min="3087" max="3087" width="11" style="255" customWidth="1"/>
    <col min="3088" max="3088" width="17.7109375" style="255" customWidth="1"/>
    <col min="3089" max="3089" width="14.85546875" style="255" customWidth="1"/>
    <col min="3090" max="3325" width="9.140625" style="255"/>
    <col min="3326" max="3326" width="9.140625" style="255" hidden="1" customWidth="1"/>
    <col min="3327" max="3327" width="6.7109375" style="255" customWidth="1"/>
    <col min="3328" max="3328" width="30.5703125" style="255" customWidth="1"/>
    <col min="3329" max="3329" width="11.28515625" style="255" customWidth="1"/>
    <col min="3330" max="3330" width="12.28515625" style="255" customWidth="1"/>
    <col min="3331" max="3331" width="9.140625" style="255" hidden="1" customWidth="1"/>
    <col min="3332" max="3332" width="12.7109375" style="255" customWidth="1"/>
    <col min="3333" max="3333" width="11" style="255" customWidth="1"/>
    <col min="3334" max="3334" width="1.140625" style="255" customWidth="1"/>
    <col min="3335" max="3335" width="9.85546875" style="255" customWidth="1"/>
    <col min="3336" max="3336" width="8.7109375" style="255" customWidth="1"/>
    <col min="3337" max="3337" width="9.28515625" style="255" customWidth="1"/>
    <col min="3338" max="3338" width="11" style="255" customWidth="1"/>
    <col min="3339" max="3339" width="0.85546875" style="255" customWidth="1"/>
    <col min="3340" max="3340" width="10.5703125" style="255" customWidth="1"/>
    <col min="3341" max="3341" width="15" style="255" customWidth="1"/>
    <col min="3342" max="3342" width="13.85546875" style="255" customWidth="1"/>
    <col min="3343" max="3343" width="11" style="255" customWidth="1"/>
    <col min="3344" max="3344" width="17.7109375" style="255" customWidth="1"/>
    <col min="3345" max="3345" width="14.85546875" style="255" customWidth="1"/>
    <col min="3346" max="3581" width="9.140625" style="255"/>
    <col min="3582" max="3582" width="9.140625" style="255" hidden="1" customWidth="1"/>
    <col min="3583" max="3583" width="6.7109375" style="255" customWidth="1"/>
    <col min="3584" max="3584" width="30.5703125" style="255" customWidth="1"/>
    <col min="3585" max="3585" width="11.28515625" style="255" customWidth="1"/>
    <col min="3586" max="3586" width="12.28515625" style="255" customWidth="1"/>
    <col min="3587" max="3587" width="9.140625" style="255" hidden="1" customWidth="1"/>
    <col min="3588" max="3588" width="12.7109375" style="255" customWidth="1"/>
    <col min="3589" max="3589" width="11" style="255" customWidth="1"/>
    <col min="3590" max="3590" width="1.140625" style="255" customWidth="1"/>
    <col min="3591" max="3591" width="9.85546875" style="255" customWidth="1"/>
    <col min="3592" max="3592" width="8.7109375" style="255" customWidth="1"/>
    <col min="3593" max="3593" width="9.28515625" style="255" customWidth="1"/>
    <col min="3594" max="3594" width="11" style="255" customWidth="1"/>
    <col min="3595" max="3595" width="0.85546875" style="255" customWidth="1"/>
    <col min="3596" max="3596" width="10.5703125" style="255" customWidth="1"/>
    <col min="3597" max="3597" width="15" style="255" customWidth="1"/>
    <col min="3598" max="3598" width="13.85546875" style="255" customWidth="1"/>
    <col min="3599" max="3599" width="11" style="255" customWidth="1"/>
    <col min="3600" max="3600" width="17.7109375" style="255" customWidth="1"/>
    <col min="3601" max="3601" width="14.85546875" style="255" customWidth="1"/>
    <col min="3602" max="3837" width="9.140625" style="255"/>
    <col min="3838" max="3838" width="9.140625" style="255" hidden="1" customWidth="1"/>
    <col min="3839" max="3839" width="6.7109375" style="255" customWidth="1"/>
    <col min="3840" max="3840" width="30.5703125" style="255" customWidth="1"/>
    <col min="3841" max="3841" width="11.28515625" style="255" customWidth="1"/>
    <col min="3842" max="3842" width="12.28515625" style="255" customWidth="1"/>
    <col min="3843" max="3843" width="9.140625" style="255" hidden="1" customWidth="1"/>
    <col min="3844" max="3844" width="12.7109375" style="255" customWidth="1"/>
    <col min="3845" max="3845" width="11" style="255" customWidth="1"/>
    <col min="3846" max="3846" width="1.140625" style="255" customWidth="1"/>
    <col min="3847" max="3847" width="9.85546875" style="255" customWidth="1"/>
    <col min="3848" max="3848" width="8.7109375" style="255" customWidth="1"/>
    <col min="3849" max="3849" width="9.28515625" style="255" customWidth="1"/>
    <col min="3850" max="3850" width="11" style="255" customWidth="1"/>
    <col min="3851" max="3851" width="0.85546875" style="255" customWidth="1"/>
    <col min="3852" max="3852" width="10.5703125" style="255" customWidth="1"/>
    <col min="3853" max="3853" width="15" style="255" customWidth="1"/>
    <col min="3854" max="3854" width="13.85546875" style="255" customWidth="1"/>
    <col min="3855" max="3855" width="11" style="255" customWidth="1"/>
    <col min="3856" max="3856" width="17.7109375" style="255" customWidth="1"/>
    <col min="3857" max="3857" width="14.85546875" style="255" customWidth="1"/>
    <col min="3858" max="4093" width="9.140625" style="255"/>
    <col min="4094" max="4094" width="9.140625" style="255" hidden="1" customWidth="1"/>
    <col min="4095" max="4095" width="6.7109375" style="255" customWidth="1"/>
    <col min="4096" max="4096" width="30.5703125" style="255" customWidth="1"/>
    <col min="4097" max="4097" width="11.28515625" style="255" customWidth="1"/>
    <col min="4098" max="4098" width="12.28515625" style="255" customWidth="1"/>
    <col min="4099" max="4099" width="9.140625" style="255" hidden="1" customWidth="1"/>
    <col min="4100" max="4100" width="12.7109375" style="255" customWidth="1"/>
    <col min="4101" max="4101" width="11" style="255" customWidth="1"/>
    <col min="4102" max="4102" width="1.140625" style="255" customWidth="1"/>
    <col min="4103" max="4103" width="9.85546875" style="255" customWidth="1"/>
    <col min="4104" max="4104" width="8.7109375" style="255" customWidth="1"/>
    <col min="4105" max="4105" width="9.28515625" style="255" customWidth="1"/>
    <col min="4106" max="4106" width="11" style="255" customWidth="1"/>
    <col min="4107" max="4107" width="0.85546875" style="255" customWidth="1"/>
    <col min="4108" max="4108" width="10.5703125" style="255" customWidth="1"/>
    <col min="4109" max="4109" width="15" style="255" customWidth="1"/>
    <col min="4110" max="4110" width="13.85546875" style="255" customWidth="1"/>
    <col min="4111" max="4111" width="11" style="255" customWidth="1"/>
    <col min="4112" max="4112" width="17.7109375" style="255" customWidth="1"/>
    <col min="4113" max="4113" width="14.85546875" style="255" customWidth="1"/>
    <col min="4114" max="4349" width="9.140625" style="255"/>
    <col min="4350" max="4350" width="9.140625" style="255" hidden="1" customWidth="1"/>
    <col min="4351" max="4351" width="6.7109375" style="255" customWidth="1"/>
    <col min="4352" max="4352" width="30.5703125" style="255" customWidth="1"/>
    <col min="4353" max="4353" width="11.28515625" style="255" customWidth="1"/>
    <col min="4354" max="4354" width="12.28515625" style="255" customWidth="1"/>
    <col min="4355" max="4355" width="9.140625" style="255" hidden="1" customWidth="1"/>
    <col min="4356" max="4356" width="12.7109375" style="255" customWidth="1"/>
    <col min="4357" max="4357" width="11" style="255" customWidth="1"/>
    <col min="4358" max="4358" width="1.140625" style="255" customWidth="1"/>
    <col min="4359" max="4359" width="9.85546875" style="255" customWidth="1"/>
    <col min="4360" max="4360" width="8.7109375" style="255" customWidth="1"/>
    <col min="4361" max="4361" width="9.28515625" style="255" customWidth="1"/>
    <col min="4362" max="4362" width="11" style="255" customWidth="1"/>
    <col min="4363" max="4363" width="0.85546875" style="255" customWidth="1"/>
    <col min="4364" max="4364" width="10.5703125" style="255" customWidth="1"/>
    <col min="4365" max="4365" width="15" style="255" customWidth="1"/>
    <col min="4366" max="4366" width="13.85546875" style="255" customWidth="1"/>
    <col min="4367" max="4367" width="11" style="255" customWidth="1"/>
    <col min="4368" max="4368" width="17.7109375" style="255" customWidth="1"/>
    <col min="4369" max="4369" width="14.85546875" style="255" customWidth="1"/>
    <col min="4370" max="4605" width="9.140625" style="255"/>
    <col min="4606" max="4606" width="9.140625" style="255" hidden="1" customWidth="1"/>
    <col min="4607" max="4607" width="6.7109375" style="255" customWidth="1"/>
    <col min="4608" max="4608" width="30.5703125" style="255" customWidth="1"/>
    <col min="4609" max="4609" width="11.28515625" style="255" customWidth="1"/>
    <col min="4610" max="4610" width="12.28515625" style="255" customWidth="1"/>
    <col min="4611" max="4611" width="9.140625" style="255" hidden="1" customWidth="1"/>
    <col min="4612" max="4612" width="12.7109375" style="255" customWidth="1"/>
    <col min="4613" max="4613" width="11" style="255" customWidth="1"/>
    <col min="4614" max="4614" width="1.140625" style="255" customWidth="1"/>
    <col min="4615" max="4615" width="9.85546875" style="255" customWidth="1"/>
    <col min="4616" max="4616" width="8.7109375" style="255" customWidth="1"/>
    <col min="4617" max="4617" width="9.28515625" style="255" customWidth="1"/>
    <col min="4618" max="4618" width="11" style="255" customWidth="1"/>
    <col min="4619" max="4619" width="0.85546875" style="255" customWidth="1"/>
    <col min="4620" max="4620" width="10.5703125" style="255" customWidth="1"/>
    <col min="4621" max="4621" width="15" style="255" customWidth="1"/>
    <col min="4622" max="4622" width="13.85546875" style="255" customWidth="1"/>
    <col min="4623" max="4623" width="11" style="255" customWidth="1"/>
    <col min="4624" max="4624" width="17.7109375" style="255" customWidth="1"/>
    <col min="4625" max="4625" width="14.85546875" style="255" customWidth="1"/>
    <col min="4626" max="4861" width="9.140625" style="255"/>
    <col min="4862" max="4862" width="9.140625" style="255" hidden="1" customWidth="1"/>
    <col min="4863" max="4863" width="6.7109375" style="255" customWidth="1"/>
    <col min="4864" max="4864" width="30.5703125" style="255" customWidth="1"/>
    <col min="4865" max="4865" width="11.28515625" style="255" customWidth="1"/>
    <col min="4866" max="4866" width="12.28515625" style="255" customWidth="1"/>
    <col min="4867" max="4867" width="9.140625" style="255" hidden="1" customWidth="1"/>
    <col min="4868" max="4868" width="12.7109375" style="255" customWidth="1"/>
    <col min="4869" max="4869" width="11" style="255" customWidth="1"/>
    <col min="4870" max="4870" width="1.140625" style="255" customWidth="1"/>
    <col min="4871" max="4871" width="9.85546875" style="255" customWidth="1"/>
    <col min="4872" max="4872" width="8.7109375" style="255" customWidth="1"/>
    <col min="4873" max="4873" width="9.28515625" style="255" customWidth="1"/>
    <col min="4874" max="4874" width="11" style="255" customWidth="1"/>
    <col min="4875" max="4875" width="0.85546875" style="255" customWidth="1"/>
    <col min="4876" max="4876" width="10.5703125" style="255" customWidth="1"/>
    <col min="4877" max="4877" width="15" style="255" customWidth="1"/>
    <col min="4878" max="4878" width="13.85546875" style="255" customWidth="1"/>
    <col min="4879" max="4879" width="11" style="255" customWidth="1"/>
    <col min="4880" max="4880" width="17.7109375" style="255" customWidth="1"/>
    <col min="4881" max="4881" width="14.85546875" style="255" customWidth="1"/>
    <col min="4882" max="5117" width="9.140625" style="255"/>
    <col min="5118" max="5118" width="9.140625" style="255" hidden="1" customWidth="1"/>
    <col min="5119" max="5119" width="6.7109375" style="255" customWidth="1"/>
    <col min="5120" max="5120" width="30.5703125" style="255" customWidth="1"/>
    <col min="5121" max="5121" width="11.28515625" style="255" customWidth="1"/>
    <col min="5122" max="5122" width="12.28515625" style="255" customWidth="1"/>
    <col min="5123" max="5123" width="9.140625" style="255" hidden="1" customWidth="1"/>
    <col min="5124" max="5124" width="12.7109375" style="255" customWidth="1"/>
    <col min="5125" max="5125" width="11" style="255" customWidth="1"/>
    <col min="5126" max="5126" width="1.140625" style="255" customWidth="1"/>
    <col min="5127" max="5127" width="9.85546875" style="255" customWidth="1"/>
    <col min="5128" max="5128" width="8.7109375" style="255" customWidth="1"/>
    <col min="5129" max="5129" width="9.28515625" style="255" customWidth="1"/>
    <col min="5130" max="5130" width="11" style="255" customWidth="1"/>
    <col min="5131" max="5131" width="0.85546875" style="255" customWidth="1"/>
    <col min="5132" max="5132" width="10.5703125" style="255" customWidth="1"/>
    <col min="5133" max="5133" width="15" style="255" customWidth="1"/>
    <col min="5134" max="5134" width="13.85546875" style="255" customWidth="1"/>
    <col min="5135" max="5135" width="11" style="255" customWidth="1"/>
    <col min="5136" max="5136" width="17.7109375" style="255" customWidth="1"/>
    <col min="5137" max="5137" width="14.85546875" style="255" customWidth="1"/>
    <col min="5138" max="5373" width="9.140625" style="255"/>
    <col min="5374" max="5374" width="9.140625" style="255" hidden="1" customWidth="1"/>
    <col min="5375" max="5375" width="6.7109375" style="255" customWidth="1"/>
    <col min="5376" max="5376" width="30.5703125" style="255" customWidth="1"/>
    <col min="5377" max="5377" width="11.28515625" style="255" customWidth="1"/>
    <col min="5378" max="5378" width="12.28515625" style="255" customWidth="1"/>
    <col min="5379" max="5379" width="9.140625" style="255" hidden="1" customWidth="1"/>
    <col min="5380" max="5380" width="12.7109375" style="255" customWidth="1"/>
    <col min="5381" max="5381" width="11" style="255" customWidth="1"/>
    <col min="5382" max="5382" width="1.140625" style="255" customWidth="1"/>
    <col min="5383" max="5383" width="9.85546875" style="255" customWidth="1"/>
    <col min="5384" max="5384" width="8.7109375" style="255" customWidth="1"/>
    <col min="5385" max="5385" width="9.28515625" style="255" customWidth="1"/>
    <col min="5386" max="5386" width="11" style="255" customWidth="1"/>
    <col min="5387" max="5387" width="0.85546875" style="255" customWidth="1"/>
    <col min="5388" max="5388" width="10.5703125" style="255" customWidth="1"/>
    <col min="5389" max="5389" width="15" style="255" customWidth="1"/>
    <col min="5390" max="5390" width="13.85546875" style="255" customWidth="1"/>
    <col min="5391" max="5391" width="11" style="255" customWidth="1"/>
    <col min="5392" max="5392" width="17.7109375" style="255" customWidth="1"/>
    <col min="5393" max="5393" width="14.85546875" style="255" customWidth="1"/>
    <col min="5394" max="5629" width="9.140625" style="255"/>
    <col min="5630" max="5630" width="9.140625" style="255" hidden="1" customWidth="1"/>
    <col min="5631" max="5631" width="6.7109375" style="255" customWidth="1"/>
    <col min="5632" max="5632" width="30.5703125" style="255" customWidth="1"/>
    <col min="5633" max="5633" width="11.28515625" style="255" customWidth="1"/>
    <col min="5634" max="5634" width="12.28515625" style="255" customWidth="1"/>
    <col min="5635" max="5635" width="9.140625" style="255" hidden="1" customWidth="1"/>
    <col min="5636" max="5636" width="12.7109375" style="255" customWidth="1"/>
    <col min="5637" max="5637" width="11" style="255" customWidth="1"/>
    <col min="5638" max="5638" width="1.140625" style="255" customWidth="1"/>
    <col min="5639" max="5639" width="9.85546875" style="255" customWidth="1"/>
    <col min="5640" max="5640" width="8.7109375" style="255" customWidth="1"/>
    <col min="5641" max="5641" width="9.28515625" style="255" customWidth="1"/>
    <col min="5642" max="5642" width="11" style="255" customWidth="1"/>
    <col min="5643" max="5643" width="0.85546875" style="255" customWidth="1"/>
    <col min="5644" max="5644" width="10.5703125" style="255" customWidth="1"/>
    <col min="5645" max="5645" width="15" style="255" customWidth="1"/>
    <col min="5646" max="5646" width="13.85546875" style="255" customWidth="1"/>
    <col min="5647" max="5647" width="11" style="255" customWidth="1"/>
    <col min="5648" max="5648" width="17.7109375" style="255" customWidth="1"/>
    <col min="5649" max="5649" width="14.85546875" style="255" customWidth="1"/>
    <col min="5650" max="5885" width="9.140625" style="255"/>
    <col min="5886" max="5886" width="9.140625" style="255" hidden="1" customWidth="1"/>
    <col min="5887" max="5887" width="6.7109375" style="255" customWidth="1"/>
    <col min="5888" max="5888" width="30.5703125" style="255" customWidth="1"/>
    <col min="5889" max="5889" width="11.28515625" style="255" customWidth="1"/>
    <col min="5890" max="5890" width="12.28515625" style="255" customWidth="1"/>
    <col min="5891" max="5891" width="9.140625" style="255" hidden="1" customWidth="1"/>
    <col min="5892" max="5892" width="12.7109375" style="255" customWidth="1"/>
    <col min="5893" max="5893" width="11" style="255" customWidth="1"/>
    <col min="5894" max="5894" width="1.140625" style="255" customWidth="1"/>
    <col min="5895" max="5895" width="9.85546875" style="255" customWidth="1"/>
    <col min="5896" max="5896" width="8.7109375" style="255" customWidth="1"/>
    <col min="5897" max="5897" width="9.28515625" style="255" customWidth="1"/>
    <col min="5898" max="5898" width="11" style="255" customWidth="1"/>
    <col min="5899" max="5899" width="0.85546875" style="255" customWidth="1"/>
    <col min="5900" max="5900" width="10.5703125" style="255" customWidth="1"/>
    <col min="5901" max="5901" width="15" style="255" customWidth="1"/>
    <col min="5902" max="5902" width="13.85546875" style="255" customWidth="1"/>
    <col min="5903" max="5903" width="11" style="255" customWidth="1"/>
    <col min="5904" max="5904" width="17.7109375" style="255" customWidth="1"/>
    <col min="5905" max="5905" width="14.85546875" style="255" customWidth="1"/>
    <col min="5906" max="6141" width="9.140625" style="255"/>
    <col min="6142" max="6142" width="9.140625" style="255" hidden="1" customWidth="1"/>
    <col min="6143" max="6143" width="6.7109375" style="255" customWidth="1"/>
    <col min="6144" max="6144" width="30.5703125" style="255" customWidth="1"/>
    <col min="6145" max="6145" width="11.28515625" style="255" customWidth="1"/>
    <col min="6146" max="6146" width="12.28515625" style="255" customWidth="1"/>
    <col min="6147" max="6147" width="9.140625" style="255" hidden="1" customWidth="1"/>
    <col min="6148" max="6148" width="12.7109375" style="255" customWidth="1"/>
    <col min="6149" max="6149" width="11" style="255" customWidth="1"/>
    <col min="6150" max="6150" width="1.140625" style="255" customWidth="1"/>
    <col min="6151" max="6151" width="9.85546875" style="255" customWidth="1"/>
    <col min="6152" max="6152" width="8.7109375" style="255" customWidth="1"/>
    <col min="6153" max="6153" width="9.28515625" style="255" customWidth="1"/>
    <col min="6154" max="6154" width="11" style="255" customWidth="1"/>
    <col min="6155" max="6155" width="0.85546875" style="255" customWidth="1"/>
    <col min="6156" max="6156" width="10.5703125" style="255" customWidth="1"/>
    <col min="6157" max="6157" width="15" style="255" customWidth="1"/>
    <col min="6158" max="6158" width="13.85546875" style="255" customWidth="1"/>
    <col min="6159" max="6159" width="11" style="255" customWidth="1"/>
    <col min="6160" max="6160" width="17.7109375" style="255" customWidth="1"/>
    <col min="6161" max="6161" width="14.85546875" style="255" customWidth="1"/>
    <col min="6162" max="6397" width="9.140625" style="255"/>
    <col min="6398" max="6398" width="9.140625" style="255" hidden="1" customWidth="1"/>
    <col min="6399" max="6399" width="6.7109375" style="255" customWidth="1"/>
    <col min="6400" max="6400" width="30.5703125" style="255" customWidth="1"/>
    <col min="6401" max="6401" width="11.28515625" style="255" customWidth="1"/>
    <col min="6402" max="6402" width="12.28515625" style="255" customWidth="1"/>
    <col min="6403" max="6403" width="9.140625" style="255" hidden="1" customWidth="1"/>
    <col min="6404" max="6404" width="12.7109375" style="255" customWidth="1"/>
    <col min="6405" max="6405" width="11" style="255" customWidth="1"/>
    <col min="6406" max="6406" width="1.140625" style="255" customWidth="1"/>
    <col min="6407" max="6407" width="9.85546875" style="255" customWidth="1"/>
    <col min="6408" max="6408" width="8.7109375" style="255" customWidth="1"/>
    <col min="6409" max="6409" width="9.28515625" style="255" customWidth="1"/>
    <col min="6410" max="6410" width="11" style="255" customWidth="1"/>
    <col min="6411" max="6411" width="0.85546875" style="255" customWidth="1"/>
    <col min="6412" max="6412" width="10.5703125" style="255" customWidth="1"/>
    <col min="6413" max="6413" width="15" style="255" customWidth="1"/>
    <col min="6414" max="6414" width="13.85546875" style="255" customWidth="1"/>
    <col min="6415" max="6415" width="11" style="255" customWidth="1"/>
    <col min="6416" max="6416" width="17.7109375" style="255" customWidth="1"/>
    <col min="6417" max="6417" width="14.85546875" style="255" customWidth="1"/>
    <col min="6418" max="6653" width="9.140625" style="255"/>
    <col min="6654" max="6654" width="9.140625" style="255" hidden="1" customWidth="1"/>
    <col min="6655" max="6655" width="6.7109375" style="255" customWidth="1"/>
    <col min="6656" max="6656" width="30.5703125" style="255" customWidth="1"/>
    <col min="6657" max="6657" width="11.28515625" style="255" customWidth="1"/>
    <col min="6658" max="6658" width="12.28515625" style="255" customWidth="1"/>
    <col min="6659" max="6659" width="9.140625" style="255" hidden="1" customWidth="1"/>
    <col min="6660" max="6660" width="12.7109375" style="255" customWidth="1"/>
    <col min="6661" max="6661" width="11" style="255" customWidth="1"/>
    <col min="6662" max="6662" width="1.140625" style="255" customWidth="1"/>
    <col min="6663" max="6663" width="9.85546875" style="255" customWidth="1"/>
    <col min="6664" max="6664" width="8.7109375" style="255" customWidth="1"/>
    <col min="6665" max="6665" width="9.28515625" style="255" customWidth="1"/>
    <col min="6666" max="6666" width="11" style="255" customWidth="1"/>
    <col min="6667" max="6667" width="0.85546875" style="255" customWidth="1"/>
    <col min="6668" max="6668" width="10.5703125" style="255" customWidth="1"/>
    <col min="6669" max="6669" width="15" style="255" customWidth="1"/>
    <col min="6670" max="6670" width="13.85546875" style="255" customWidth="1"/>
    <col min="6671" max="6671" width="11" style="255" customWidth="1"/>
    <col min="6672" max="6672" width="17.7109375" style="255" customWidth="1"/>
    <col min="6673" max="6673" width="14.85546875" style="255" customWidth="1"/>
    <col min="6674" max="6909" width="9.140625" style="255"/>
    <col min="6910" max="6910" width="9.140625" style="255" hidden="1" customWidth="1"/>
    <col min="6911" max="6911" width="6.7109375" style="255" customWidth="1"/>
    <col min="6912" max="6912" width="30.5703125" style="255" customWidth="1"/>
    <col min="6913" max="6913" width="11.28515625" style="255" customWidth="1"/>
    <col min="6914" max="6914" width="12.28515625" style="255" customWidth="1"/>
    <col min="6915" max="6915" width="9.140625" style="255" hidden="1" customWidth="1"/>
    <col min="6916" max="6916" width="12.7109375" style="255" customWidth="1"/>
    <col min="6917" max="6917" width="11" style="255" customWidth="1"/>
    <col min="6918" max="6918" width="1.140625" style="255" customWidth="1"/>
    <col min="6919" max="6919" width="9.85546875" style="255" customWidth="1"/>
    <col min="6920" max="6920" width="8.7109375" style="255" customWidth="1"/>
    <col min="6921" max="6921" width="9.28515625" style="255" customWidth="1"/>
    <col min="6922" max="6922" width="11" style="255" customWidth="1"/>
    <col min="6923" max="6923" width="0.85546875" style="255" customWidth="1"/>
    <col min="6924" max="6924" width="10.5703125" style="255" customWidth="1"/>
    <col min="6925" max="6925" width="15" style="255" customWidth="1"/>
    <col min="6926" max="6926" width="13.85546875" style="255" customWidth="1"/>
    <col min="6927" max="6927" width="11" style="255" customWidth="1"/>
    <col min="6928" max="6928" width="17.7109375" style="255" customWidth="1"/>
    <col min="6929" max="6929" width="14.85546875" style="255" customWidth="1"/>
    <col min="6930" max="7165" width="9.140625" style="255"/>
    <col min="7166" max="7166" width="9.140625" style="255" hidden="1" customWidth="1"/>
    <col min="7167" max="7167" width="6.7109375" style="255" customWidth="1"/>
    <col min="7168" max="7168" width="30.5703125" style="255" customWidth="1"/>
    <col min="7169" max="7169" width="11.28515625" style="255" customWidth="1"/>
    <col min="7170" max="7170" width="12.28515625" style="255" customWidth="1"/>
    <col min="7171" max="7171" width="9.140625" style="255" hidden="1" customWidth="1"/>
    <col min="7172" max="7172" width="12.7109375" style="255" customWidth="1"/>
    <col min="7173" max="7173" width="11" style="255" customWidth="1"/>
    <col min="7174" max="7174" width="1.140625" style="255" customWidth="1"/>
    <col min="7175" max="7175" width="9.85546875" style="255" customWidth="1"/>
    <col min="7176" max="7176" width="8.7109375" style="255" customWidth="1"/>
    <col min="7177" max="7177" width="9.28515625" style="255" customWidth="1"/>
    <col min="7178" max="7178" width="11" style="255" customWidth="1"/>
    <col min="7179" max="7179" width="0.85546875" style="255" customWidth="1"/>
    <col min="7180" max="7180" width="10.5703125" style="255" customWidth="1"/>
    <col min="7181" max="7181" width="15" style="255" customWidth="1"/>
    <col min="7182" max="7182" width="13.85546875" style="255" customWidth="1"/>
    <col min="7183" max="7183" width="11" style="255" customWidth="1"/>
    <col min="7184" max="7184" width="17.7109375" style="255" customWidth="1"/>
    <col min="7185" max="7185" width="14.85546875" style="255" customWidth="1"/>
    <col min="7186" max="7421" width="9.140625" style="255"/>
    <col min="7422" max="7422" width="9.140625" style="255" hidden="1" customWidth="1"/>
    <col min="7423" max="7423" width="6.7109375" style="255" customWidth="1"/>
    <col min="7424" max="7424" width="30.5703125" style="255" customWidth="1"/>
    <col min="7425" max="7425" width="11.28515625" style="255" customWidth="1"/>
    <col min="7426" max="7426" width="12.28515625" style="255" customWidth="1"/>
    <col min="7427" max="7427" width="9.140625" style="255" hidden="1" customWidth="1"/>
    <col min="7428" max="7428" width="12.7109375" style="255" customWidth="1"/>
    <col min="7429" max="7429" width="11" style="255" customWidth="1"/>
    <col min="7430" max="7430" width="1.140625" style="255" customWidth="1"/>
    <col min="7431" max="7431" width="9.85546875" style="255" customWidth="1"/>
    <col min="7432" max="7432" width="8.7109375" style="255" customWidth="1"/>
    <col min="7433" max="7433" width="9.28515625" style="255" customWidth="1"/>
    <col min="7434" max="7434" width="11" style="255" customWidth="1"/>
    <col min="7435" max="7435" width="0.85546875" style="255" customWidth="1"/>
    <col min="7436" max="7436" width="10.5703125" style="255" customWidth="1"/>
    <col min="7437" max="7437" width="15" style="255" customWidth="1"/>
    <col min="7438" max="7438" width="13.85546875" style="255" customWidth="1"/>
    <col min="7439" max="7439" width="11" style="255" customWidth="1"/>
    <col min="7440" max="7440" width="17.7109375" style="255" customWidth="1"/>
    <col min="7441" max="7441" width="14.85546875" style="255" customWidth="1"/>
    <col min="7442" max="7677" width="9.140625" style="255"/>
    <col min="7678" max="7678" width="9.140625" style="255" hidden="1" customWidth="1"/>
    <col min="7679" max="7679" width="6.7109375" style="255" customWidth="1"/>
    <col min="7680" max="7680" width="30.5703125" style="255" customWidth="1"/>
    <col min="7681" max="7681" width="11.28515625" style="255" customWidth="1"/>
    <col min="7682" max="7682" width="12.28515625" style="255" customWidth="1"/>
    <col min="7683" max="7683" width="9.140625" style="255" hidden="1" customWidth="1"/>
    <col min="7684" max="7684" width="12.7109375" style="255" customWidth="1"/>
    <col min="7685" max="7685" width="11" style="255" customWidth="1"/>
    <col min="7686" max="7686" width="1.140625" style="255" customWidth="1"/>
    <col min="7687" max="7687" width="9.85546875" style="255" customWidth="1"/>
    <col min="7688" max="7688" width="8.7109375" style="255" customWidth="1"/>
    <col min="7689" max="7689" width="9.28515625" style="255" customWidth="1"/>
    <col min="7690" max="7690" width="11" style="255" customWidth="1"/>
    <col min="7691" max="7691" width="0.85546875" style="255" customWidth="1"/>
    <col min="7692" max="7692" width="10.5703125" style="255" customWidth="1"/>
    <col min="7693" max="7693" width="15" style="255" customWidth="1"/>
    <col min="7694" max="7694" width="13.85546875" style="255" customWidth="1"/>
    <col min="7695" max="7695" width="11" style="255" customWidth="1"/>
    <col min="7696" max="7696" width="17.7109375" style="255" customWidth="1"/>
    <col min="7697" max="7697" width="14.85546875" style="255" customWidth="1"/>
    <col min="7698" max="7933" width="9.140625" style="255"/>
    <col min="7934" max="7934" width="9.140625" style="255" hidden="1" customWidth="1"/>
    <col min="7935" max="7935" width="6.7109375" style="255" customWidth="1"/>
    <col min="7936" max="7936" width="30.5703125" style="255" customWidth="1"/>
    <col min="7937" max="7937" width="11.28515625" style="255" customWidth="1"/>
    <col min="7938" max="7938" width="12.28515625" style="255" customWidth="1"/>
    <col min="7939" max="7939" width="9.140625" style="255" hidden="1" customWidth="1"/>
    <col min="7940" max="7940" width="12.7109375" style="255" customWidth="1"/>
    <col min="7941" max="7941" width="11" style="255" customWidth="1"/>
    <col min="7942" max="7942" width="1.140625" style="255" customWidth="1"/>
    <col min="7943" max="7943" width="9.85546875" style="255" customWidth="1"/>
    <col min="7944" max="7944" width="8.7109375" style="255" customWidth="1"/>
    <col min="7945" max="7945" width="9.28515625" style="255" customWidth="1"/>
    <col min="7946" max="7946" width="11" style="255" customWidth="1"/>
    <col min="7947" max="7947" width="0.85546875" style="255" customWidth="1"/>
    <col min="7948" max="7948" width="10.5703125" style="255" customWidth="1"/>
    <col min="7949" max="7949" width="15" style="255" customWidth="1"/>
    <col min="7950" max="7950" width="13.85546875" style="255" customWidth="1"/>
    <col min="7951" max="7951" width="11" style="255" customWidth="1"/>
    <col min="7952" max="7952" width="17.7109375" style="255" customWidth="1"/>
    <col min="7953" max="7953" width="14.85546875" style="255" customWidth="1"/>
    <col min="7954" max="8189" width="9.140625" style="255"/>
    <col min="8190" max="8190" width="9.140625" style="255" hidden="1" customWidth="1"/>
    <col min="8191" max="8191" width="6.7109375" style="255" customWidth="1"/>
    <col min="8192" max="8192" width="30.5703125" style="255" customWidth="1"/>
    <col min="8193" max="8193" width="11.28515625" style="255" customWidth="1"/>
    <col min="8194" max="8194" width="12.28515625" style="255" customWidth="1"/>
    <col min="8195" max="8195" width="9.140625" style="255" hidden="1" customWidth="1"/>
    <col min="8196" max="8196" width="12.7109375" style="255" customWidth="1"/>
    <col min="8197" max="8197" width="11" style="255" customWidth="1"/>
    <col min="8198" max="8198" width="1.140625" style="255" customWidth="1"/>
    <col min="8199" max="8199" width="9.85546875" style="255" customWidth="1"/>
    <col min="8200" max="8200" width="8.7109375" style="255" customWidth="1"/>
    <col min="8201" max="8201" width="9.28515625" style="255" customWidth="1"/>
    <col min="8202" max="8202" width="11" style="255" customWidth="1"/>
    <col min="8203" max="8203" width="0.85546875" style="255" customWidth="1"/>
    <col min="8204" max="8204" width="10.5703125" style="255" customWidth="1"/>
    <col min="8205" max="8205" width="15" style="255" customWidth="1"/>
    <col min="8206" max="8206" width="13.85546875" style="255" customWidth="1"/>
    <col min="8207" max="8207" width="11" style="255" customWidth="1"/>
    <col min="8208" max="8208" width="17.7109375" style="255" customWidth="1"/>
    <col min="8209" max="8209" width="14.85546875" style="255" customWidth="1"/>
    <col min="8210" max="8445" width="9.140625" style="255"/>
    <col min="8446" max="8446" width="9.140625" style="255" hidden="1" customWidth="1"/>
    <col min="8447" max="8447" width="6.7109375" style="255" customWidth="1"/>
    <col min="8448" max="8448" width="30.5703125" style="255" customWidth="1"/>
    <col min="8449" max="8449" width="11.28515625" style="255" customWidth="1"/>
    <col min="8450" max="8450" width="12.28515625" style="255" customWidth="1"/>
    <col min="8451" max="8451" width="9.140625" style="255" hidden="1" customWidth="1"/>
    <col min="8452" max="8452" width="12.7109375" style="255" customWidth="1"/>
    <col min="8453" max="8453" width="11" style="255" customWidth="1"/>
    <col min="8454" max="8454" width="1.140625" style="255" customWidth="1"/>
    <col min="8455" max="8455" width="9.85546875" style="255" customWidth="1"/>
    <col min="8456" max="8456" width="8.7109375" style="255" customWidth="1"/>
    <col min="8457" max="8457" width="9.28515625" style="255" customWidth="1"/>
    <col min="8458" max="8458" width="11" style="255" customWidth="1"/>
    <col min="8459" max="8459" width="0.85546875" style="255" customWidth="1"/>
    <col min="8460" max="8460" width="10.5703125" style="255" customWidth="1"/>
    <col min="8461" max="8461" width="15" style="255" customWidth="1"/>
    <col min="8462" max="8462" width="13.85546875" style="255" customWidth="1"/>
    <col min="8463" max="8463" width="11" style="255" customWidth="1"/>
    <col min="8464" max="8464" width="17.7109375" style="255" customWidth="1"/>
    <col min="8465" max="8465" width="14.85546875" style="255" customWidth="1"/>
    <col min="8466" max="8701" width="9.140625" style="255"/>
    <col min="8702" max="8702" width="9.140625" style="255" hidden="1" customWidth="1"/>
    <col min="8703" max="8703" width="6.7109375" style="255" customWidth="1"/>
    <col min="8704" max="8704" width="30.5703125" style="255" customWidth="1"/>
    <col min="8705" max="8705" width="11.28515625" style="255" customWidth="1"/>
    <col min="8706" max="8706" width="12.28515625" style="255" customWidth="1"/>
    <col min="8707" max="8707" width="9.140625" style="255" hidden="1" customWidth="1"/>
    <col min="8708" max="8708" width="12.7109375" style="255" customWidth="1"/>
    <col min="8709" max="8709" width="11" style="255" customWidth="1"/>
    <col min="8710" max="8710" width="1.140625" style="255" customWidth="1"/>
    <col min="8711" max="8711" width="9.85546875" style="255" customWidth="1"/>
    <col min="8712" max="8712" width="8.7109375" style="255" customWidth="1"/>
    <col min="8713" max="8713" width="9.28515625" style="255" customWidth="1"/>
    <col min="8714" max="8714" width="11" style="255" customWidth="1"/>
    <col min="8715" max="8715" width="0.85546875" style="255" customWidth="1"/>
    <col min="8716" max="8716" width="10.5703125" style="255" customWidth="1"/>
    <col min="8717" max="8717" width="15" style="255" customWidth="1"/>
    <col min="8718" max="8718" width="13.85546875" style="255" customWidth="1"/>
    <col min="8719" max="8719" width="11" style="255" customWidth="1"/>
    <col min="8720" max="8720" width="17.7109375" style="255" customWidth="1"/>
    <col min="8721" max="8721" width="14.85546875" style="255" customWidth="1"/>
    <col min="8722" max="8957" width="9.140625" style="255"/>
    <col min="8958" max="8958" width="9.140625" style="255" hidden="1" customWidth="1"/>
    <col min="8959" max="8959" width="6.7109375" style="255" customWidth="1"/>
    <col min="8960" max="8960" width="30.5703125" style="255" customWidth="1"/>
    <col min="8961" max="8961" width="11.28515625" style="255" customWidth="1"/>
    <col min="8962" max="8962" width="12.28515625" style="255" customWidth="1"/>
    <col min="8963" max="8963" width="9.140625" style="255" hidden="1" customWidth="1"/>
    <col min="8964" max="8964" width="12.7109375" style="255" customWidth="1"/>
    <col min="8965" max="8965" width="11" style="255" customWidth="1"/>
    <col min="8966" max="8966" width="1.140625" style="255" customWidth="1"/>
    <col min="8967" max="8967" width="9.85546875" style="255" customWidth="1"/>
    <col min="8968" max="8968" width="8.7109375" style="255" customWidth="1"/>
    <col min="8969" max="8969" width="9.28515625" style="255" customWidth="1"/>
    <col min="8970" max="8970" width="11" style="255" customWidth="1"/>
    <col min="8971" max="8971" width="0.85546875" style="255" customWidth="1"/>
    <col min="8972" max="8972" width="10.5703125" style="255" customWidth="1"/>
    <col min="8973" max="8973" width="15" style="255" customWidth="1"/>
    <col min="8974" max="8974" width="13.85546875" style="255" customWidth="1"/>
    <col min="8975" max="8975" width="11" style="255" customWidth="1"/>
    <col min="8976" max="8976" width="17.7109375" style="255" customWidth="1"/>
    <col min="8977" max="8977" width="14.85546875" style="255" customWidth="1"/>
    <col min="8978" max="9213" width="9.140625" style="255"/>
    <col min="9214" max="9214" width="9.140625" style="255" hidden="1" customWidth="1"/>
    <col min="9215" max="9215" width="6.7109375" style="255" customWidth="1"/>
    <col min="9216" max="9216" width="30.5703125" style="255" customWidth="1"/>
    <col min="9217" max="9217" width="11.28515625" style="255" customWidth="1"/>
    <col min="9218" max="9218" width="12.28515625" style="255" customWidth="1"/>
    <col min="9219" max="9219" width="9.140625" style="255" hidden="1" customWidth="1"/>
    <col min="9220" max="9220" width="12.7109375" style="255" customWidth="1"/>
    <col min="9221" max="9221" width="11" style="255" customWidth="1"/>
    <col min="9222" max="9222" width="1.140625" style="255" customWidth="1"/>
    <col min="9223" max="9223" width="9.85546875" style="255" customWidth="1"/>
    <col min="9224" max="9224" width="8.7109375" style="255" customWidth="1"/>
    <col min="9225" max="9225" width="9.28515625" style="255" customWidth="1"/>
    <col min="9226" max="9226" width="11" style="255" customWidth="1"/>
    <col min="9227" max="9227" width="0.85546875" style="255" customWidth="1"/>
    <col min="9228" max="9228" width="10.5703125" style="255" customWidth="1"/>
    <col min="9229" max="9229" width="15" style="255" customWidth="1"/>
    <col min="9230" max="9230" width="13.85546875" style="255" customWidth="1"/>
    <col min="9231" max="9231" width="11" style="255" customWidth="1"/>
    <col min="9232" max="9232" width="17.7109375" style="255" customWidth="1"/>
    <col min="9233" max="9233" width="14.85546875" style="255" customWidth="1"/>
    <col min="9234" max="9469" width="9.140625" style="255"/>
    <col min="9470" max="9470" width="9.140625" style="255" hidden="1" customWidth="1"/>
    <col min="9471" max="9471" width="6.7109375" style="255" customWidth="1"/>
    <col min="9472" max="9472" width="30.5703125" style="255" customWidth="1"/>
    <col min="9473" max="9473" width="11.28515625" style="255" customWidth="1"/>
    <col min="9474" max="9474" width="12.28515625" style="255" customWidth="1"/>
    <col min="9475" max="9475" width="9.140625" style="255" hidden="1" customWidth="1"/>
    <col min="9476" max="9476" width="12.7109375" style="255" customWidth="1"/>
    <col min="9477" max="9477" width="11" style="255" customWidth="1"/>
    <col min="9478" max="9478" width="1.140625" style="255" customWidth="1"/>
    <col min="9479" max="9479" width="9.85546875" style="255" customWidth="1"/>
    <col min="9480" max="9480" width="8.7109375" style="255" customWidth="1"/>
    <col min="9481" max="9481" width="9.28515625" style="255" customWidth="1"/>
    <col min="9482" max="9482" width="11" style="255" customWidth="1"/>
    <col min="9483" max="9483" width="0.85546875" style="255" customWidth="1"/>
    <col min="9484" max="9484" width="10.5703125" style="255" customWidth="1"/>
    <col min="9485" max="9485" width="15" style="255" customWidth="1"/>
    <col min="9486" max="9486" width="13.85546875" style="255" customWidth="1"/>
    <col min="9487" max="9487" width="11" style="255" customWidth="1"/>
    <col min="9488" max="9488" width="17.7109375" style="255" customWidth="1"/>
    <col min="9489" max="9489" width="14.85546875" style="255" customWidth="1"/>
    <col min="9490" max="9725" width="9.140625" style="255"/>
    <col min="9726" max="9726" width="9.140625" style="255" hidden="1" customWidth="1"/>
    <col min="9727" max="9727" width="6.7109375" style="255" customWidth="1"/>
    <col min="9728" max="9728" width="30.5703125" style="255" customWidth="1"/>
    <col min="9729" max="9729" width="11.28515625" style="255" customWidth="1"/>
    <col min="9730" max="9730" width="12.28515625" style="255" customWidth="1"/>
    <col min="9731" max="9731" width="9.140625" style="255" hidden="1" customWidth="1"/>
    <col min="9732" max="9732" width="12.7109375" style="255" customWidth="1"/>
    <col min="9733" max="9733" width="11" style="255" customWidth="1"/>
    <col min="9734" max="9734" width="1.140625" style="255" customWidth="1"/>
    <col min="9735" max="9735" width="9.85546875" style="255" customWidth="1"/>
    <col min="9736" max="9736" width="8.7109375" style="255" customWidth="1"/>
    <col min="9737" max="9737" width="9.28515625" style="255" customWidth="1"/>
    <col min="9738" max="9738" width="11" style="255" customWidth="1"/>
    <col min="9739" max="9739" width="0.85546875" style="255" customWidth="1"/>
    <col min="9740" max="9740" width="10.5703125" style="255" customWidth="1"/>
    <col min="9741" max="9741" width="15" style="255" customWidth="1"/>
    <col min="9742" max="9742" width="13.85546875" style="255" customWidth="1"/>
    <col min="9743" max="9743" width="11" style="255" customWidth="1"/>
    <col min="9744" max="9744" width="17.7109375" style="255" customWidth="1"/>
    <col min="9745" max="9745" width="14.85546875" style="255" customWidth="1"/>
    <col min="9746" max="9981" width="9.140625" style="255"/>
    <col min="9982" max="9982" width="9.140625" style="255" hidden="1" customWidth="1"/>
    <col min="9983" max="9983" width="6.7109375" style="255" customWidth="1"/>
    <col min="9984" max="9984" width="30.5703125" style="255" customWidth="1"/>
    <col min="9985" max="9985" width="11.28515625" style="255" customWidth="1"/>
    <col min="9986" max="9986" width="12.28515625" style="255" customWidth="1"/>
    <col min="9987" max="9987" width="9.140625" style="255" hidden="1" customWidth="1"/>
    <col min="9988" max="9988" width="12.7109375" style="255" customWidth="1"/>
    <col min="9989" max="9989" width="11" style="255" customWidth="1"/>
    <col min="9990" max="9990" width="1.140625" style="255" customWidth="1"/>
    <col min="9991" max="9991" width="9.85546875" style="255" customWidth="1"/>
    <col min="9992" max="9992" width="8.7109375" style="255" customWidth="1"/>
    <col min="9993" max="9993" width="9.28515625" style="255" customWidth="1"/>
    <col min="9994" max="9994" width="11" style="255" customWidth="1"/>
    <col min="9995" max="9995" width="0.85546875" style="255" customWidth="1"/>
    <col min="9996" max="9996" width="10.5703125" style="255" customWidth="1"/>
    <col min="9997" max="9997" width="15" style="255" customWidth="1"/>
    <col min="9998" max="9998" width="13.85546875" style="255" customWidth="1"/>
    <col min="9999" max="9999" width="11" style="255" customWidth="1"/>
    <col min="10000" max="10000" width="17.7109375" style="255" customWidth="1"/>
    <col min="10001" max="10001" width="14.85546875" style="255" customWidth="1"/>
    <col min="10002" max="10237" width="9.140625" style="255"/>
    <col min="10238" max="10238" width="9.140625" style="255" hidden="1" customWidth="1"/>
    <col min="10239" max="10239" width="6.7109375" style="255" customWidth="1"/>
    <col min="10240" max="10240" width="30.5703125" style="255" customWidth="1"/>
    <col min="10241" max="10241" width="11.28515625" style="255" customWidth="1"/>
    <col min="10242" max="10242" width="12.28515625" style="255" customWidth="1"/>
    <col min="10243" max="10243" width="9.140625" style="255" hidden="1" customWidth="1"/>
    <col min="10244" max="10244" width="12.7109375" style="255" customWidth="1"/>
    <col min="10245" max="10245" width="11" style="255" customWidth="1"/>
    <col min="10246" max="10246" width="1.140625" style="255" customWidth="1"/>
    <col min="10247" max="10247" width="9.85546875" style="255" customWidth="1"/>
    <col min="10248" max="10248" width="8.7109375" style="255" customWidth="1"/>
    <col min="10249" max="10249" width="9.28515625" style="255" customWidth="1"/>
    <col min="10250" max="10250" width="11" style="255" customWidth="1"/>
    <col min="10251" max="10251" width="0.85546875" style="255" customWidth="1"/>
    <col min="10252" max="10252" width="10.5703125" style="255" customWidth="1"/>
    <col min="10253" max="10253" width="15" style="255" customWidth="1"/>
    <col min="10254" max="10254" width="13.85546875" style="255" customWidth="1"/>
    <col min="10255" max="10255" width="11" style="255" customWidth="1"/>
    <col min="10256" max="10256" width="17.7109375" style="255" customWidth="1"/>
    <col min="10257" max="10257" width="14.85546875" style="255" customWidth="1"/>
    <col min="10258" max="10493" width="9.140625" style="255"/>
    <col min="10494" max="10494" width="9.140625" style="255" hidden="1" customWidth="1"/>
    <col min="10495" max="10495" width="6.7109375" style="255" customWidth="1"/>
    <col min="10496" max="10496" width="30.5703125" style="255" customWidth="1"/>
    <col min="10497" max="10497" width="11.28515625" style="255" customWidth="1"/>
    <col min="10498" max="10498" width="12.28515625" style="255" customWidth="1"/>
    <col min="10499" max="10499" width="9.140625" style="255" hidden="1" customWidth="1"/>
    <col min="10500" max="10500" width="12.7109375" style="255" customWidth="1"/>
    <col min="10501" max="10501" width="11" style="255" customWidth="1"/>
    <col min="10502" max="10502" width="1.140625" style="255" customWidth="1"/>
    <col min="10503" max="10503" width="9.85546875" style="255" customWidth="1"/>
    <col min="10504" max="10504" width="8.7109375" style="255" customWidth="1"/>
    <col min="10505" max="10505" width="9.28515625" style="255" customWidth="1"/>
    <col min="10506" max="10506" width="11" style="255" customWidth="1"/>
    <col min="10507" max="10507" width="0.85546875" style="255" customWidth="1"/>
    <col min="10508" max="10508" width="10.5703125" style="255" customWidth="1"/>
    <col min="10509" max="10509" width="15" style="255" customWidth="1"/>
    <col min="10510" max="10510" width="13.85546875" style="255" customWidth="1"/>
    <col min="10511" max="10511" width="11" style="255" customWidth="1"/>
    <col min="10512" max="10512" width="17.7109375" style="255" customWidth="1"/>
    <col min="10513" max="10513" width="14.85546875" style="255" customWidth="1"/>
    <col min="10514" max="10749" width="9.140625" style="255"/>
    <col min="10750" max="10750" width="9.140625" style="255" hidden="1" customWidth="1"/>
    <col min="10751" max="10751" width="6.7109375" style="255" customWidth="1"/>
    <col min="10752" max="10752" width="30.5703125" style="255" customWidth="1"/>
    <col min="10753" max="10753" width="11.28515625" style="255" customWidth="1"/>
    <col min="10754" max="10754" width="12.28515625" style="255" customWidth="1"/>
    <col min="10755" max="10755" width="9.140625" style="255" hidden="1" customWidth="1"/>
    <col min="10756" max="10756" width="12.7109375" style="255" customWidth="1"/>
    <col min="10757" max="10757" width="11" style="255" customWidth="1"/>
    <col min="10758" max="10758" width="1.140625" style="255" customWidth="1"/>
    <col min="10759" max="10759" width="9.85546875" style="255" customWidth="1"/>
    <col min="10760" max="10760" width="8.7109375" style="255" customWidth="1"/>
    <col min="10761" max="10761" width="9.28515625" style="255" customWidth="1"/>
    <col min="10762" max="10762" width="11" style="255" customWidth="1"/>
    <col min="10763" max="10763" width="0.85546875" style="255" customWidth="1"/>
    <col min="10764" max="10764" width="10.5703125" style="255" customWidth="1"/>
    <col min="10765" max="10765" width="15" style="255" customWidth="1"/>
    <col min="10766" max="10766" width="13.85546875" style="255" customWidth="1"/>
    <col min="10767" max="10767" width="11" style="255" customWidth="1"/>
    <col min="10768" max="10768" width="17.7109375" style="255" customWidth="1"/>
    <col min="10769" max="10769" width="14.85546875" style="255" customWidth="1"/>
    <col min="10770" max="11005" width="9.140625" style="255"/>
    <col min="11006" max="11006" width="9.140625" style="255" hidden="1" customWidth="1"/>
    <col min="11007" max="11007" width="6.7109375" style="255" customWidth="1"/>
    <col min="11008" max="11008" width="30.5703125" style="255" customWidth="1"/>
    <col min="11009" max="11009" width="11.28515625" style="255" customWidth="1"/>
    <col min="11010" max="11010" width="12.28515625" style="255" customWidth="1"/>
    <col min="11011" max="11011" width="9.140625" style="255" hidden="1" customWidth="1"/>
    <col min="11012" max="11012" width="12.7109375" style="255" customWidth="1"/>
    <col min="11013" max="11013" width="11" style="255" customWidth="1"/>
    <col min="11014" max="11014" width="1.140625" style="255" customWidth="1"/>
    <col min="11015" max="11015" width="9.85546875" style="255" customWidth="1"/>
    <col min="11016" max="11016" width="8.7109375" style="255" customWidth="1"/>
    <col min="11017" max="11017" width="9.28515625" style="255" customWidth="1"/>
    <col min="11018" max="11018" width="11" style="255" customWidth="1"/>
    <col min="11019" max="11019" width="0.85546875" style="255" customWidth="1"/>
    <col min="11020" max="11020" width="10.5703125" style="255" customWidth="1"/>
    <col min="11021" max="11021" width="15" style="255" customWidth="1"/>
    <col min="11022" max="11022" width="13.85546875" style="255" customWidth="1"/>
    <col min="11023" max="11023" width="11" style="255" customWidth="1"/>
    <col min="11024" max="11024" width="17.7109375" style="255" customWidth="1"/>
    <col min="11025" max="11025" width="14.85546875" style="255" customWidth="1"/>
    <col min="11026" max="11261" width="9.140625" style="255"/>
    <col min="11262" max="11262" width="9.140625" style="255" hidden="1" customWidth="1"/>
    <col min="11263" max="11263" width="6.7109375" style="255" customWidth="1"/>
    <col min="11264" max="11264" width="30.5703125" style="255" customWidth="1"/>
    <col min="11265" max="11265" width="11.28515625" style="255" customWidth="1"/>
    <col min="11266" max="11266" width="12.28515625" style="255" customWidth="1"/>
    <col min="11267" max="11267" width="9.140625" style="255" hidden="1" customWidth="1"/>
    <col min="11268" max="11268" width="12.7109375" style="255" customWidth="1"/>
    <col min="11269" max="11269" width="11" style="255" customWidth="1"/>
    <col min="11270" max="11270" width="1.140625" style="255" customWidth="1"/>
    <col min="11271" max="11271" width="9.85546875" style="255" customWidth="1"/>
    <col min="11272" max="11272" width="8.7109375" style="255" customWidth="1"/>
    <col min="11273" max="11273" width="9.28515625" style="255" customWidth="1"/>
    <col min="11274" max="11274" width="11" style="255" customWidth="1"/>
    <col min="11275" max="11275" width="0.85546875" style="255" customWidth="1"/>
    <col min="11276" max="11276" width="10.5703125" style="255" customWidth="1"/>
    <col min="11277" max="11277" width="15" style="255" customWidth="1"/>
    <col min="11278" max="11278" width="13.85546875" style="255" customWidth="1"/>
    <col min="11279" max="11279" width="11" style="255" customWidth="1"/>
    <col min="11280" max="11280" width="17.7109375" style="255" customWidth="1"/>
    <col min="11281" max="11281" width="14.85546875" style="255" customWidth="1"/>
    <col min="11282" max="11517" width="9.140625" style="255"/>
    <col min="11518" max="11518" width="9.140625" style="255" hidden="1" customWidth="1"/>
    <col min="11519" max="11519" width="6.7109375" style="255" customWidth="1"/>
    <col min="11520" max="11520" width="30.5703125" style="255" customWidth="1"/>
    <col min="11521" max="11521" width="11.28515625" style="255" customWidth="1"/>
    <col min="11522" max="11522" width="12.28515625" style="255" customWidth="1"/>
    <col min="11523" max="11523" width="9.140625" style="255" hidden="1" customWidth="1"/>
    <col min="11524" max="11524" width="12.7109375" style="255" customWidth="1"/>
    <col min="11525" max="11525" width="11" style="255" customWidth="1"/>
    <col min="11526" max="11526" width="1.140625" style="255" customWidth="1"/>
    <col min="11527" max="11527" width="9.85546875" style="255" customWidth="1"/>
    <col min="11528" max="11528" width="8.7109375" style="255" customWidth="1"/>
    <col min="11529" max="11529" width="9.28515625" style="255" customWidth="1"/>
    <col min="11530" max="11530" width="11" style="255" customWidth="1"/>
    <col min="11531" max="11531" width="0.85546875" style="255" customWidth="1"/>
    <col min="11532" max="11532" width="10.5703125" style="255" customWidth="1"/>
    <col min="11533" max="11533" width="15" style="255" customWidth="1"/>
    <col min="11534" max="11534" width="13.85546875" style="255" customWidth="1"/>
    <col min="11535" max="11535" width="11" style="255" customWidth="1"/>
    <col min="11536" max="11536" width="17.7109375" style="255" customWidth="1"/>
    <col min="11537" max="11537" width="14.85546875" style="255" customWidth="1"/>
    <col min="11538" max="11773" width="9.140625" style="255"/>
    <col min="11774" max="11774" width="9.140625" style="255" hidden="1" customWidth="1"/>
    <col min="11775" max="11775" width="6.7109375" style="255" customWidth="1"/>
    <col min="11776" max="11776" width="30.5703125" style="255" customWidth="1"/>
    <col min="11777" max="11777" width="11.28515625" style="255" customWidth="1"/>
    <col min="11778" max="11778" width="12.28515625" style="255" customWidth="1"/>
    <col min="11779" max="11779" width="9.140625" style="255" hidden="1" customWidth="1"/>
    <col min="11780" max="11780" width="12.7109375" style="255" customWidth="1"/>
    <col min="11781" max="11781" width="11" style="255" customWidth="1"/>
    <col min="11782" max="11782" width="1.140625" style="255" customWidth="1"/>
    <col min="11783" max="11783" width="9.85546875" style="255" customWidth="1"/>
    <col min="11784" max="11784" width="8.7109375" style="255" customWidth="1"/>
    <col min="11785" max="11785" width="9.28515625" style="255" customWidth="1"/>
    <col min="11786" max="11786" width="11" style="255" customWidth="1"/>
    <col min="11787" max="11787" width="0.85546875" style="255" customWidth="1"/>
    <col min="11788" max="11788" width="10.5703125" style="255" customWidth="1"/>
    <col min="11789" max="11789" width="15" style="255" customWidth="1"/>
    <col min="11790" max="11790" width="13.85546875" style="255" customWidth="1"/>
    <col min="11791" max="11791" width="11" style="255" customWidth="1"/>
    <col min="11792" max="11792" width="17.7109375" style="255" customWidth="1"/>
    <col min="11793" max="11793" width="14.85546875" style="255" customWidth="1"/>
    <col min="11794" max="12029" width="9.140625" style="255"/>
    <col min="12030" max="12030" width="9.140625" style="255" hidden="1" customWidth="1"/>
    <col min="12031" max="12031" width="6.7109375" style="255" customWidth="1"/>
    <col min="12032" max="12032" width="30.5703125" style="255" customWidth="1"/>
    <col min="12033" max="12033" width="11.28515625" style="255" customWidth="1"/>
    <col min="12034" max="12034" width="12.28515625" style="255" customWidth="1"/>
    <col min="12035" max="12035" width="9.140625" style="255" hidden="1" customWidth="1"/>
    <col min="12036" max="12036" width="12.7109375" style="255" customWidth="1"/>
    <col min="12037" max="12037" width="11" style="255" customWidth="1"/>
    <col min="12038" max="12038" width="1.140625" style="255" customWidth="1"/>
    <col min="12039" max="12039" width="9.85546875" style="255" customWidth="1"/>
    <col min="12040" max="12040" width="8.7109375" style="255" customWidth="1"/>
    <col min="12041" max="12041" width="9.28515625" style="255" customWidth="1"/>
    <col min="12042" max="12042" width="11" style="255" customWidth="1"/>
    <col min="12043" max="12043" width="0.85546875" style="255" customWidth="1"/>
    <col min="12044" max="12044" width="10.5703125" style="255" customWidth="1"/>
    <col min="12045" max="12045" width="15" style="255" customWidth="1"/>
    <col min="12046" max="12046" width="13.85546875" style="255" customWidth="1"/>
    <col min="12047" max="12047" width="11" style="255" customWidth="1"/>
    <col min="12048" max="12048" width="17.7109375" style="255" customWidth="1"/>
    <col min="12049" max="12049" width="14.85546875" style="255" customWidth="1"/>
    <col min="12050" max="12285" width="9.140625" style="255"/>
    <col min="12286" max="12286" width="9.140625" style="255" hidden="1" customWidth="1"/>
    <col min="12287" max="12287" width="6.7109375" style="255" customWidth="1"/>
    <col min="12288" max="12288" width="30.5703125" style="255" customWidth="1"/>
    <col min="12289" max="12289" width="11.28515625" style="255" customWidth="1"/>
    <col min="12290" max="12290" width="12.28515625" style="255" customWidth="1"/>
    <col min="12291" max="12291" width="9.140625" style="255" hidden="1" customWidth="1"/>
    <col min="12292" max="12292" width="12.7109375" style="255" customWidth="1"/>
    <col min="12293" max="12293" width="11" style="255" customWidth="1"/>
    <col min="12294" max="12294" width="1.140625" style="255" customWidth="1"/>
    <col min="12295" max="12295" width="9.85546875" style="255" customWidth="1"/>
    <col min="12296" max="12296" width="8.7109375" style="255" customWidth="1"/>
    <col min="12297" max="12297" width="9.28515625" style="255" customWidth="1"/>
    <col min="12298" max="12298" width="11" style="255" customWidth="1"/>
    <col min="12299" max="12299" width="0.85546875" style="255" customWidth="1"/>
    <col min="12300" max="12300" width="10.5703125" style="255" customWidth="1"/>
    <col min="12301" max="12301" width="15" style="255" customWidth="1"/>
    <col min="12302" max="12302" width="13.85546875" style="255" customWidth="1"/>
    <col min="12303" max="12303" width="11" style="255" customWidth="1"/>
    <col min="12304" max="12304" width="17.7109375" style="255" customWidth="1"/>
    <col min="12305" max="12305" width="14.85546875" style="255" customWidth="1"/>
    <col min="12306" max="12541" width="9.140625" style="255"/>
    <col min="12542" max="12542" width="9.140625" style="255" hidden="1" customWidth="1"/>
    <col min="12543" max="12543" width="6.7109375" style="255" customWidth="1"/>
    <col min="12544" max="12544" width="30.5703125" style="255" customWidth="1"/>
    <col min="12545" max="12545" width="11.28515625" style="255" customWidth="1"/>
    <col min="12546" max="12546" width="12.28515625" style="255" customWidth="1"/>
    <col min="12547" max="12547" width="9.140625" style="255" hidden="1" customWidth="1"/>
    <col min="12548" max="12548" width="12.7109375" style="255" customWidth="1"/>
    <col min="12549" max="12549" width="11" style="255" customWidth="1"/>
    <col min="12550" max="12550" width="1.140625" style="255" customWidth="1"/>
    <col min="12551" max="12551" width="9.85546875" style="255" customWidth="1"/>
    <col min="12552" max="12552" width="8.7109375" style="255" customWidth="1"/>
    <col min="12553" max="12553" width="9.28515625" style="255" customWidth="1"/>
    <col min="12554" max="12554" width="11" style="255" customWidth="1"/>
    <col min="12555" max="12555" width="0.85546875" style="255" customWidth="1"/>
    <col min="12556" max="12556" width="10.5703125" style="255" customWidth="1"/>
    <col min="12557" max="12557" width="15" style="255" customWidth="1"/>
    <col min="12558" max="12558" width="13.85546875" style="255" customWidth="1"/>
    <col min="12559" max="12559" width="11" style="255" customWidth="1"/>
    <col min="12560" max="12560" width="17.7109375" style="255" customWidth="1"/>
    <col min="12561" max="12561" width="14.85546875" style="255" customWidth="1"/>
    <col min="12562" max="12797" width="9.140625" style="255"/>
    <col min="12798" max="12798" width="9.140625" style="255" hidden="1" customWidth="1"/>
    <col min="12799" max="12799" width="6.7109375" style="255" customWidth="1"/>
    <col min="12800" max="12800" width="30.5703125" style="255" customWidth="1"/>
    <col min="12801" max="12801" width="11.28515625" style="255" customWidth="1"/>
    <col min="12802" max="12802" width="12.28515625" style="255" customWidth="1"/>
    <col min="12803" max="12803" width="9.140625" style="255" hidden="1" customWidth="1"/>
    <col min="12804" max="12804" width="12.7109375" style="255" customWidth="1"/>
    <col min="12805" max="12805" width="11" style="255" customWidth="1"/>
    <col min="12806" max="12806" width="1.140625" style="255" customWidth="1"/>
    <col min="12807" max="12807" width="9.85546875" style="255" customWidth="1"/>
    <col min="12808" max="12808" width="8.7109375" style="255" customWidth="1"/>
    <col min="12809" max="12809" width="9.28515625" style="255" customWidth="1"/>
    <col min="12810" max="12810" width="11" style="255" customWidth="1"/>
    <col min="12811" max="12811" width="0.85546875" style="255" customWidth="1"/>
    <col min="12812" max="12812" width="10.5703125" style="255" customWidth="1"/>
    <col min="12813" max="12813" width="15" style="255" customWidth="1"/>
    <col min="12814" max="12814" width="13.85546875" style="255" customWidth="1"/>
    <col min="12815" max="12815" width="11" style="255" customWidth="1"/>
    <col min="12816" max="12816" width="17.7109375" style="255" customWidth="1"/>
    <col min="12817" max="12817" width="14.85546875" style="255" customWidth="1"/>
    <col min="12818" max="13053" width="9.140625" style="255"/>
    <col min="13054" max="13054" width="9.140625" style="255" hidden="1" customWidth="1"/>
    <col min="13055" max="13055" width="6.7109375" style="255" customWidth="1"/>
    <col min="13056" max="13056" width="30.5703125" style="255" customWidth="1"/>
    <col min="13057" max="13057" width="11.28515625" style="255" customWidth="1"/>
    <col min="13058" max="13058" width="12.28515625" style="255" customWidth="1"/>
    <col min="13059" max="13059" width="9.140625" style="255" hidden="1" customWidth="1"/>
    <col min="13060" max="13060" width="12.7109375" style="255" customWidth="1"/>
    <col min="13061" max="13061" width="11" style="255" customWidth="1"/>
    <col min="13062" max="13062" width="1.140625" style="255" customWidth="1"/>
    <col min="13063" max="13063" width="9.85546875" style="255" customWidth="1"/>
    <col min="13064" max="13064" width="8.7109375" style="255" customWidth="1"/>
    <col min="13065" max="13065" width="9.28515625" style="255" customWidth="1"/>
    <col min="13066" max="13066" width="11" style="255" customWidth="1"/>
    <col min="13067" max="13067" width="0.85546875" style="255" customWidth="1"/>
    <col min="13068" max="13068" width="10.5703125" style="255" customWidth="1"/>
    <col min="13069" max="13069" width="15" style="255" customWidth="1"/>
    <col min="13070" max="13070" width="13.85546875" style="255" customWidth="1"/>
    <col min="13071" max="13071" width="11" style="255" customWidth="1"/>
    <col min="13072" max="13072" width="17.7109375" style="255" customWidth="1"/>
    <col min="13073" max="13073" width="14.85546875" style="255" customWidth="1"/>
    <col min="13074" max="13309" width="9.140625" style="255"/>
    <col min="13310" max="13310" width="9.140625" style="255" hidden="1" customWidth="1"/>
    <col min="13311" max="13311" width="6.7109375" style="255" customWidth="1"/>
    <col min="13312" max="13312" width="30.5703125" style="255" customWidth="1"/>
    <col min="13313" max="13313" width="11.28515625" style="255" customWidth="1"/>
    <col min="13314" max="13314" width="12.28515625" style="255" customWidth="1"/>
    <col min="13315" max="13315" width="9.140625" style="255" hidden="1" customWidth="1"/>
    <col min="13316" max="13316" width="12.7109375" style="255" customWidth="1"/>
    <col min="13317" max="13317" width="11" style="255" customWidth="1"/>
    <col min="13318" max="13318" width="1.140625" style="255" customWidth="1"/>
    <col min="13319" max="13319" width="9.85546875" style="255" customWidth="1"/>
    <col min="13320" max="13320" width="8.7109375" style="255" customWidth="1"/>
    <col min="13321" max="13321" width="9.28515625" style="255" customWidth="1"/>
    <col min="13322" max="13322" width="11" style="255" customWidth="1"/>
    <col min="13323" max="13323" width="0.85546875" style="255" customWidth="1"/>
    <col min="13324" max="13324" width="10.5703125" style="255" customWidth="1"/>
    <col min="13325" max="13325" width="15" style="255" customWidth="1"/>
    <col min="13326" max="13326" width="13.85546875" style="255" customWidth="1"/>
    <col min="13327" max="13327" width="11" style="255" customWidth="1"/>
    <col min="13328" max="13328" width="17.7109375" style="255" customWidth="1"/>
    <col min="13329" max="13329" width="14.85546875" style="255" customWidth="1"/>
    <col min="13330" max="13565" width="9.140625" style="255"/>
    <col min="13566" max="13566" width="9.140625" style="255" hidden="1" customWidth="1"/>
    <col min="13567" max="13567" width="6.7109375" style="255" customWidth="1"/>
    <col min="13568" max="13568" width="30.5703125" style="255" customWidth="1"/>
    <col min="13569" max="13569" width="11.28515625" style="255" customWidth="1"/>
    <col min="13570" max="13570" width="12.28515625" style="255" customWidth="1"/>
    <col min="13571" max="13571" width="9.140625" style="255" hidden="1" customWidth="1"/>
    <col min="13572" max="13572" width="12.7109375" style="255" customWidth="1"/>
    <col min="13573" max="13573" width="11" style="255" customWidth="1"/>
    <col min="13574" max="13574" width="1.140625" style="255" customWidth="1"/>
    <col min="13575" max="13575" width="9.85546875" style="255" customWidth="1"/>
    <col min="13576" max="13576" width="8.7109375" style="255" customWidth="1"/>
    <col min="13577" max="13577" width="9.28515625" style="255" customWidth="1"/>
    <col min="13578" max="13578" width="11" style="255" customWidth="1"/>
    <col min="13579" max="13579" width="0.85546875" style="255" customWidth="1"/>
    <col min="13580" max="13580" width="10.5703125" style="255" customWidth="1"/>
    <col min="13581" max="13581" width="15" style="255" customWidth="1"/>
    <col min="13582" max="13582" width="13.85546875" style="255" customWidth="1"/>
    <col min="13583" max="13583" width="11" style="255" customWidth="1"/>
    <col min="13584" max="13584" width="17.7109375" style="255" customWidth="1"/>
    <col min="13585" max="13585" width="14.85546875" style="255" customWidth="1"/>
    <col min="13586" max="13821" width="9.140625" style="255"/>
    <col min="13822" max="13822" width="9.140625" style="255" hidden="1" customWidth="1"/>
    <col min="13823" max="13823" width="6.7109375" style="255" customWidth="1"/>
    <col min="13824" max="13824" width="30.5703125" style="255" customWidth="1"/>
    <col min="13825" max="13825" width="11.28515625" style="255" customWidth="1"/>
    <col min="13826" max="13826" width="12.28515625" style="255" customWidth="1"/>
    <col min="13827" max="13827" width="9.140625" style="255" hidden="1" customWidth="1"/>
    <col min="13828" max="13828" width="12.7109375" style="255" customWidth="1"/>
    <col min="13829" max="13829" width="11" style="255" customWidth="1"/>
    <col min="13830" max="13830" width="1.140625" style="255" customWidth="1"/>
    <col min="13831" max="13831" width="9.85546875" style="255" customWidth="1"/>
    <col min="13832" max="13832" width="8.7109375" style="255" customWidth="1"/>
    <col min="13833" max="13833" width="9.28515625" style="255" customWidth="1"/>
    <col min="13834" max="13834" width="11" style="255" customWidth="1"/>
    <col min="13835" max="13835" width="0.85546875" style="255" customWidth="1"/>
    <col min="13836" max="13836" width="10.5703125" style="255" customWidth="1"/>
    <col min="13837" max="13837" width="15" style="255" customWidth="1"/>
    <col min="13838" max="13838" width="13.85546875" style="255" customWidth="1"/>
    <col min="13839" max="13839" width="11" style="255" customWidth="1"/>
    <col min="13840" max="13840" width="17.7109375" style="255" customWidth="1"/>
    <col min="13841" max="13841" width="14.85546875" style="255" customWidth="1"/>
    <col min="13842" max="14077" width="9.140625" style="255"/>
    <col min="14078" max="14078" width="9.140625" style="255" hidden="1" customWidth="1"/>
    <col min="14079" max="14079" width="6.7109375" style="255" customWidth="1"/>
    <col min="14080" max="14080" width="30.5703125" style="255" customWidth="1"/>
    <col min="14081" max="14081" width="11.28515625" style="255" customWidth="1"/>
    <col min="14082" max="14082" width="12.28515625" style="255" customWidth="1"/>
    <col min="14083" max="14083" width="9.140625" style="255" hidden="1" customWidth="1"/>
    <col min="14084" max="14084" width="12.7109375" style="255" customWidth="1"/>
    <col min="14085" max="14085" width="11" style="255" customWidth="1"/>
    <col min="14086" max="14086" width="1.140625" style="255" customWidth="1"/>
    <col min="14087" max="14087" width="9.85546875" style="255" customWidth="1"/>
    <col min="14088" max="14088" width="8.7109375" style="255" customWidth="1"/>
    <col min="14089" max="14089" width="9.28515625" style="255" customWidth="1"/>
    <col min="14090" max="14090" width="11" style="255" customWidth="1"/>
    <col min="14091" max="14091" width="0.85546875" style="255" customWidth="1"/>
    <col min="14092" max="14092" width="10.5703125" style="255" customWidth="1"/>
    <col min="14093" max="14093" width="15" style="255" customWidth="1"/>
    <col min="14094" max="14094" width="13.85546875" style="255" customWidth="1"/>
    <col min="14095" max="14095" width="11" style="255" customWidth="1"/>
    <col min="14096" max="14096" width="17.7109375" style="255" customWidth="1"/>
    <col min="14097" max="14097" width="14.85546875" style="255" customWidth="1"/>
    <col min="14098" max="14333" width="9.140625" style="255"/>
    <col min="14334" max="14334" width="9.140625" style="255" hidden="1" customWidth="1"/>
    <col min="14335" max="14335" width="6.7109375" style="255" customWidth="1"/>
    <col min="14336" max="14336" width="30.5703125" style="255" customWidth="1"/>
    <col min="14337" max="14337" width="11.28515625" style="255" customWidth="1"/>
    <col min="14338" max="14338" width="12.28515625" style="255" customWidth="1"/>
    <col min="14339" max="14339" width="9.140625" style="255" hidden="1" customWidth="1"/>
    <col min="14340" max="14340" width="12.7109375" style="255" customWidth="1"/>
    <col min="14341" max="14341" width="11" style="255" customWidth="1"/>
    <col min="14342" max="14342" width="1.140625" style="255" customWidth="1"/>
    <col min="14343" max="14343" width="9.85546875" style="255" customWidth="1"/>
    <col min="14344" max="14344" width="8.7109375" style="255" customWidth="1"/>
    <col min="14345" max="14345" width="9.28515625" style="255" customWidth="1"/>
    <col min="14346" max="14346" width="11" style="255" customWidth="1"/>
    <col min="14347" max="14347" width="0.85546875" style="255" customWidth="1"/>
    <col min="14348" max="14348" width="10.5703125" style="255" customWidth="1"/>
    <col min="14349" max="14349" width="15" style="255" customWidth="1"/>
    <col min="14350" max="14350" width="13.85546875" style="255" customWidth="1"/>
    <col min="14351" max="14351" width="11" style="255" customWidth="1"/>
    <col min="14352" max="14352" width="17.7109375" style="255" customWidth="1"/>
    <col min="14353" max="14353" width="14.85546875" style="255" customWidth="1"/>
    <col min="14354" max="14589" width="9.140625" style="255"/>
    <col min="14590" max="14590" width="9.140625" style="255" hidden="1" customWidth="1"/>
    <col min="14591" max="14591" width="6.7109375" style="255" customWidth="1"/>
    <col min="14592" max="14592" width="30.5703125" style="255" customWidth="1"/>
    <col min="14593" max="14593" width="11.28515625" style="255" customWidth="1"/>
    <col min="14594" max="14594" width="12.28515625" style="255" customWidth="1"/>
    <col min="14595" max="14595" width="9.140625" style="255" hidden="1" customWidth="1"/>
    <col min="14596" max="14596" width="12.7109375" style="255" customWidth="1"/>
    <col min="14597" max="14597" width="11" style="255" customWidth="1"/>
    <col min="14598" max="14598" width="1.140625" style="255" customWidth="1"/>
    <col min="14599" max="14599" width="9.85546875" style="255" customWidth="1"/>
    <col min="14600" max="14600" width="8.7109375" style="255" customWidth="1"/>
    <col min="14601" max="14601" width="9.28515625" style="255" customWidth="1"/>
    <col min="14602" max="14602" width="11" style="255" customWidth="1"/>
    <col min="14603" max="14603" width="0.85546875" style="255" customWidth="1"/>
    <col min="14604" max="14604" width="10.5703125" style="255" customWidth="1"/>
    <col min="14605" max="14605" width="15" style="255" customWidth="1"/>
    <col min="14606" max="14606" width="13.85546875" style="255" customWidth="1"/>
    <col min="14607" max="14607" width="11" style="255" customWidth="1"/>
    <col min="14608" max="14608" width="17.7109375" style="255" customWidth="1"/>
    <col min="14609" max="14609" width="14.85546875" style="255" customWidth="1"/>
    <col min="14610" max="14845" width="9.140625" style="255"/>
    <col min="14846" max="14846" width="9.140625" style="255" hidden="1" customWidth="1"/>
    <col min="14847" max="14847" width="6.7109375" style="255" customWidth="1"/>
    <col min="14848" max="14848" width="30.5703125" style="255" customWidth="1"/>
    <col min="14849" max="14849" width="11.28515625" style="255" customWidth="1"/>
    <col min="14850" max="14850" width="12.28515625" style="255" customWidth="1"/>
    <col min="14851" max="14851" width="9.140625" style="255" hidden="1" customWidth="1"/>
    <col min="14852" max="14852" width="12.7109375" style="255" customWidth="1"/>
    <col min="14853" max="14853" width="11" style="255" customWidth="1"/>
    <col min="14854" max="14854" width="1.140625" style="255" customWidth="1"/>
    <col min="14855" max="14855" width="9.85546875" style="255" customWidth="1"/>
    <col min="14856" max="14856" width="8.7109375" style="255" customWidth="1"/>
    <col min="14857" max="14857" width="9.28515625" style="255" customWidth="1"/>
    <col min="14858" max="14858" width="11" style="255" customWidth="1"/>
    <col min="14859" max="14859" width="0.85546875" style="255" customWidth="1"/>
    <col min="14860" max="14860" width="10.5703125" style="255" customWidth="1"/>
    <col min="14861" max="14861" width="15" style="255" customWidth="1"/>
    <col min="14862" max="14862" width="13.85546875" style="255" customWidth="1"/>
    <col min="14863" max="14863" width="11" style="255" customWidth="1"/>
    <col min="14864" max="14864" width="17.7109375" style="255" customWidth="1"/>
    <col min="14865" max="14865" width="14.85546875" style="255" customWidth="1"/>
    <col min="14866" max="15101" width="9.140625" style="255"/>
    <col min="15102" max="15102" width="9.140625" style="255" hidden="1" customWidth="1"/>
    <col min="15103" max="15103" width="6.7109375" style="255" customWidth="1"/>
    <col min="15104" max="15104" width="30.5703125" style="255" customWidth="1"/>
    <col min="15105" max="15105" width="11.28515625" style="255" customWidth="1"/>
    <col min="15106" max="15106" width="12.28515625" style="255" customWidth="1"/>
    <col min="15107" max="15107" width="9.140625" style="255" hidden="1" customWidth="1"/>
    <col min="15108" max="15108" width="12.7109375" style="255" customWidth="1"/>
    <col min="15109" max="15109" width="11" style="255" customWidth="1"/>
    <col min="15110" max="15110" width="1.140625" style="255" customWidth="1"/>
    <col min="15111" max="15111" width="9.85546875" style="255" customWidth="1"/>
    <col min="15112" max="15112" width="8.7109375" style="255" customWidth="1"/>
    <col min="15113" max="15113" width="9.28515625" style="255" customWidth="1"/>
    <col min="15114" max="15114" width="11" style="255" customWidth="1"/>
    <col min="15115" max="15115" width="0.85546875" style="255" customWidth="1"/>
    <col min="15116" max="15116" width="10.5703125" style="255" customWidth="1"/>
    <col min="15117" max="15117" width="15" style="255" customWidth="1"/>
    <col min="15118" max="15118" width="13.85546875" style="255" customWidth="1"/>
    <col min="15119" max="15119" width="11" style="255" customWidth="1"/>
    <col min="15120" max="15120" width="17.7109375" style="255" customWidth="1"/>
    <col min="15121" max="15121" width="14.85546875" style="255" customWidth="1"/>
    <col min="15122" max="15357" width="9.140625" style="255"/>
    <col min="15358" max="15358" width="9.140625" style="255" hidden="1" customWidth="1"/>
    <col min="15359" max="15359" width="6.7109375" style="255" customWidth="1"/>
    <col min="15360" max="15360" width="30.5703125" style="255" customWidth="1"/>
    <col min="15361" max="15361" width="11.28515625" style="255" customWidth="1"/>
    <col min="15362" max="15362" width="12.28515625" style="255" customWidth="1"/>
    <col min="15363" max="15363" width="9.140625" style="255" hidden="1" customWidth="1"/>
    <col min="15364" max="15364" width="12.7109375" style="255" customWidth="1"/>
    <col min="15365" max="15365" width="11" style="255" customWidth="1"/>
    <col min="15366" max="15366" width="1.140625" style="255" customWidth="1"/>
    <col min="15367" max="15367" width="9.85546875" style="255" customWidth="1"/>
    <col min="15368" max="15368" width="8.7109375" style="255" customWidth="1"/>
    <col min="15369" max="15369" width="9.28515625" style="255" customWidth="1"/>
    <col min="15370" max="15370" width="11" style="255" customWidth="1"/>
    <col min="15371" max="15371" width="0.85546875" style="255" customWidth="1"/>
    <col min="15372" max="15372" width="10.5703125" style="255" customWidth="1"/>
    <col min="15373" max="15373" width="15" style="255" customWidth="1"/>
    <col min="15374" max="15374" width="13.85546875" style="255" customWidth="1"/>
    <col min="15375" max="15375" width="11" style="255" customWidth="1"/>
    <col min="15376" max="15376" width="17.7109375" style="255" customWidth="1"/>
    <col min="15377" max="15377" width="14.85546875" style="255" customWidth="1"/>
    <col min="15378" max="15613" width="9.140625" style="255"/>
    <col min="15614" max="15614" width="9.140625" style="255" hidden="1" customWidth="1"/>
    <col min="15615" max="15615" width="6.7109375" style="255" customWidth="1"/>
    <col min="15616" max="15616" width="30.5703125" style="255" customWidth="1"/>
    <col min="15617" max="15617" width="11.28515625" style="255" customWidth="1"/>
    <col min="15618" max="15618" width="12.28515625" style="255" customWidth="1"/>
    <col min="15619" max="15619" width="9.140625" style="255" hidden="1" customWidth="1"/>
    <col min="15620" max="15620" width="12.7109375" style="255" customWidth="1"/>
    <col min="15621" max="15621" width="11" style="255" customWidth="1"/>
    <col min="15622" max="15622" width="1.140625" style="255" customWidth="1"/>
    <col min="15623" max="15623" width="9.85546875" style="255" customWidth="1"/>
    <col min="15624" max="15624" width="8.7109375" style="255" customWidth="1"/>
    <col min="15625" max="15625" width="9.28515625" style="255" customWidth="1"/>
    <col min="15626" max="15626" width="11" style="255" customWidth="1"/>
    <col min="15627" max="15627" width="0.85546875" style="255" customWidth="1"/>
    <col min="15628" max="15628" width="10.5703125" style="255" customWidth="1"/>
    <col min="15629" max="15629" width="15" style="255" customWidth="1"/>
    <col min="15630" max="15630" width="13.85546875" style="255" customWidth="1"/>
    <col min="15631" max="15631" width="11" style="255" customWidth="1"/>
    <col min="15632" max="15632" width="17.7109375" style="255" customWidth="1"/>
    <col min="15633" max="15633" width="14.85546875" style="255" customWidth="1"/>
    <col min="15634" max="15869" width="9.140625" style="255"/>
    <col min="15870" max="15870" width="9.140625" style="255" hidden="1" customWidth="1"/>
    <col min="15871" max="15871" width="6.7109375" style="255" customWidth="1"/>
    <col min="15872" max="15872" width="30.5703125" style="255" customWidth="1"/>
    <col min="15873" max="15873" width="11.28515625" style="255" customWidth="1"/>
    <col min="15874" max="15874" width="12.28515625" style="255" customWidth="1"/>
    <col min="15875" max="15875" width="9.140625" style="255" hidden="1" customWidth="1"/>
    <col min="15876" max="15876" width="12.7109375" style="255" customWidth="1"/>
    <col min="15877" max="15877" width="11" style="255" customWidth="1"/>
    <col min="15878" max="15878" width="1.140625" style="255" customWidth="1"/>
    <col min="15879" max="15879" width="9.85546875" style="255" customWidth="1"/>
    <col min="15880" max="15880" width="8.7109375" style="255" customWidth="1"/>
    <col min="15881" max="15881" width="9.28515625" style="255" customWidth="1"/>
    <col min="15882" max="15882" width="11" style="255" customWidth="1"/>
    <col min="15883" max="15883" width="0.85546875" style="255" customWidth="1"/>
    <col min="15884" max="15884" width="10.5703125" style="255" customWidth="1"/>
    <col min="15885" max="15885" width="15" style="255" customWidth="1"/>
    <col min="15886" max="15886" width="13.85546875" style="255" customWidth="1"/>
    <col min="15887" max="15887" width="11" style="255" customWidth="1"/>
    <col min="15888" max="15888" width="17.7109375" style="255" customWidth="1"/>
    <col min="15889" max="15889" width="14.85546875" style="255" customWidth="1"/>
    <col min="15890" max="16125" width="9.140625" style="255"/>
    <col min="16126" max="16126" width="9.140625" style="255" hidden="1" customWidth="1"/>
    <col min="16127" max="16127" width="6.7109375" style="255" customWidth="1"/>
    <col min="16128" max="16128" width="30.5703125" style="255" customWidth="1"/>
    <col min="16129" max="16129" width="11.28515625" style="255" customWidth="1"/>
    <col min="16130" max="16130" width="12.28515625" style="255" customWidth="1"/>
    <col min="16131" max="16131" width="9.140625" style="255" hidden="1" customWidth="1"/>
    <col min="16132" max="16132" width="12.7109375" style="255" customWidth="1"/>
    <col min="16133" max="16133" width="11" style="255" customWidth="1"/>
    <col min="16134" max="16134" width="1.140625" style="255" customWidth="1"/>
    <col min="16135" max="16135" width="9.85546875" style="255" customWidth="1"/>
    <col min="16136" max="16136" width="8.7109375" style="255" customWidth="1"/>
    <col min="16137" max="16137" width="9.28515625" style="255" customWidth="1"/>
    <col min="16138" max="16138" width="11" style="255" customWidth="1"/>
    <col min="16139" max="16139" width="0.85546875" style="255" customWidth="1"/>
    <col min="16140" max="16140" width="10.5703125" style="255" customWidth="1"/>
    <col min="16141" max="16141" width="15" style="255" customWidth="1"/>
    <col min="16142" max="16142" width="13.85546875" style="255" customWidth="1"/>
    <col min="16143" max="16143" width="11" style="255" customWidth="1"/>
    <col min="16144" max="16144" width="17.7109375" style="255" customWidth="1"/>
    <col min="16145" max="16145" width="14.85546875" style="255" customWidth="1"/>
    <col min="16146" max="16384" width="9.140625" style="255"/>
  </cols>
  <sheetData>
    <row r="1" spans="1:17" x14ac:dyDescent="0.2">
      <c r="B1" s="255">
        <v>1</v>
      </c>
      <c r="C1" s="255">
        <v>2</v>
      </c>
      <c r="D1" s="255">
        <v>3</v>
      </c>
      <c r="E1" s="255">
        <v>4</v>
      </c>
      <c r="F1" s="255">
        <v>5</v>
      </c>
      <c r="G1" s="255">
        <v>6</v>
      </c>
      <c r="H1" s="255">
        <v>7</v>
      </c>
      <c r="I1" s="255">
        <v>8</v>
      </c>
      <c r="J1" s="255">
        <v>9</v>
      </c>
      <c r="K1" s="255">
        <v>10</v>
      </c>
      <c r="L1" s="255">
        <v>11</v>
      </c>
      <c r="M1" s="255">
        <v>12</v>
      </c>
      <c r="N1" s="255">
        <v>13</v>
      </c>
      <c r="O1" s="255">
        <v>14</v>
      </c>
    </row>
    <row r="2" spans="1:17" ht="36" customHeight="1" x14ac:dyDescent="0.2">
      <c r="C2" s="256" t="s">
        <v>336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7" ht="36.75" customHeight="1" x14ac:dyDescent="0.25">
      <c r="D3" s="258" t="s">
        <v>337</v>
      </c>
      <c r="E3" s="259"/>
      <c r="F3" s="259"/>
      <c r="G3" s="260"/>
      <c r="I3" s="258" t="s">
        <v>338</v>
      </c>
      <c r="J3" s="259"/>
      <c r="K3" s="260"/>
      <c r="M3" s="258" t="s">
        <v>339</v>
      </c>
      <c r="N3" s="259"/>
      <c r="O3" s="260"/>
      <c r="P3" s="261" t="s">
        <v>340</v>
      </c>
      <c r="Q3" s="262"/>
    </row>
    <row r="4" spans="1:17" ht="51.75" customHeight="1" thickBot="1" x14ac:dyDescent="0.25">
      <c r="C4" s="263" t="s">
        <v>341</v>
      </c>
      <c r="D4" s="264" t="s">
        <v>342</v>
      </c>
      <c r="E4" s="265" t="s">
        <v>343</v>
      </c>
      <c r="F4" s="266" t="s">
        <v>344</v>
      </c>
      <c r="G4" s="267" t="s">
        <v>345</v>
      </c>
      <c r="H4" s="268"/>
      <c r="I4" s="264" t="s">
        <v>342</v>
      </c>
      <c r="J4" s="265" t="s">
        <v>343</v>
      </c>
      <c r="K4" s="267" t="s">
        <v>345</v>
      </c>
      <c r="L4" s="269"/>
      <c r="M4" s="264" t="s">
        <v>342</v>
      </c>
      <c r="N4" s="265" t="s">
        <v>343</v>
      </c>
      <c r="O4" s="267" t="s">
        <v>345</v>
      </c>
      <c r="P4" s="270" t="s">
        <v>346</v>
      </c>
      <c r="Q4" s="271" t="s">
        <v>347</v>
      </c>
    </row>
    <row r="5" spans="1:17" ht="13.5" hidden="1" thickBot="1" x14ac:dyDescent="0.25">
      <c r="A5" s="272">
        <v>1000</v>
      </c>
      <c r="B5" s="273">
        <v>10130</v>
      </c>
      <c r="C5" s="274" t="s">
        <v>348</v>
      </c>
      <c r="D5" s="275" t="e">
        <f>VLOOKUP(B5,'[4]balances from P12 EOY'!$B$6:$X$103,20,0)</f>
        <v>#N/A</v>
      </c>
      <c r="E5" s="276">
        <f>[5]Brk!$H$66</f>
        <v>156379.92000000001</v>
      </c>
      <c r="F5" s="277">
        <v>0</v>
      </c>
      <c r="G5" s="278" t="e">
        <f>D5-E5</f>
        <v>#N/A</v>
      </c>
      <c r="H5" s="279"/>
      <c r="I5" s="275">
        <f>VLOOKUP(B5,'[4]balances from P12 EOY'!$B$6:$X$103,22,0)</f>
        <v>0</v>
      </c>
      <c r="J5" s="276">
        <f>[5]Brk!$H$76</f>
        <v>4720.55</v>
      </c>
      <c r="K5" s="280">
        <f>I5-J5</f>
        <v>-4720.55</v>
      </c>
      <c r="L5" s="281"/>
      <c r="M5" s="281" t="e">
        <f t="shared" ref="M5:N9" si="0">D5+I5</f>
        <v>#N/A</v>
      </c>
      <c r="N5" s="281">
        <f t="shared" si="0"/>
        <v>161100.47</v>
      </c>
      <c r="O5" s="282" t="e">
        <f t="shared" ref="O5:O9" si="1">M5-N5</f>
        <v>#N/A</v>
      </c>
      <c r="P5" s="283" t="e">
        <f>VLOOKUP(B5,'[4]FUNDING ONLY'!$A$8:$J$98,10,0)</f>
        <v>#N/A</v>
      </c>
      <c r="Q5" s="284" t="e">
        <f t="shared" ref="Q5:Q6" si="2">M5/P5</f>
        <v>#N/A</v>
      </c>
    </row>
    <row r="6" spans="1:17" ht="13.5" hidden="1" thickBot="1" x14ac:dyDescent="0.25">
      <c r="A6" s="272">
        <v>1001</v>
      </c>
      <c r="B6" s="273">
        <v>10131</v>
      </c>
      <c r="C6" s="285" t="s">
        <v>349</v>
      </c>
      <c r="D6" s="275" t="e">
        <f>VLOOKUP(B6,'[4]balances from P12 EOY'!$B$6:$X$103,20,0)</f>
        <v>#N/A</v>
      </c>
      <c r="E6" s="286">
        <f>[5]Hmp!$H$70</f>
        <v>168833.62</v>
      </c>
      <c r="F6" s="287">
        <v>0</v>
      </c>
      <c r="G6" s="278" t="e">
        <f>D6-E6</f>
        <v>#N/A</v>
      </c>
      <c r="H6" s="288"/>
      <c r="I6" s="275">
        <f>VLOOKUP(B6,'[4]balances from P12 EOY'!$B$6:$X$103,22,0)</f>
        <v>0</v>
      </c>
      <c r="J6" s="286">
        <f>[5]Hmp!$H$81</f>
        <v>3841.38</v>
      </c>
      <c r="K6" s="280">
        <f>I6-J6</f>
        <v>-3841.38</v>
      </c>
      <c r="L6" s="289"/>
      <c r="M6" s="281" t="e">
        <f t="shared" si="0"/>
        <v>#N/A</v>
      </c>
      <c r="N6" s="289">
        <f t="shared" si="0"/>
        <v>172675</v>
      </c>
      <c r="O6" s="282" t="e">
        <f t="shared" si="1"/>
        <v>#N/A</v>
      </c>
      <c r="P6" s="283" t="e">
        <f>VLOOKUP(B6,'[4]FUNDING ONLY'!$A$8:$J$98,10,0)</f>
        <v>#N/A</v>
      </c>
      <c r="Q6" s="284" t="e">
        <f t="shared" si="2"/>
        <v>#N/A</v>
      </c>
    </row>
    <row r="7" spans="1:17" ht="13.5" hidden="1" thickBot="1" x14ac:dyDescent="0.25">
      <c r="A7" s="272">
        <v>1003</v>
      </c>
      <c r="B7" s="273">
        <v>10133</v>
      </c>
      <c r="C7" s="290" t="s">
        <v>350</v>
      </c>
      <c r="D7" s="275" t="e">
        <f>VLOOKUP(B7,'[4]balances from P12 EOY'!$B$6:$X$103,20,0)</f>
        <v>#N/A</v>
      </c>
      <c r="E7" s="291">
        <f>[5]StM!$H$67</f>
        <v>14131.35</v>
      </c>
      <c r="F7" s="292">
        <v>0</v>
      </c>
      <c r="G7" s="278" t="e">
        <f>D7-E7</f>
        <v>#N/A</v>
      </c>
      <c r="H7" s="293"/>
      <c r="I7" s="275">
        <f>VLOOKUP(B7,'[4]balances from P12 EOY'!$B$6:$X$103,22,0)</f>
        <v>0</v>
      </c>
      <c r="J7" s="291">
        <f>[5]StM!$H$79</f>
        <v>5855.55</v>
      </c>
      <c r="K7" s="280">
        <f>I7-J7</f>
        <v>-5855.55</v>
      </c>
      <c r="L7" s="293"/>
      <c r="M7" s="281" t="e">
        <f t="shared" si="0"/>
        <v>#N/A</v>
      </c>
      <c r="N7" s="293">
        <f t="shared" si="0"/>
        <v>19986.900000000001</v>
      </c>
      <c r="O7" s="282" t="e">
        <f>M7-N7</f>
        <v>#N/A</v>
      </c>
      <c r="P7" s="283" t="e">
        <f>VLOOKUP(B7,'[4]FUNDING ONLY'!$A$8:$J$98,10,0)</f>
        <v>#N/A</v>
      </c>
      <c r="Q7" s="284" t="e">
        <f>M7/P7</f>
        <v>#N/A</v>
      </c>
    </row>
    <row r="8" spans="1:17" ht="13.5" thickBot="1" x14ac:dyDescent="0.25">
      <c r="A8" s="272">
        <v>1000</v>
      </c>
      <c r="B8" s="273">
        <v>10135</v>
      </c>
      <c r="C8" s="274" t="s">
        <v>178</v>
      </c>
      <c r="D8" s="275">
        <v>419513.49</v>
      </c>
      <c r="E8" s="276">
        <v>339344.89</v>
      </c>
      <c r="F8" s="277">
        <v>0</v>
      </c>
      <c r="G8" s="278">
        <f>D8-E8</f>
        <v>80168.599999999977</v>
      </c>
      <c r="H8" s="279"/>
      <c r="I8" s="275">
        <v>58866.55</v>
      </c>
      <c r="J8" s="276">
        <v>14417.48</v>
      </c>
      <c r="K8" s="280">
        <f>I8-J8</f>
        <v>44449.070000000007</v>
      </c>
      <c r="L8" s="281"/>
      <c r="M8" s="281">
        <f t="shared" si="0"/>
        <v>478380.04</v>
      </c>
      <c r="N8" s="281">
        <f t="shared" si="0"/>
        <v>353762.37</v>
      </c>
      <c r="O8" s="282">
        <f>M8-N8</f>
        <v>124617.66999999998</v>
      </c>
      <c r="P8" s="283">
        <f>VLOOKUP(B8,'[4]CFR ANALYSIS REVENUE INCOME '!$A$4:$S$97,19,0)</f>
        <v>2331715.52</v>
      </c>
      <c r="Q8" s="284">
        <f>D8/P8</f>
        <v>0.17991624038253173</v>
      </c>
    </row>
    <row r="9" spans="1:17" ht="13.5" thickBot="1" x14ac:dyDescent="0.25">
      <c r="A9" s="272">
        <v>1002</v>
      </c>
      <c r="B9" s="273">
        <v>10132</v>
      </c>
      <c r="C9" s="285" t="s">
        <v>77</v>
      </c>
      <c r="D9" s="275">
        <v>228364.28</v>
      </c>
      <c r="E9" s="286">
        <v>304596.52</v>
      </c>
      <c r="F9" s="287">
        <v>0</v>
      </c>
      <c r="G9" s="278">
        <f>D9-E9</f>
        <v>-76232.24000000002</v>
      </c>
      <c r="H9" s="288"/>
      <c r="I9" s="275">
        <v>17589.919999999998</v>
      </c>
      <c r="J9" s="286">
        <v>9136.26</v>
      </c>
      <c r="K9" s="280">
        <f>I9-J9</f>
        <v>8453.659999999998</v>
      </c>
      <c r="L9" s="289"/>
      <c r="M9" s="281">
        <f t="shared" si="0"/>
        <v>245954.2</v>
      </c>
      <c r="N9" s="289">
        <f t="shared" si="0"/>
        <v>313732.78000000003</v>
      </c>
      <c r="O9" s="282">
        <f t="shared" si="1"/>
        <v>-67778.580000000016</v>
      </c>
      <c r="P9" s="283">
        <f>VLOOKUP(B9,'[4]CFR ANALYSIS REVENUE INCOME '!$A$4:$S$97,19,0)</f>
        <v>610971.97000000009</v>
      </c>
      <c r="Q9" s="284">
        <f>D9/P9</f>
        <v>0.37377210610823924</v>
      </c>
    </row>
    <row r="10" spans="1:17" ht="14.25" thickTop="1" thickBot="1" x14ac:dyDescent="0.25">
      <c r="C10" s="294"/>
      <c r="D10" s="295"/>
      <c r="E10" s="296"/>
      <c r="F10" s="297"/>
      <c r="G10" s="298"/>
      <c r="H10" s="299"/>
      <c r="I10" s="296"/>
      <c r="J10" s="296"/>
      <c r="K10" s="300"/>
      <c r="L10" s="301"/>
      <c r="M10" s="302"/>
      <c r="N10" s="302"/>
      <c r="O10" s="300"/>
      <c r="P10" s="283"/>
      <c r="Q10" s="284"/>
    </row>
    <row r="11" spans="1:17" ht="13.5" thickBot="1" x14ac:dyDescent="0.25">
      <c r="C11" s="303" t="s">
        <v>351</v>
      </c>
      <c r="D11" s="304">
        <f>SUM(D8:D9)</f>
        <v>647877.77</v>
      </c>
      <c r="E11" s="304">
        <f t="shared" ref="E11:G11" si="3">SUM(E8:E9)</f>
        <v>643941.41</v>
      </c>
      <c r="F11" s="304">
        <f t="shared" si="3"/>
        <v>0</v>
      </c>
      <c r="G11" s="304">
        <f t="shared" si="3"/>
        <v>3936.3599999999569</v>
      </c>
      <c r="H11" s="305"/>
      <c r="I11" s="306">
        <f>SUM(I8:I9)</f>
        <v>76456.47</v>
      </c>
      <c r="J11" s="306">
        <f t="shared" ref="J11:P11" si="4">SUM(J8:J9)</f>
        <v>23553.739999999998</v>
      </c>
      <c r="K11" s="306">
        <f t="shared" si="4"/>
        <v>52902.73</v>
      </c>
      <c r="L11" s="306">
        <f t="shared" si="4"/>
        <v>0</v>
      </c>
      <c r="M11" s="306">
        <f t="shared" si="4"/>
        <v>724334.24</v>
      </c>
      <c r="N11" s="306">
        <f t="shared" si="4"/>
        <v>667495.15</v>
      </c>
      <c r="O11" s="306">
        <f t="shared" si="4"/>
        <v>56839.089999999967</v>
      </c>
      <c r="P11" s="306">
        <f t="shared" si="4"/>
        <v>2942687.49</v>
      </c>
      <c r="Q11" s="307">
        <f>D11/P11</f>
        <v>0.22016533260893428</v>
      </c>
    </row>
    <row r="12" spans="1:17" ht="14.25" thickTop="1" thickBot="1" x14ac:dyDescent="0.25">
      <c r="D12" s="295"/>
      <c r="E12" s="296"/>
      <c r="F12" s="308"/>
      <c r="G12" s="309"/>
      <c r="H12" s="299"/>
      <c r="I12" s="296"/>
      <c r="J12" s="296"/>
      <c r="K12" s="310"/>
      <c r="L12" s="299"/>
      <c r="M12" s="302"/>
      <c r="N12" s="302"/>
      <c r="O12" s="309"/>
      <c r="P12" s="283"/>
      <c r="Q12" s="284"/>
    </row>
    <row r="13" spans="1:17" ht="13.5" thickBot="1" x14ac:dyDescent="0.25">
      <c r="A13" s="272">
        <v>3520</v>
      </c>
      <c r="B13" s="311">
        <v>11094</v>
      </c>
      <c r="C13" s="274" t="s">
        <v>69</v>
      </c>
      <c r="D13" s="275">
        <v>114819.83000000006</v>
      </c>
      <c r="E13" s="276">
        <v>37544.599999999984</v>
      </c>
      <c r="F13" s="277">
        <v>0</v>
      </c>
      <c r="G13" s="278">
        <f t="shared" ref="G13:G76" si="5">D13-E13</f>
        <v>77275.230000000069</v>
      </c>
      <c r="H13" s="279"/>
      <c r="I13" s="275">
        <v>0</v>
      </c>
      <c r="J13" s="312">
        <v>0</v>
      </c>
      <c r="K13" s="280">
        <f t="shared" ref="K13:K76" si="6">I13-J13</f>
        <v>0</v>
      </c>
      <c r="L13" s="281"/>
      <c r="M13" s="281">
        <f t="shared" ref="M13:N44" si="7">D13+I13</f>
        <v>114819.83000000006</v>
      </c>
      <c r="N13" s="281">
        <f t="shared" si="7"/>
        <v>37544.599999999984</v>
      </c>
      <c r="O13" s="282">
        <f t="shared" ref="O13:O76" si="8">M13-N13</f>
        <v>77275.230000000069</v>
      </c>
      <c r="P13" s="283">
        <f>VLOOKUP(B13,'[4]CFR ANALYSIS REVENUE INCOME '!$A$4:$S$97,19,0)</f>
        <v>2572927.9700000002</v>
      </c>
      <c r="Q13" s="284">
        <f>D13/P13</f>
        <v>4.462613463679671E-2</v>
      </c>
    </row>
    <row r="14" spans="1:17" ht="13.5" thickBot="1" x14ac:dyDescent="0.25">
      <c r="A14" s="272">
        <v>3317</v>
      </c>
      <c r="B14" s="311">
        <v>10042</v>
      </c>
      <c r="C14" s="285" t="s">
        <v>352</v>
      </c>
      <c r="D14" s="275">
        <v>89708.579999999929</v>
      </c>
      <c r="E14" s="286">
        <v>123256.73</v>
      </c>
      <c r="F14" s="287">
        <v>0</v>
      </c>
      <c r="G14" s="278">
        <f t="shared" si="5"/>
        <v>-33548.150000000067</v>
      </c>
      <c r="H14" s="288"/>
      <c r="I14" s="275">
        <v>0</v>
      </c>
      <c r="J14" s="286">
        <v>0</v>
      </c>
      <c r="K14" s="280">
        <f t="shared" si="6"/>
        <v>0</v>
      </c>
      <c r="L14" s="289"/>
      <c r="M14" s="281">
        <f t="shared" si="7"/>
        <v>89708.579999999929</v>
      </c>
      <c r="N14" s="289">
        <f t="shared" si="7"/>
        <v>123256.73</v>
      </c>
      <c r="O14" s="282">
        <f t="shared" si="8"/>
        <v>-33548.150000000067</v>
      </c>
      <c r="P14" s="283">
        <f>VLOOKUP(B14,'[4]CFR ANALYSIS REVENUE INCOME '!$A$4:$S$97,19,0)</f>
        <v>1484838.0099999998</v>
      </c>
      <c r="Q14" s="284">
        <f t="shared" ref="Q14:Q77" si="9">D14/P14</f>
        <v>6.0416408655917922E-2</v>
      </c>
    </row>
    <row r="15" spans="1:17" ht="13.5" thickBot="1" x14ac:dyDescent="0.25">
      <c r="A15" s="313">
        <v>3300</v>
      </c>
      <c r="B15" s="311">
        <v>10040</v>
      </c>
      <c r="C15" s="285" t="s">
        <v>353</v>
      </c>
      <c r="D15" s="275">
        <v>31136.47</v>
      </c>
      <c r="E15" s="286">
        <v>106584.36</v>
      </c>
      <c r="F15" s="287">
        <v>0</v>
      </c>
      <c r="G15" s="278">
        <f t="shared" si="5"/>
        <v>-75447.89</v>
      </c>
      <c r="H15" s="288"/>
      <c r="I15" s="275">
        <v>0</v>
      </c>
      <c r="J15" s="286">
        <v>0</v>
      </c>
      <c r="K15" s="280">
        <f t="shared" si="6"/>
        <v>0</v>
      </c>
      <c r="L15" s="289"/>
      <c r="M15" s="281">
        <f t="shared" si="7"/>
        <v>31136.47</v>
      </c>
      <c r="N15" s="289">
        <f t="shared" si="7"/>
        <v>106584.36</v>
      </c>
      <c r="O15" s="282">
        <f t="shared" si="8"/>
        <v>-75447.89</v>
      </c>
      <c r="P15" s="283">
        <f>VLOOKUP(B15,'[4]CFR ANALYSIS REVENUE INCOME '!$A$4:$S$97,19,0)</f>
        <v>1148436.6499999997</v>
      </c>
      <c r="Q15" s="284">
        <f t="shared" si="9"/>
        <v>2.7112048365924242E-2</v>
      </c>
    </row>
    <row r="16" spans="1:17" ht="13.5" thickBot="1" x14ac:dyDescent="0.25">
      <c r="A16" s="313">
        <v>3500</v>
      </c>
      <c r="B16" s="311">
        <v>10043</v>
      </c>
      <c r="C16" s="285" t="s">
        <v>354</v>
      </c>
      <c r="D16" s="275">
        <v>211077.57</v>
      </c>
      <c r="E16" s="286">
        <v>175894.23</v>
      </c>
      <c r="F16" s="287">
        <v>0</v>
      </c>
      <c r="G16" s="278">
        <f t="shared" si="5"/>
        <v>35183.339999999997</v>
      </c>
      <c r="H16" s="288"/>
      <c r="I16" s="275">
        <v>0</v>
      </c>
      <c r="J16" s="314">
        <v>0</v>
      </c>
      <c r="K16" s="280">
        <f t="shared" si="6"/>
        <v>0</v>
      </c>
      <c r="L16" s="289"/>
      <c r="M16" s="281">
        <f t="shared" si="7"/>
        <v>211077.57</v>
      </c>
      <c r="N16" s="289">
        <f t="shared" si="7"/>
        <v>175894.23</v>
      </c>
      <c r="O16" s="282">
        <f t="shared" si="8"/>
        <v>35183.339999999997</v>
      </c>
      <c r="P16" s="283">
        <f>VLOOKUP(B16,'[4]CFR ANALYSIS REVENUE INCOME '!$A$4:$S$97,19,0)</f>
        <v>1094971.8600000001</v>
      </c>
      <c r="Q16" s="284">
        <f t="shared" si="9"/>
        <v>0.19276985803087213</v>
      </c>
    </row>
    <row r="17" spans="1:24" ht="13.5" thickBot="1" x14ac:dyDescent="0.25">
      <c r="A17" s="272">
        <v>3514</v>
      </c>
      <c r="B17" s="311">
        <v>10117</v>
      </c>
      <c r="C17" s="285" t="s">
        <v>355</v>
      </c>
      <c r="D17" s="275">
        <v>170575.05</v>
      </c>
      <c r="E17" s="286">
        <v>103114.32</v>
      </c>
      <c r="F17" s="287">
        <v>0</v>
      </c>
      <c r="G17" s="278">
        <f t="shared" si="5"/>
        <v>67460.729999999981</v>
      </c>
      <c r="H17" s="288"/>
      <c r="I17" s="275">
        <v>0</v>
      </c>
      <c r="J17" s="314">
        <v>0</v>
      </c>
      <c r="K17" s="280">
        <f t="shared" si="6"/>
        <v>0</v>
      </c>
      <c r="L17" s="289"/>
      <c r="M17" s="281">
        <f t="shared" si="7"/>
        <v>170575.05</v>
      </c>
      <c r="N17" s="289">
        <f t="shared" si="7"/>
        <v>103114.32</v>
      </c>
      <c r="O17" s="282">
        <f t="shared" si="8"/>
        <v>67460.729999999981</v>
      </c>
      <c r="P17" s="283">
        <f>VLOOKUP(B17,'[4]CFR ANALYSIS REVENUE INCOME '!$A$4:$S$97,19,0)</f>
        <v>1154991.25</v>
      </c>
      <c r="Q17" s="284">
        <f t="shared" si="9"/>
        <v>0.14768514480088052</v>
      </c>
    </row>
    <row r="18" spans="1:24" ht="13.5" thickBot="1" x14ac:dyDescent="0.25">
      <c r="A18" s="272">
        <v>2002</v>
      </c>
      <c r="B18" s="311">
        <v>10044</v>
      </c>
      <c r="C18" s="285" t="s">
        <v>356</v>
      </c>
      <c r="D18" s="275">
        <v>393539.07000000007</v>
      </c>
      <c r="E18" s="286">
        <v>411190.28000000014</v>
      </c>
      <c r="F18" s="287">
        <v>0</v>
      </c>
      <c r="G18" s="278">
        <f t="shared" si="5"/>
        <v>-17651.210000000079</v>
      </c>
      <c r="H18" s="288"/>
      <c r="I18" s="275">
        <v>9306.17</v>
      </c>
      <c r="J18" s="286">
        <v>-1.0900000000000001</v>
      </c>
      <c r="K18" s="280">
        <f t="shared" si="6"/>
        <v>9307.26</v>
      </c>
      <c r="L18" s="289"/>
      <c r="M18" s="281">
        <f t="shared" si="7"/>
        <v>402845.24000000005</v>
      </c>
      <c r="N18" s="289">
        <f t="shared" si="7"/>
        <v>411189.19000000012</v>
      </c>
      <c r="O18" s="282">
        <f t="shared" si="8"/>
        <v>-8343.9500000000698</v>
      </c>
      <c r="P18" s="283">
        <f>VLOOKUP(B18,'[4]CFR ANALYSIS REVENUE INCOME '!$A$4:$S$97,19,0)</f>
        <v>3063175.6100000003</v>
      </c>
      <c r="Q18" s="284">
        <f t="shared" si="9"/>
        <v>0.12847421111452373</v>
      </c>
    </row>
    <row r="19" spans="1:24" ht="13.5" thickBot="1" x14ac:dyDescent="0.25">
      <c r="A19" s="313">
        <v>2079</v>
      </c>
      <c r="B19" s="311">
        <v>10128</v>
      </c>
      <c r="C19" s="285" t="s">
        <v>70</v>
      </c>
      <c r="D19" s="275">
        <v>112118.68999999999</v>
      </c>
      <c r="E19" s="286">
        <v>55568.340000000018</v>
      </c>
      <c r="F19" s="287">
        <v>0</v>
      </c>
      <c r="G19" s="278">
        <f t="shared" si="5"/>
        <v>56550.349999999969</v>
      </c>
      <c r="H19" s="288"/>
      <c r="I19" s="275">
        <v>0</v>
      </c>
      <c r="J19" s="314">
        <v>0</v>
      </c>
      <c r="K19" s="280">
        <f t="shared" si="6"/>
        <v>0</v>
      </c>
      <c r="L19" s="289"/>
      <c r="M19" s="281">
        <f t="shared" si="7"/>
        <v>112118.68999999999</v>
      </c>
      <c r="N19" s="289">
        <f t="shared" si="7"/>
        <v>55568.340000000018</v>
      </c>
      <c r="O19" s="282">
        <f t="shared" si="8"/>
        <v>56550.349999999969</v>
      </c>
      <c r="P19" s="283">
        <f>VLOOKUP(B19,'[4]CFR ANALYSIS REVENUE INCOME '!$A$4:$S$97,19,0)</f>
        <v>2131459.4299999997</v>
      </c>
      <c r="Q19" s="284">
        <f t="shared" si="9"/>
        <v>5.2601840983668172E-2</v>
      </c>
    </row>
    <row r="20" spans="1:24" ht="13.5" thickBot="1" x14ac:dyDescent="0.25">
      <c r="A20" s="272">
        <v>3524</v>
      </c>
      <c r="B20" s="311">
        <v>11278</v>
      </c>
      <c r="C20" s="285" t="s">
        <v>357</v>
      </c>
      <c r="D20" s="275">
        <v>272.49</v>
      </c>
      <c r="E20" s="286">
        <v>72683.38</v>
      </c>
      <c r="F20" s="287">
        <v>0</v>
      </c>
      <c r="G20" s="278">
        <f t="shared" si="5"/>
        <v>-72410.89</v>
      </c>
      <c r="H20" s="288"/>
      <c r="I20" s="275">
        <v>-0.23</v>
      </c>
      <c r="J20" s="314">
        <v>0</v>
      </c>
      <c r="K20" s="280">
        <f t="shared" si="6"/>
        <v>-0.23</v>
      </c>
      <c r="L20" s="289"/>
      <c r="M20" s="281">
        <f t="shared" si="7"/>
        <v>272.26</v>
      </c>
      <c r="N20" s="289">
        <f t="shared" si="7"/>
        <v>72683.38</v>
      </c>
      <c r="O20" s="282">
        <f t="shared" si="8"/>
        <v>-72411.12000000001</v>
      </c>
      <c r="P20" s="283">
        <f>VLOOKUP(B20,'[4]CFR ANALYSIS REVENUE INCOME '!$A$4:$S$97,19,0)</f>
        <v>1694012.71</v>
      </c>
      <c r="Q20" s="284">
        <f t="shared" si="9"/>
        <v>1.6085475533415567E-4</v>
      </c>
    </row>
    <row r="21" spans="1:24" ht="13.5" thickBot="1" x14ac:dyDescent="0.25">
      <c r="A21" s="313">
        <v>2003</v>
      </c>
      <c r="B21" s="311">
        <v>10045</v>
      </c>
      <c r="C21" s="285" t="s">
        <v>358</v>
      </c>
      <c r="D21" s="275">
        <v>9828.5499999999956</v>
      </c>
      <c r="E21" s="286">
        <v>100729.36999999997</v>
      </c>
      <c r="F21" s="287">
        <v>0</v>
      </c>
      <c r="G21" s="278">
        <f t="shared" si="5"/>
        <v>-90900.819999999978</v>
      </c>
      <c r="H21" s="288"/>
      <c r="I21" s="275">
        <v>24220.880000000001</v>
      </c>
      <c r="J21" s="286">
        <v>979.74000000000228</v>
      </c>
      <c r="K21" s="280">
        <f t="shared" si="6"/>
        <v>23241.14</v>
      </c>
      <c r="L21" s="289"/>
      <c r="M21" s="281">
        <f t="shared" si="7"/>
        <v>34049.429999999993</v>
      </c>
      <c r="N21" s="289">
        <f t="shared" si="7"/>
        <v>101709.10999999997</v>
      </c>
      <c r="O21" s="282">
        <f t="shared" si="8"/>
        <v>-67659.679999999978</v>
      </c>
      <c r="P21" s="283">
        <f>VLOOKUP(B21,'[4]CFR ANALYSIS REVENUE INCOME '!$A$4:$S$97,19,0)</f>
        <v>2650183.0999999996</v>
      </c>
      <c r="Q21" s="284">
        <f t="shared" si="9"/>
        <v>3.7086305470742744E-3</v>
      </c>
    </row>
    <row r="22" spans="1:24" ht="13.5" thickBot="1" x14ac:dyDescent="0.25">
      <c r="A22" s="272">
        <v>3511</v>
      </c>
      <c r="B22" s="311">
        <v>10115</v>
      </c>
      <c r="C22" s="285" t="s">
        <v>72</v>
      </c>
      <c r="D22" s="275">
        <v>380699.33</v>
      </c>
      <c r="E22" s="286">
        <v>214487.75</v>
      </c>
      <c r="F22" s="287">
        <v>0</v>
      </c>
      <c r="G22" s="278">
        <f t="shared" si="5"/>
        <v>166211.58000000002</v>
      </c>
      <c r="H22" s="288"/>
      <c r="I22" s="275">
        <v>1</v>
      </c>
      <c r="J22" s="286">
        <v>1</v>
      </c>
      <c r="K22" s="280">
        <f t="shared" si="6"/>
        <v>0</v>
      </c>
      <c r="L22" s="289"/>
      <c r="M22" s="281">
        <f t="shared" si="7"/>
        <v>380700.33</v>
      </c>
      <c r="N22" s="289">
        <f t="shared" si="7"/>
        <v>214488.75</v>
      </c>
      <c r="O22" s="282">
        <f t="shared" si="8"/>
        <v>166211.58000000002</v>
      </c>
      <c r="P22" s="283">
        <f>VLOOKUP(B22,'[4]CFR ANALYSIS REVENUE INCOME '!$A$4:$S$97,19,0)</f>
        <v>2533577.2799999998</v>
      </c>
      <c r="Q22" s="284">
        <f t="shared" si="9"/>
        <v>0.15026158191630137</v>
      </c>
      <c r="R22" s="315"/>
      <c r="S22" s="315"/>
      <c r="T22" s="315"/>
      <c r="U22" s="315"/>
      <c r="V22" s="315"/>
      <c r="W22" s="315"/>
      <c r="X22" s="315"/>
    </row>
    <row r="23" spans="1:24" ht="13.5" thickBot="1" x14ac:dyDescent="0.25">
      <c r="A23" s="272">
        <v>2008</v>
      </c>
      <c r="B23" s="311">
        <v>10047</v>
      </c>
      <c r="C23" s="285" t="s">
        <v>359</v>
      </c>
      <c r="D23" s="275">
        <v>137149.68</v>
      </c>
      <c r="E23" s="286">
        <v>118776.9</v>
      </c>
      <c r="F23" s="287">
        <v>0</v>
      </c>
      <c r="G23" s="278">
        <f t="shared" si="5"/>
        <v>18372.78</v>
      </c>
      <c r="H23" s="288"/>
      <c r="I23" s="275">
        <v>16994.12</v>
      </c>
      <c r="J23" s="286">
        <v>9148</v>
      </c>
      <c r="K23" s="280">
        <f t="shared" si="6"/>
        <v>7846.119999999999</v>
      </c>
      <c r="L23" s="289"/>
      <c r="M23" s="281">
        <f t="shared" si="7"/>
        <v>154143.79999999999</v>
      </c>
      <c r="N23" s="289">
        <f t="shared" si="7"/>
        <v>127924.9</v>
      </c>
      <c r="O23" s="282">
        <f t="shared" si="8"/>
        <v>26218.899999999994</v>
      </c>
      <c r="P23" s="283">
        <f>VLOOKUP(B23,'[4]CFR ANALYSIS REVENUE INCOME '!$A$4:$S$97,19,0)</f>
        <v>1749185.2099999997</v>
      </c>
      <c r="Q23" s="284">
        <f t="shared" si="9"/>
        <v>7.84077519155333E-2</v>
      </c>
    </row>
    <row r="24" spans="1:24" ht="13.5" thickBot="1" x14ac:dyDescent="0.25">
      <c r="A24" s="313">
        <v>2007</v>
      </c>
      <c r="B24" s="311">
        <v>10046</v>
      </c>
      <c r="C24" s="285" t="s">
        <v>360</v>
      </c>
      <c r="D24" s="275">
        <v>159321.4</v>
      </c>
      <c r="E24" s="286">
        <v>154040.26999999999</v>
      </c>
      <c r="F24" s="287">
        <v>0</v>
      </c>
      <c r="G24" s="278">
        <f t="shared" si="5"/>
        <v>5281.1300000000047</v>
      </c>
      <c r="H24" s="288"/>
      <c r="I24" s="275">
        <v>7148.89</v>
      </c>
      <c r="J24" s="286">
        <v>-4.9999999998835844E-2</v>
      </c>
      <c r="K24" s="280">
        <f t="shared" si="6"/>
        <v>7148.94</v>
      </c>
      <c r="L24" s="289"/>
      <c r="M24" s="281">
        <f t="shared" si="7"/>
        <v>166470.29</v>
      </c>
      <c r="N24" s="289">
        <f t="shared" si="7"/>
        <v>154040.22</v>
      </c>
      <c r="O24" s="282">
        <f t="shared" si="8"/>
        <v>12430.070000000007</v>
      </c>
      <c r="P24" s="283">
        <f>VLOOKUP(B24,'[4]CFR ANALYSIS REVENUE INCOME '!$A$4:$S$97,19,0)</f>
        <v>1854665.9000000004</v>
      </c>
      <c r="Q24" s="284">
        <f t="shared" si="9"/>
        <v>8.5903018975007822E-2</v>
      </c>
    </row>
    <row r="25" spans="1:24" ht="13.5" thickBot="1" x14ac:dyDescent="0.25">
      <c r="A25" s="272">
        <v>2009</v>
      </c>
      <c r="B25" s="311">
        <v>10048</v>
      </c>
      <c r="C25" s="285" t="s">
        <v>361</v>
      </c>
      <c r="D25" s="275">
        <v>198361.54</v>
      </c>
      <c r="E25" s="286">
        <v>265273.83</v>
      </c>
      <c r="F25" s="287">
        <v>0</v>
      </c>
      <c r="G25" s="278">
        <f t="shared" si="5"/>
        <v>-66912.290000000008</v>
      </c>
      <c r="H25" s="288"/>
      <c r="I25" s="275">
        <v>17664.259999999998</v>
      </c>
      <c r="J25" s="286">
        <v>1546.3</v>
      </c>
      <c r="K25" s="280">
        <f t="shared" si="6"/>
        <v>16117.96</v>
      </c>
      <c r="L25" s="289"/>
      <c r="M25" s="281">
        <f t="shared" si="7"/>
        <v>216025.80000000002</v>
      </c>
      <c r="N25" s="289">
        <f t="shared" si="7"/>
        <v>266820.13</v>
      </c>
      <c r="O25" s="282">
        <f t="shared" si="8"/>
        <v>-50794.329999999987</v>
      </c>
      <c r="P25" s="283">
        <f>VLOOKUP(B25,'[4]CFR ANALYSIS REVENUE INCOME '!$A$4:$S$97,19,0)</f>
        <v>2671533.5300000003</v>
      </c>
      <c r="Q25" s="284">
        <f t="shared" si="9"/>
        <v>7.4250065654238667E-2</v>
      </c>
    </row>
    <row r="26" spans="1:24" ht="13.5" thickBot="1" x14ac:dyDescent="0.25">
      <c r="A26" s="272">
        <v>2067</v>
      </c>
      <c r="B26" s="311">
        <v>10118</v>
      </c>
      <c r="C26" s="285" t="s">
        <v>362</v>
      </c>
      <c r="D26" s="275">
        <v>123089.43</v>
      </c>
      <c r="E26" s="286">
        <v>113348.11000000007</v>
      </c>
      <c r="F26" s="287">
        <v>0</v>
      </c>
      <c r="G26" s="278">
        <f t="shared" si="5"/>
        <v>9741.3199999999197</v>
      </c>
      <c r="H26" s="288"/>
      <c r="I26" s="275">
        <v>-0.35</v>
      </c>
      <c r="J26" s="286">
        <v>6956.75</v>
      </c>
      <c r="K26" s="280">
        <f t="shared" si="6"/>
        <v>-6957.1</v>
      </c>
      <c r="L26" s="289"/>
      <c r="M26" s="281">
        <f t="shared" si="7"/>
        <v>123089.07999999999</v>
      </c>
      <c r="N26" s="289">
        <f t="shared" si="7"/>
        <v>120304.86000000007</v>
      </c>
      <c r="O26" s="282">
        <f t="shared" si="8"/>
        <v>2784.2199999999139</v>
      </c>
      <c r="P26" s="283">
        <f>VLOOKUP(B26,'[4]CFR ANALYSIS REVENUE INCOME '!$A$4:$S$97,19,0)</f>
        <v>1596931.07</v>
      </c>
      <c r="Q26" s="284">
        <f t="shared" si="9"/>
        <v>7.7078737030271433E-2</v>
      </c>
    </row>
    <row r="27" spans="1:24" ht="13.5" thickBot="1" x14ac:dyDescent="0.25">
      <c r="A27" s="272">
        <v>2010</v>
      </c>
      <c r="B27" s="311">
        <v>10049</v>
      </c>
      <c r="C27" s="285" t="s">
        <v>363</v>
      </c>
      <c r="D27" s="275">
        <v>57091.01</v>
      </c>
      <c r="E27" s="286">
        <v>6740.5399999999818</v>
      </c>
      <c r="F27" s="287">
        <v>0</v>
      </c>
      <c r="G27" s="278">
        <f t="shared" si="5"/>
        <v>50350.470000000023</v>
      </c>
      <c r="H27" s="288"/>
      <c r="I27" s="275">
        <v>15425.480000000003</v>
      </c>
      <c r="J27" s="286">
        <v>0</v>
      </c>
      <c r="K27" s="280">
        <f t="shared" si="6"/>
        <v>15425.480000000003</v>
      </c>
      <c r="L27" s="289"/>
      <c r="M27" s="281">
        <f t="shared" si="7"/>
        <v>72516.490000000005</v>
      </c>
      <c r="N27" s="289">
        <f t="shared" si="7"/>
        <v>6740.5399999999818</v>
      </c>
      <c r="O27" s="282">
        <f t="shared" si="8"/>
        <v>65775.950000000026</v>
      </c>
      <c r="P27" s="283">
        <f>VLOOKUP(B27,'[4]CFR ANALYSIS REVENUE INCOME '!$A$4:$S$97,19,0)</f>
        <v>2813377.5</v>
      </c>
      <c r="Q27" s="284">
        <f t="shared" si="9"/>
        <v>2.0292694457107161E-2</v>
      </c>
    </row>
    <row r="28" spans="1:24" ht="13.5" thickBot="1" x14ac:dyDescent="0.25">
      <c r="A28" s="272">
        <v>3302</v>
      </c>
      <c r="B28" s="311">
        <v>10050</v>
      </c>
      <c r="C28" s="285" t="s">
        <v>364</v>
      </c>
      <c r="D28" s="275">
        <v>305864.53000000003</v>
      </c>
      <c r="E28" s="286">
        <v>262448.06</v>
      </c>
      <c r="F28" s="287">
        <v>0</v>
      </c>
      <c r="G28" s="278">
        <f t="shared" si="5"/>
        <v>43416.47000000003</v>
      </c>
      <c r="H28" s="288"/>
      <c r="I28" s="275">
        <v>0</v>
      </c>
      <c r="J28" s="286">
        <v>0</v>
      </c>
      <c r="K28" s="280">
        <f t="shared" si="6"/>
        <v>0</v>
      </c>
      <c r="L28" s="289"/>
      <c r="M28" s="281">
        <f t="shared" si="7"/>
        <v>305864.53000000003</v>
      </c>
      <c r="N28" s="289">
        <f t="shared" si="7"/>
        <v>262448.06</v>
      </c>
      <c r="O28" s="282">
        <f t="shared" si="8"/>
        <v>43416.47000000003</v>
      </c>
      <c r="P28" s="283">
        <f>VLOOKUP(B28,'[4]CFR ANALYSIS REVENUE INCOME '!$A$4:$S$97,19,0)</f>
        <v>1239774.74</v>
      </c>
      <c r="Q28" s="284">
        <f t="shared" si="9"/>
        <v>0.24670976116193497</v>
      </c>
    </row>
    <row r="29" spans="1:24" ht="13.5" thickBot="1" x14ac:dyDescent="0.25">
      <c r="A29" s="272">
        <v>2011</v>
      </c>
      <c r="B29" s="311">
        <v>10051</v>
      </c>
      <c r="C29" s="285" t="s">
        <v>365</v>
      </c>
      <c r="D29" s="275">
        <v>-63377.67</v>
      </c>
      <c r="E29" s="286">
        <v>71783.81</v>
      </c>
      <c r="F29" s="287">
        <v>0</v>
      </c>
      <c r="G29" s="278">
        <f t="shared" si="5"/>
        <v>-135161.47999999998</v>
      </c>
      <c r="H29" s="288"/>
      <c r="I29" s="275">
        <v>0.45</v>
      </c>
      <c r="J29" s="286">
        <v>-0.25</v>
      </c>
      <c r="K29" s="280">
        <f t="shared" si="6"/>
        <v>0.7</v>
      </c>
      <c r="L29" s="289"/>
      <c r="M29" s="281">
        <f t="shared" si="7"/>
        <v>-63377.22</v>
      </c>
      <c r="N29" s="289">
        <f t="shared" si="7"/>
        <v>71783.56</v>
      </c>
      <c r="O29" s="282">
        <f t="shared" si="8"/>
        <v>-135160.78</v>
      </c>
      <c r="P29" s="283">
        <f>VLOOKUP(B29,'[4]CFR ANALYSIS REVENUE INCOME '!$A$4:$S$97,19,0)</f>
        <v>1249785.7300000002</v>
      </c>
      <c r="Q29" s="284">
        <f t="shared" si="9"/>
        <v>-5.0710828647403415E-2</v>
      </c>
    </row>
    <row r="30" spans="1:24" ht="13.5" thickBot="1" x14ac:dyDescent="0.25">
      <c r="A30" s="272">
        <v>2014</v>
      </c>
      <c r="B30" s="311">
        <v>10054</v>
      </c>
      <c r="C30" s="285" t="s">
        <v>366</v>
      </c>
      <c r="D30" s="275">
        <v>499415.11</v>
      </c>
      <c r="E30" s="286">
        <v>500697.81999999995</v>
      </c>
      <c r="F30" s="287">
        <v>0</v>
      </c>
      <c r="G30" s="278">
        <f t="shared" si="5"/>
        <v>-1282.7099999999627</v>
      </c>
      <c r="H30" s="288"/>
      <c r="I30" s="275">
        <v>13174.08</v>
      </c>
      <c r="J30" s="286">
        <v>0</v>
      </c>
      <c r="K30" s="280">
        <f t="shared" si="6"/>
        <v>13174.08</v>
      </c>
      <c r="L30" s="289"/>
      <c r="M30" s="281">
        <f t="shared" si="7"/>
        <v>512589.19</v>
      </c>
      <c r="N30" s="289">
        <f t="shared" si="7"/>
        <v>500697.81999999995</v>
      </c>
      <c r="O30" s="282">
        <f t="shared" si="8"/>
        <v>11891.370000000054</v>
      </c>
      <c r="P30" s="283">
        <f>VLOOKUP(B30,'[4]CFR ANALYSIS REVENUE INCOME '!$A$4:$S$97,19,0)</f>
        <v>4224334.4400000004</v>
      </c>
      <c r="Q30" s="284">
        <f t="shared" si="9"/>
        <v>0.11822338337397356</v>
      </c>
    </row>
    <row r="31" spans="1:24" ht="13.5" thickBot="1" x14ac:dyDescent="0.25">
      <c r="A31" s="272">
        <v>2015</v>
      </c>
      <c r="B31" s="311">
        <v>10055</v>
      </c>
      <c r="C31" s="285" t="s">
        <v>367</v>
      </c>
      <c r="D31" s="275">
        <v>453369.01</v>
      </c>
      <c r="E31" s="286">
        <v>445664.48</v>
      </c>
      <c r="F31" s="287">
        <v>0</v>
      </c>
      <c r="G31" s="278">
        <f t="shared" si="5"/>
        <v>7704.5300000000279</v>
      </c>
      <c r="H31" s="288"/>
      <c r="I31" s="275">
        <v>13645</v>
      </c>
      <c r="J31" s="286">
        <v>14118</v>
      </c>
      <c r="K31" s="280">
        <f t="shared" si="6"/>
        <v>-473</v>
      </c>
      <c r="L31" s="289"/>
      <c r="M31" s="281">
        <f t="shared" si="7"/>
        <v>467014.01</v>
      </c>
      <c r="N31" s="289">
        <f t="shared" si="7"/>
        <v>459782.48</v>
      </c>
      <c r="O31" s="282">
        <f t="shared" si="8"/>
        <v>7231.5300000000279</v>
      </c>
      <c r="P31" s="283">
        <f>VLOOKUP(B31,'[4]CFR ANALYSIS REVENUE INCOME '!$A$4:$S$97,19,0)</f>
        <v>2191768.2600000002</v>
      </c>
      <c r="Q31" s="284">
        <f t="shared" si="9"/>
        <v>0.20685079635198292</v>
      </c>
    </row>
    <row r="32" spans="1:24" ht="13.5" thickBot="1" x14ac:dyDescent="0.25">
      <c r="A32" s="272">
        <v>2016</v>
      </c>
      <c r="B32" s="311">
        <v>10056</v>
      </c>
      <c r="C32" s="285" t="s">
        <v>368</v>
      </c>
      <c r="D32" s="275">
        <v>97507.69</v>
      </c>
      <c r="E32" s="286">
        <v>92609.3</v>
      </c>
      <c r="F32" s="287">
        <v>0</v>
      </c>
      <c r="G32" s="278">
        <f t="shared" si="5"/>
        <v>4898.3899999999994</v>
      </c>
      <c r="H32" s="288"/>
      <c r="I32" s="275">
        <v>12191.2</v>
      </c>
      <c r="J32" s="286">
        <v>0.66</v>
      </c>
      <c r="K32" s="280">
        <f t="shared" si="6"/>
        <v>12190.54</v>
      </c>
      <c r="L32" s="289"/>
      <c r="M32" s="281">
        <f t="shared" si="7"/>
        <v>109698.89</v>
      </c>
      <c r="N32" s="289">
        <f t="shared" si="7"/>
        <v>92609.96</v>
      </c>
      <c r="O32" s="282">
        <f t="shared" si="8"/>
        <v>17088.929999999993</v>
      </c>
      <c r="P32" s="283">
        <f>VLOOKUP(B32,'[4]CFR ANALYSIS REVENUE INCOME '!$A$4:$S$97,19,0)</f>
        <v>1193194.56</v>
      </c>
      <c r="Q32" s="284">
        <f t="shared" si="9"/>
        <v>8.1719857991977438E-2</v>
      </c>
    </row>
    <row r="33" spans="1:39" ht="13.5" thickBot="1" x14ac:dyDescent="0.25">
      <c r="A33" s="272">
        <v>2017</v>
      </c>
      <c r="B33" s="311">
        <v>10057</v>
      </c>
      <c r="C33" s="285" t="s">
        <v>369</v>
      </c>
      <c r="D33" s="275">
        <v>41632.239999999983</v>
      </c>
      <c r="E33" s="286">
        <v>173552.5</v>
      </c>
      <c r="F33" s="287">
        <v>0</v>
      </c>
      <c r="G33" s="278">
        <f t="shared" si="5"/>
        <v>-131920.26</v>
      </c>
      <c r="H33" s="288"/>
      <c r="I33" s="275">
        <v>3401.39</v>
      </c>
      <c r="J33" s="286">
        <v>14872.5</v>
      </c>
      <c r="K33" s="280">
        <f t="shared" si="6"/>
        <v>-11471.11</v>
      </c>
      <c r="L33" s="289"/>
      <c r="M33" s="281">
        <f t="shared" si="7"/>
        <v>45033.629999999983</v>
      </c>
      <c r="N33" s="289">
        <f t="shared" si="7"/>
        <v>188425</v>
      </c>
      <c r="O33" s="282">
        <f t="shared" si="8"/>
        <v>-143391.37000000002</v>
      </c>
      <c r="P33" s="283">
        <f>VLOOKUP(B33,'[4]CFR ANALYSIS REVENUE INCOME '!$A$4:$S$97,19,0)</f>
        <v>2181030.8199999998</v>
      </c>
      <c r="Q33" s="284">
        <f t="shared" si="9"/>
        <v>1.9088331819171626E-2</v>
      </c>
    </row>
    <row r="34" spans="1:39" ht="13.5" thickBot="1" x14ac:dyDescent="0.25">
      <c r="A34" s="313">
        <v>2073</v>
      </c>
      <c r="B34" s="311">
        <v>10083</v>
      </c>
      <c r="C34" s="285" t="s">
        <v>370</v>
      </c>
      <c r="D34" s="275">
        <v>396844.68</v>
      </c>
      <c r="E34" s="286">
        <v>351920.21</v>
      </c>
      <c r="F34" s="287">
        <v>0</v>
      </c>
      <c r="G34" s="278">
        <f t="shared" si="5"/>
        <v>44924.469999999972</v>
      </c>
      <c r="H34" s="288"/>
      <c r="I34" s="275">
        <v>36084.6</v>
      </c>
      <c r="J34" s="286">
        <v>647.25</v>
      </c>
      <c r="K34" s="280">
        <f t="shared" si="6"/>
        <v>35437.35</v>
      </c>
      <c r="L34" s="289"/>
      <c r="M34" s="281">
        <f t="shared" si="7"/>
        <v>432929.27999999997</v>
      </c>
      <c r="N34" s="289">
        <f t="shared" si="7"/>
        <v>352567.46</v>
      </c>
      <c r="O34" s="282">
        <f t="shared" si="8"/>
        <v>80361.819999999949</v>
      </c>
      <c r="P34" s="283">
        <f>VLOOKUP(B34,'[4]CFR ANALYSIS REVENUE INCOME '!$A$4:$S$97,19,0)</f>
        <v>3523139.9000000004</v>
      </c>
      <c r="Q34" s="284">
        <f t="shared" si="9"/>
        <v>0.11263948956440814</v>
      </c>
    </row>
    <row r="35" spans="1:39" ht="13.5" thickBot="1" x14ac:dyDescent="0.25">
      <c r="A35" s="272">
        <v>2019</v>
      </c>
      <c r="B35" s="311">
        <v>10059</v>
      </c>
      <c r="C35" s="285" t="s">
        <v>371</v>
      </c>
      <c r="D35" s="275">
        <v>175544.96999999997</v>
      </c>
      <c r="E35" s="286">
        <v>116843.47999999992</v>
      </c>
      <c r="F35" s="287">
        <v>0</v>
      </c>
      <c r="G35" s="278">
        <f t="shared" si="5"/>
        <v>58701.490000000049</v>
      </c>
      <c r="H35" s="288"/>
      <c r="I35" s="275">
        <v>16265.809999999998</v>
      </c>
      <c r="J35" s="286">
        <v>13770</v>
      </c>
      <c r="K35" s="280">
        <f t="shared" si="6"/>
        <v>2495.8099999999977</v>
      </c>
      <c r="L35" s="289"/>
      <c r="M35" s="281">
        <f t="shared" si="7"/>
        <v>191810.77999999997</v>
      </c>
      <c r="N35" s="289">
        <f t="shared" si="7"/>
        <v>130613.47999999992</v>
      </c>
      <c r="O35" s="282">
        <f t="shared" si="8"/>
        <v>61197.300000000047</v>
      </c>
      <c r="P35" s="283">
        <f>VLOOKUP(B35,'[4]CFR ANALYSIS REVENUE INCOME '!$A$4:$S$97,19,0)</f>
        <v>1737755.4400000002</v>
      </c>
      <c r="Q35" s="284">
        <f t="shared" si="9"/>
        <v>0.10101822498107096</v>
      </c>
    </row>
    <row r="36" spans="1:39" ht="13.5" thickBot="1" x14ac:dyDescent="0.25">
      <c r="A36" s="272">
        <v>2021</v>
      </c>
      <c r="B36" s="311">
        <v>10061</v>
      </c>
      <c r="C36" s="285" t="s">
        <v>372</v>
      </c>
      <c r="D36" s="275">
        <v>201376.68</v>
      </c>
      <c r="E36" s="286">
        <v>184963.85</v>
      </c>
      <c r="F36" s="287">
        <v>0</v>
      </c>
      <c r="G36" s="278">
        <f t="shared" si="5"/>
        <v>16412.829999999987</v>
      </c>
      <c r="H36" s="288"/>
      <c r="I36" s="275">
        <v>22953.37</v>
      </c>
      <c r="J36" s="286">
        <v>14581.349999999999</v>
      </c>
      <c r="K36" s="280">
        <f t="shared" si="6"/>
        <v>8372.02</v>
      </c>
      <c r="L36" s="289"/>
      <c r="M36" s="281">
        <f t="shared" si="7"/>
        <v>224330.05</v>
      </c>
      <c r="N36" s="289">
        <f t="shared" si="7"/>
        <v>199545.2</v>
      </c>
      <c r="O36" s="282">
        <f t="shared" si="8"/>
        <v>24784.849999999977</v>
      </c>
      <c r="P36" s="283">
        <f>VLOOKUP(B36,'[4]CFR ANALYSIS REVENUE INCOME '!$A$4:$S$97,19,0)</f>
        <v>1661051.8199999996</v>
      </c>
      <c r="Q36" s="284">
        <f t="shared" si="9"/>
        <v>0.12123443566017106</v>
      </c>
    </row>
    <row r="37" spans="1:39" ht="13.5" thickBot="1" x14ac:dyDescent="0.25">
      <c r="A37" s="272">
        <v>5200</v>
      </c>
      <c r="B37" s="311">
        <v>10060</v>
      </c>
      <c r="C37" s="316" t="s">
        <v>373</v>
      </c>
      <c r="D37" s="275">
        <v>119157.27</v>
      </c>
      <c r="E37" s="286">
        <v>61398.239999999983</v>
      </c>
      <c r="F37" s="287">
        <v>0</v>
      </c>
      <c r="G37" s="278">
        <f t="shared" si="5"/>
        <v>57759.030000000021</v>
      </c>
      <c r="H37" s="288"/>
      <c r="I37" s="275">
        <v>12486.859999999997</v>
      </c>
      <c r="J37" s="286">
        <v>6403.5</v>
      </c>
      <c r="K37" s="280">
        <f t="shared" si="6"/>
        <v>6083.3599999999969</v>
      </c>
      <c r="L37" s="289"/>
      <c r="M37" s="281">
        <f t="shared" si="7"/>
        <v>131644.13</v>
      </c>
      <c r="N37" s="289">
        <f t="shared" si="7"/>
        <v>67801.739999999991</v>
      </c>
      <c r="O37" s="282">
        <f t="shared" si="8"/>
        <v>63842.390000000014</v>
      </c>
      <c r="P37" s="283">
        <f>VLOOKUP(B37,'[4]CFR ANALYSIS REVENUE INCOME '!$A$4:$S$97,19,0)</f>
        <v>2070510.01</v>
      </c>
      <c r="Q37" s="284">
        <f t="shared" si="9"/>
        <v>5.7549719356343516E-2</v>
      </c>
    </row>
    <row r="38" spans="1:39" ht="13.5" thickBot="1" x14ac:dyDescent="0.25">
      <c r="A38" s="272">
        <v>2023</v>
      </c>
      <c r="B38" s="311">
        <v>10063</v>
      </c>
      <c r="C38" s="285" t="s">
        <v>73</v>
      </c>
      <c r="D38" s="275">
        <v>91594.950000000041</v>
      </c>
      <c r="E38" s="286">
        <v>56561.459999999992</v>
      </c>
      <c r="F38" s="287">
        <v>0</v>
      </c>
      <c r="G38" s="278">
        <f t="shared" si="5"/>
        <v>35033.490000000049</v>
      </c>
      <c r="H38" s="288"/>
      <c r="I38" s="275">
        <v>-8.9999999995343388E-2</v>
      </c>
      <c r="J38" s="286">
        <v>0.3700000000023283</v>
      </c>
      <c r="K38" s="280">
        <f t="shared" si="6"/>
        <v>-0.45999999999767172</v>
      </c>
      <c r="L38" s="289"/>
      <c r="M38" s="281">
        <f t="shared" si="7"/>
        <v>91594.860000000044</v>
      </c>
      <c r="N38" s="289">
        <f t="shared" si="7"/>
        <v>56561.829999999994</v>
      </c>
      <c r="O38" s="282">
        <f t="shared" si="8"/>
        <v>35033.03000000005</v>
      </c>
      <c r="P38" s="283">
        <f>VLOOKUP(B38,'[4]CFR ANALYSIS REVENUE INCOME '!$A$4:$S$97,19,0)</f>
        <v>3480624.22</v>
      </c>
      <c r="Q38" s="284">
        <f t="shared" si="9"/>
        <v>2.6315667595969334E-2</v>
      </c>
    </row>
    <row r="39" spans="1:39" ht="13.5" thickBot="1" x14ac:dyDescent="0.25">
      <c r="A39" s="313">
        <v>2024</v>
      </c>
      <c r="B39" s="311">
        <v>10064</v>
      </c>
      <c r="C39" s="285" t="s">
        <v>374</v>
      </c>
      <c r="D39" s="275">
        <v>139564.69999999998</v>
      </c>
      <c r="E39" s="286">
        <v>167149.75000000009</v>
      </c>
      <c r="F39" s="287">
        <v>0</v>
      </c>
      <c r="G39" s="278">
        <f t="shared" si="5"/>
        <v>-27585.050000000105</v>
      </c>
      <c r="H39" s="288"/>
      <c r="I39" s="275">
        <v>15853.93</v>
      </c>
      <c r="J39" s="286">
        <v>21468.89</v>
      </c>
      <c r="K39" s="280">
        <f t="shared" si="6"/>
        <v>-5614.9599999999991</v>
      </c>
      <c r="L39" s="289"/>
      <c r="M39" s="281">
        <f t="shared" si="7"/>
        <v>155418.62999999998</v>
      </c>
      <c r="N39" s="289">
        <f t="shared" si="7"/>
        <v>188618.64000000007</v>
      </c>
      <c r="O39" s="282">
        <f t="shared" si="8"/>
        <v>-33200.010000000097</v>
      </c>
      <c r="P39" s="283">
        <f>VLOOKUP(B39,'[4]CFR ANALYSIS REVENUE INCOME '!$A$4:$S$97,19,0)</f>
        <v>2169879.7600000002</v>
      </c>
      <c r="Q39" s="284">
        <f t="shared" si="9"/>
        <v>6.4319093883801179E-2</v>
      </c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</row>
    <row r="40" spans="1:39" ht="13.5" thickBot="1" x14ac:dyDescent="0.25">
      <c r="A40" s="313">
        <v>2025</v>
      </c>
      <c r="B40" s="311">
        <v>10065</v>
      </c>
      <c r="C40" s="285" t="s">
        <v>375</v>
      </c>
      <c r="D40" s="275">
        <v>124643.79999999994</v>
      </c>
      <c r="E40" s="286">
        <v>171440.37</v>
      </c>
      <c r="F40" s="287">
        <v>0</v>
      </c>
      <c r="G40" s="278">
        <f t="shared" si="5"/>
        <v>-46796.570000000051</v>
      </c>
      <c r="H40" s="288"/>
      <c r="I40" s="275">
        <v>-0.73</v>
      </c>
      <c r="J40" s="286">
        <v>10533.75</v>
      </c>
      <c r="K40" s="280">
        <f t="shared" si="6"/>
        <v>-10534.48</v>
      </c>
      <c r="L40" s="289"/>
      <c r="M40" s="281">
        <f t="shared" si="7"/>
        <v>124643.06999999995</v>
      </c>
      <c r="N40" s="289">
        <f t="shared" si="7"/>
        <v>181974.12</v>
      </c>
      <c r="O40" s="282">
        <f t="shared" si="8"/>
        <v>-57331.050000000047</v>
      </c>
      <c r="P40" s="283">
        <f>VLOOKUP(B40,'[4]CFR ANALYSIS REVENUE INCOME '!$A$4:$S$97,19,0)</f>
        <v>1564373.17</v>
      </c>
      <c r="Q40" s="284">
        <f t="shared" si="9"/>
        <v>7.9676513500931467E-2</v>
      </c>
    </row>
    <row r="41" spans="1:39" s="315" customFormat="1" ht="13.5" thickBot="1" x14ac:dyDescent="0.25">
      <c r="A41" s="313">
        <v>2026</v>
      </c>
      <c r="B41" s="311">
        <v>10066</v>
      </c>
      <c r="C41" s="285" t="s">
        <v>376</v>
      </c>
      <c r="D41" s="275">
        <v>-3577.97</v>
      </c>
      <c r="E41" s="289">
        <v>-2176.66</v>
      </c>
      <c r="F41" s="287">
        <v>0</v>
      </c>
      <c r="G41" s="278">
        <f t="shared" si="5"/>
        <v>-1401.31</v>
      </c>
      <c r="H41" s="288"/>
      <c r="I41" s="275">
        <v>28503.33</v>
      </c>
      <c r="J41" s="286">
        <v>21611.31</v>
      </c>
      <c r="K41" s="280">
        <f t="shared" si="6"/>
        <v>6892.02</v>
      </c>
      <c r="L41" s="289"/>
      <c r="M41" s="281">
        <f t="shared" si="7"/>
        <v>24925.360000000001</v>
      </c>
      <c r="N41" s="289">
        <f t="shared" si="7"/>
        <v>19434.650000000001</v>
      </c>
      <c r="O41" s="282">
        <f t="shared" si="8"/>
        <v>5490.7099999999991</v>
      </c>
      <c r="P41" s="283">
        <f>VLOOKUP(B41,'[4]CFR ANALYSIS REVENUE INCOME '!$A$4:$S$97,19,0)</f>
        <v>3164926.73</v>
      </c>
      <c r="Q41" s="284">
        <f t="shared" si="9"/>
        <v>-1.1305064240776277E-3</v>
      </c>
    </row>
    <row r="42" spans="1:39" ht="13.5" thickBot="1" x14ac:dyDescent="0.25">
      <c r="A42" s="313">
        <v>2028</v>
      </c>
      <c r="B42" s="311">
        <v>10068</v>
      </c>
      <c r="C42" s="285" t="s">
        <v>377</v>
      </c>
      <c r="D42" s="275">
        <v>49529.63</v>
      </c>
      <c r="E42" s="289">
        <v>31127.150000000074</v>
      </c>
      <c r="F42" s="287">
        <v>0</v>
      </c>
      <c r="G42" s="278">
        <f t="shared" si="5"/>
        <v>18402.479999999923</v>
      </c>
      <c r="H42" s="288"/>
      <c r="I42" s="275">
        <v>11602.890000000009</v>
      </c>
      <c r="J42" s="286">
        <v>17070.75</v>
      </c>
      <c r="K42" s="280">
        <f t="shared" si="6"/>
        <v>-5467.8599999999915</v>
      </c>
      <c r="L42" s="289"/>
      <c r="M42" s="281">
        <f t="shared" si="7"/>
        <v>61132.520000000004</v>
      </c>
      <c r="N42" s="289">
        <f t="shared" si="7"/>
        <v>48197.900000000074</v>
      </c>
      <c r="O42" s="282">
        <f t="shared" si="8"/>
        <v>12934.61999999993</v>
      </c>
      <c r="P42" s="283">
        <f>VLOOKUP(B42,'[4]CFR ANALYSIS REVENUE INCOME '!$A$4:$S$97,19,0)</f>
        <v>1411885.28</v>
      </c>
      <c r="Q42" s="284">
        <f t="shared" si="9"/>
        <v>3.5080491808796251E-2</v>
      </c>
    </row>
    <row r="43" spans="1:39" ht="13.5" thickBot="1" x14ac:dyDescent="0.25">
      <c r="A43" s="313">
        <v>2027</v>
      </c>
      <c r="B43" s="311">
        <v>10067</v>
      </c>
      <c r="C43" s="285" t="s">
        <v>378</v>
      </c>
      <c r="D43" s="275">
        <v>97774.730000000025</v>
      </c>
      <c r="E43" s="289">
        <v>139042.54</v>
      </c>
      <c r="F43" s="287">
        <v>0</v>
      </c>
      <c r="G43" s="278">
        <f t="shared" si="5"/>
        <v>-41267.809999999983</v>
      </c>
      <c r="H43" s="288"/>
      <c r="I43" s="275">
        <v>9695.56</v>
      </c>
      <c r="J43" s="286">
        <v>10119.25</v>
      </c>
      <c r="K43" s="280">
        <f t="shared" si="6"/>
        <v>-423.69000000000051</v>
      </c>
      <c r="L43" s="289"/>
      <c r="M43" s="281">
        <f t="shared" si="7"/>
        <v>107470.29000000002</v>
      </c>
      <c r="N43" s="289">
        <f t="shared" si="7"/>
        <v>149161.79</v>
      </c>
      <c r="O43" s="282">
        <f t="shared" si="8"/>
        <v>-41691.499999999985</v>
      </c>
      <c r="P43" s="283">
        <f>VLOOKUP(B43,'[4]CFR ANALYSIS REVENUE INCOME '!$A$4:$S$97,19,0)</f>
        <v>1825265.9200000002</v>
      </c>
      <c r="Q43" s="284">
        <f t="shared" si="9"/>
        <v>5.3567389238276038E-2</v>
      </c>
    </row>
    <row r="44" spans="1:39" ht="13.5" thickBot="1" x14ac:dyDescent="0.25">
      <c r="A44" s="313">
        <v>2029</v>
      </c>
      <c r="B44" s="311">
        <v>10069</v>
      </c>
      <c r="C44" s="285" t="s">
        <v>379</v>
      </c>
      <c r="D44" s="275">
        <v>35399.119999999981</v>
      </c>
      <c r="E44" s="289">
        <v>59289.67000000002</v>
      </c>
      <c r="F44" s="287">
        <v>0</v>
      </c>
      <c r="G44" s="278">
        <f t="shared" si="5"/>
        <v>-23890.550000000039</v>
      </c>
      <c r="H44" s="288"/>
      <c r="I44" s="275">
        <v>27606.23</v>
      </c>
      <c r="J44" s="286">
        <v>8467.0499999999993</v>
      </c>
      <c r="K44" s="280">
        <f t="shared" si="6"/>
        <v>19139.18</v>
      </c>
      <c r="L44" s="289"/>
      <c r="M44" s="281">
        <f t="shared" si="7"/>
        <v>63005.349999999977</v>
      </c>
      <c r="N44" s="289">
        <f t="shared" si="7"/>
        <v>67756.720000000016</v>
      </c>
      <c r="O44" s="282">
        <f t="shared" si="8"/>
        <v>-4751.370000000039</v>
      </c>
      <c r="P44" s="283">
        <f>VLOOKUP(B44,'[4]CFR ANALYSIS REVENUE INCOME '!$A$4:$S$97,19,0)</f>
        <v>2814239.44</v>
      </c>
      <c r="Q44" s="284">
        <f t="shared" si="9"/>
        <v>1.2578574337654788E-2</v>
      </c>
    </row>
    <row r="45" spans="1:39" ht="13.5" thickBot="1" x14ac:dyDescent="0.25">
      <c r="A45" s="313">
        <v>3516</v>
      </c>
      <c r="B45" s="311">
        <v>10121</v>
      </c>
      <c r="C45" s="285" t="s">
        <v>380</v>
      </c>
      <c r="D45" s="275">
        <v>16888.19000000001</v>
      </c>
      <c r="E45" s="289">
        <v>-21033.829999999991</v>
      </c>
      <c r="F45" s="287">
        <v>0</v>
      </c>
      <c r="G45" s="278">
        <f t="shared" si="5"/>
        <v>37922.020000000004</v>
      </c>
      <c r="H45" s="288"/>
      <c r="I45" s="275">
        <v>0</v>
      </c>
      <c r="J45" s="314">
        <v>0</v>
      </c>
      <c r="K45" s="280">
        <f t="shared" si="6"/>
        <v>0</v>
      </c>
      <c r="L45" s="289"/>
      <c r="M45" s="281">
        <f t="shared" ref="M45:N76" si="10">D45+I45</f>
        <v>16888.19000000001</v>
      </c>
      <c r="N45" s="289">
        <f t="shared" si="10"/>
        <v>-21033.829999999991</v>
      </c>
      <c r="O45" s="282">
        <f t="shared" si="8"/>
        <v>37922.020000000004</v>
      </c>
      <c r="P45" s="283">
        <f>VLOOKUP(B45,'[4]CFR ANALYSIS REVENUE INCOME '!$A$4:$S$97,19,0)</f>
        <v>1300060.9599999997</v>
      </c>
      <c r="Q45" s="284">
        <f t="shared" si="9"/>
        <v>1.299030623917821E-2</v>
      </c>
    </row>
    <row r="46" spans="1:39" ht="13.5" thickBot="1" x14ac:dyDescent="0.25">
      <c r="A46" s="313">
        <v>2031</v>
      </c>
      <c r="B46" s="311">
        <v>10071</v>
      </c>
      <c r="C46" s="285" t="s">
        <v>381</v>
      </c>
      <c r="D46" s="275">
        <v>60241.089999999924</v>
      </c>
      <c r="E46" s="289">
        <v>111210.9</v>
      </c>
      <c r="F46" s="287">
        <v>0</v>
      </c>
      <c r="G46" s="278">
        <f t="shared" si="5"/>
        <v>-50969.81000000007</v>
      </c>
      <c r="H46" s="288"/>
      <c r="I46" s="275">
        <v>13435.35</v>
      </c>
      <c r="J46" s="286">
        <v>14316.75</v>
      </c>
      <c r="K46" s="280">
        <f t="shared" si="6"/>
        <v>-881.39999999999964</v>
      </c>
      <c r="L46" s="289"/>
      <c r="M46" s="281">
        <f t="shared" si="10"/>
        <v>73676.43999999993</v>
      </c>
      <c r="N46" s="289">
        <f t="shared" si="10"/>
        <v>125527.65</v>
      </c>
      <c r="O46" s="282">
        <f t="shared" si="8"/>
        <v>-51851.210000000065</v>
      </c>
      <c r="P46" s="283">
        <f>VLOOKUP(B46,'[4]CFR ANALYSIS REVENUE INCOME '!$A$4:$S$97,19,0)</f>
        <v>1442136.12</v>
      </c>
      <c r="Q46" s="284">
        <f t="shared" si="9"/>
        <v>4.1772124811630069E-2</v>
      </c>
    </row>
    <row r="47" spans="1:39" ht="13.5" thickBot="1" x14ac:dyDescent="0.25">
      <c r="A47" s="313">
        <v>2032</v>
      </c>
      <c r="B47" s="311">
        <v>10072</v>
      </c>
      <c r="C47" s="285" t="s">
        <v>382</v>
      </c>
      <c r="D47" s="275">
        <v>227343.83000000005</v>
      </c>
      <c r="E47" s="289">
        <v>158878.42000000001</v>
      </c>
      <c r="F47" s="287">
        <v>0</v>
      </c>
      <c r="G47" s="278">
        <f t="shared" si="5"/>
        <v>68465.410000000033</v>
      </c>
      <c r="H47" s="288"/>
      <c r="I47" s="275">
        <v>19454.73</v>
      </c>
      <c r="J47" s="286">
        <v>13</v>
      </c>
      <c r="K47" s="280">
        <f t="shared" si="6"/>
        <v>19441.73</v>
      </c>
      <c r="L47" s="289"/>
      <c r="M47" s="281">
        <f t="shared" si="10"/>
        <v>246798.56000000006</v>
      </c>
      <c r="N47" s="289">
        <f t="shared" si="10"/>
        <v>158891.42000000001</v>
      </c>
      <c r="O47" s="282">
        <f t="shared" si="8"/>
        <v>87907.140000000043</v>
      </c>
      <c r="P47" s="283">
        <f>VLOOKUP(B47,'[4]CFR ANALYSIS REVENUE INCOME '!$A$4:$S$97,19,0)</f>
        <v>2874445.68</v>
      </c>
      <c r="Q47" s="284">
        <f t="shared" si="9"/>
        <v>7.90913641478172E-2</v>
      </c>
    </row>
    <row r="48" spans="1:39" ht="13.5" thickBot="1" x14ac:dyDescent="0.25">
      <c r="A48" s="313">
        <v>3304</v>
      </c>
      <c r="B48" s="311">
        <v>10073</v>
      </c>
      <c r="C48" s="285" t="s">
        <v>383</v>
      </c>
      <c r="D48" s="275">
        <v>208562.98</v>
      </c>
      <c r="E48" s="289">
        <v>132956.74</v>
      </c>
      <c r="F48" s="287">
        <v>0</v>
      </c>
      <c r="G48" s="278">
        <f t="shared" si="5"/>
        <v>75606.24000000002</v>
      </c>
      <c r="H48" s="288"/>
      <c r="I48" s="275">
        <v>-1</v>
      </c>
      <c r="J48" s="286">
        <v>-1</v>
      </c>
      <c r="K48" s="280">
        <f t="shared" si="6"/>
        <v>0</v>
      </c>
      <c r="L48" s="289"/>
      <c r="M48" s="281">
        <f t="shared" si="10"/>
        <v>208561.98</v>
      </c>
      <c r="N48" s="289">
        <f t="shared" si="10"/>
        <v>132955.74</v>
      </c>
      <c r="O48" s="282">
        <f t="shared" si="8"/>
        <v>75606.24000000002</v>
      </c>
      <c r="P48" s="283">
        <f>VLOOKUP(B48,'[4]CFR ANALYSIS REVENUE INCOME '!$A$4:$S$97,19,0)</f>
        <v>1529039.37</v>
      </c>
      <c r="Q48" s="284">
        <f t="shared" si="9"/>
        <v>0.13640131450637533</v>
      </c>
    </row>
    <row r="49" spans="1:17" ht="13.5" thickBot="1" x14ac:dyDescent="0.25">
      <c r="A49" s="313">
        <v>2036</v>
      </c>
      <c r="B49" s="311">
        <v>10074</v>
      </c>
      <c r="C49" s="285" t="s">
        <v>384</v>
      </c>
      <c r="D49" s="275">
        <v>446061.61</v>
      </c>
      <c r="E49" s="289">
        <v>528877.25</v>
      </c>
      <c r="F49" s="287">
        <v>0</v>
      </c>
      <c r="G49" s="278">
        <f t="shared" si="5"/>
        <v>-82815.640000000014</v>
      </c>
      <c r="H49" s="288"/>
      <c r="I49" s="275">
        <v>0</v>
      </c>
      <c r="J49" s="286">
        <v>3.4924596548080443E-12</v>
      </c>
      <c r="K49" s="280">
        <f t="shared" si="6"/>
        <v>-3.4924596548080443E-12</v>
      </c>
      <c r="L49" s="289"/>
      <c r="M49" s="281">
        <f t="shared" si="10"/>
        <v>446061.61</v>
      </c>
      <c r="N49" s="289">
        <f t="shared" si="10"/>
        <v>528877.25</v>
      </c>
      <c r="O49" s="282">
        <f t="shared" si="8"/>
        <v>-82815.640000000014</v>
      </c>
      <c r="P49" s="283">
        <f>VLOOKUP(B49,'[4]CFR ANALYSIS REVENUE INCOME '!$A$4:$S$97,19,0)</f>
        <v>2448794.8600000003</v>
      </c>
      <c r="Q49" s="284">
        <f t="shared" si="9"/>
        <v>0.18215556447223183</v>
      </c>
    </row>
    <row r="50" spans="1:17" ht="13.5" thickBot="1" x14ac:dyDescent="0.25">
      <c r="A50" s="313">
        <v>2037</v>
      </c>
      <c r="B50" s="311">
        <v>10075</v>
      </c>
      <c r="C50" s="285" t="s">
        <v>385</v>
      </c>
      <c r="D50" s="275">
        <v>63988.190000000039</v>
      </c>
      <c r="E50" s="289">
        <v>-10522.599999999929</v>
      </c>
      <c r="F50" s="287">
        <v>0</v>
      </c>
      <c r="G50" s="278">
        <f t="shared" si="5"/>
        <v>74510.789999999964</v>
      </c>
      <c r="H50" s="288"/>
      <c r="I50" s="275">
        <v>13724.75</v>
      </c>
      <c r="J50" s="286">
        <v>15413.75</v>
      </c>
      <c r="K50" s="280">
        <f t="shared" si="6"/>
        <v>-1689</v>
      </c>
      <c r="L50" s="289"/>
      <c r="M50" s="281">
        <f t="shared" si="10"/>
        <v>77712.940000000031</v>
      </c>
      <c r="N50" s="289">
        <f t="shared" si="10"/>
        <v>4891.1500000000706</v>
      </c>
      <c r="O50" s="282">
        <f t="shared" si="8"/>
        <v>72821.789999999964</v>
      </c>
      <c r="P50" s="283">
        <f>VLOOKUP(B50,'[4]CFR ANALYSIS REVENUE INCOME '!$A$4:$S$97,19,0)</f>
        <v>1793643.44</v>
      </c>
      <c r="Q50" s="284">
        <f t="shared" si="9"/>
        <v>3.5674977854015424E-2</v>
      </c>
    </row>
    <row r="51" spans="1:17" ht="13.5" thickBot="1" x14ac:dyDescent="0.25">
      <c r="A51" s="313">
        <v>3523</v>
      </c>
      <c r="B51" s="311">
        <v>11093</v>
      </c>
      <c r="C51" s="285" t="s">
        <v>76</v>
      </c>
      <c r="D51" s="275">
        <v>285146.94</v>
      </c>
      <c r="E51" s="289">
        <v>309495.92</v>
      </c>
      <c r="F51" s="287">
        <v>0</v>
      </c>
      <c r="G51" s="278">
        <f t="shared" si="5"/>
        <v>-24348.979999999981</v>
      </c>
      <c r="H51" s="288"/>
      <c r="I51" s="275">
        <v>23476.720000000001</v>
      </c>
      <c r="J51" s="286">
        <v>9203.49</v>
      </c>
      <c r="K51" s="280">
        <f t="shared" si="6"/>
        <v>14273.230000000001</v>
      </c>
      <c r="L51" s="289"/>
      <c r="M51" s="281">
        <f t="shared" si="10"/>
        <v>308623.66000000003</v>
      </c>
      <c r="N51" s="289">
        <f t="shared" si="10"/>
        <v>318699.40999999997</v>
      </c>
      <c r="O51" s="282">
        <f t="shared" si="8"/>
        <v>-10075.749999999942</v>
      </c>
      <c r="P51" s="283">
        <f>VLOOKUP(B51,'[4]CFR ANALYSIS REVENUE INCOME '!$A$4:$S$97,19,0)</f>
        <v>3645646.39</v>
      </c>
      <c r="Q51" s="284">
        <f t="shared" si="9"/>
        <v>7.8215742695769239E-2</v>
      </c>
    </row>
    <row r="52" spans="1:17" ht="13.5" thickBot="1" x14ac:dyDescent="0.25">
      <c r="A52" s="313">
        <v>5948</v>
      </c>
      <c r="B52" s="311">
        <v>10125</v>
      </c>
      <c r="C52" s="285" t="s">
        <v>386</v>
      </c>
      <c r="D52" s="275">
        <v>36795.800000000003</v>
      </c>
      <c r="E52" s="289">
        <v>29057.67</v>
      </c>
      <c r="F52" s="287">
        <v>0</v>
      </c>
      <c r="G52" s="278">
        <f t="shared" si="5"/>
        <v>7738.1300000000047</v>
      </c>
      <c r="H52" s="288"/>
      <c r="I52" s="275">
        <v>0</v>
      </c>
      <c r="J52" s="314">
        <v>0</v>
      </c>
      <c r="K52" s="280">
        <f t="shared" si="6"/>
        <v>0</v>
      </c>
      <c r="L52" s="289"/>
      <c r="M52" s="281">
        <f t="shared" si="10"/>
        <v>36795.800000000003</v>
      </c>
      <c r="N52" s="289">
        <f t="shared" si="10"/>
        <v>29057.67</v>
      </c>
      <c r="O52" s="282">
        <f t="shared" si="8"/>
        <v>7738.1300000000047</v>
      </c>
      <c r="P52" s="283">
        <f>VLOOKUP(B52,'[4]CFR ANALYSIS REVENUE INCOME '!$A$4:$S$97,19,0)</f>
        <v>1514787.5899999996</v>
      </c>
      <c r="Q52" s="284">
        <f t="shared" si="9"/>
        <v>2.4291062484872887E-2</v>
      </c>
    </row>
    <row r="53" spans="1:17" ht="13.5" thickBot="1" x14ac:dyDescent="0.25">
      <c r="A53" s="313">
        <v>5949</v>
      </c>
      <c r="B53" s="311">
        <v>10126</v>
      </c>
      <c r="C53" s="285" t="s">
        <v>387</v>
      </c>
      <c r="D53" s="275">
        <v>-16080.28999999999</v>
      </c>
      <c r="E53" s="289">
        <v>-31959.81</v>
      </c>
      <c r="F53" s="287">
        <v>0</v>
      </c>
      <c r="G53" s="278">
        <f t="shared" si="5"/>
        <v>15879.520000000011</v>
      </c>
      <c r="H53" s="288"/>
      <c r="I53" s="275">
        <v>0</v>
      </c>
      <c r="J53" s="314">
        <v>0</v>
      </c>
      <c r="K53" s="280">
        <f t="shared" si="6"/>
        <v>0</v>
      </c>
      <c r="L53" s="289"/>
      <c r="M53" s="281">
        <f t="shared" si="10"/>
        <v>-16080.28999999999</v>
      </c>
      <c r="N53" s="289">
        <f t="shared" si="10"/>
        <v>-31959.81</v>
      </c>
      <c r="O53" s="282">
        <f t="shared" si="8"/>
        <v>15879.520000000011</v>
      </c>
      <c r="P53" s="283">
        <f>VLOOKUP(B53,'[4]CFR ANALYSIS REVENUE INCOME '!$A$4:$S$97,19,0)</f>
        <v>2874871.49</v>
      </c>
      <c r="Q53" s="284">
        <f t="shared" si="9"/>
        <v>-5.5933943676904976E-3</v>
      </c>
    </row>
    <row r="54" spans="1:17" ht="13.5" thickBot="1" x14ac:dyDescent="0.25">
      <c r="A54" s="313">
        <v>3513</v>
      </c>
      <c r="B54" s="311">
        <v>10114</v>
      </c>
      <c r="C54" s="285" t="s">
        <v>388</v>
      </c>
      <c r="D54" s="275">
        <v>5607.8099999999904</v>
      </c>
      <c r="E54" s="289">
        <v>53322.3</v>
      </c>
      <c r="F54" s="287">
        <v>0</v>
      </c>
      <c r="G54" s="278">
        <f t="shared" si="5"/>
        <v>-47714.490000000013</v>
      </c>
      <c r="H54" s="288"/>
      <c r="I54" s="275">
        <v>-1</v>
      </c>
      <c r="J54" s="286">
        <v>-0.5</v>
      </c>
      <c r="K54" s="280">
        <f t="shared" si="6"/>
        <v>-0.5</v>
      </c>
      <c r="L54" s="289"/>
      <c r="M54" s="281">
        <f t="shared" si="10"/>
        <v>5606.8099999999904</v>
      </c>
      <c r="N54" s="289">
        <f t="shared" si="10"/>
        <v>53321.8</v>
      </c>
      <c r="O54" s="282">
        <f t="shared" si="8"/>
        <v>-47714.990000000013</v>
      </c>
      <c r="P54" s="283">
        <f>VLOOKUP(B54,'[4]CFR ANALYSIS REVENUE INCOME '!$A$4:$S$97,19,0)</f>
        <v>2050185.67</v>
      </c>
      <c r="Q54" s="284">
        <f t="shared" si="9"/>
        <v>2.7352693378253838E-3</v>
      </c>
    </row>
    <row r="55" spans="1:17" ht="13.5" thickBot="1" x14ac:dyDescent="0.25">
      <c r="A55" s="313">
        <v>3305</v>
      </c>
      <c r="B55" s="311">
        <v>10078</v>
      </c>
      <c r="C55" s="285" t="s">
        <v>389</v>
      </c>
      <c r="D55" s="275">
        <v>170062.96999999997</v>
      </c>
      <c r="E55" s="289">
        <v>180209.7</v>
      </c>
      <c r="F55" s="287">
        <v>0</v>
      </c>
      <c r="G55" s="278">
        <f t="shared" si="5"/>
        <v>-10146.73000000004</v>
      </c>
      <c r="H55" s="288"/>
      <c r="I55" s="275">
        <v>0</v>
      </c>
      <c r="J55" s="286">
        <v>-0.5</v>
      </c>
      <c r="K55" s="280">
        <f t="shared" si="6"/>
        <v>0.5</v>
      </c>
      <c r="L55" s="289"/>
      <c r="M55" s="281">
        <f t="shared" si="10"/>
        <v>170062.96999999997</v>
      </c>
      <c r="N55" s="289">
        <f t="shared" si="10"/>
        <v>180209.2</v>
      </c>
      <c r="O55" s="282">
        <f t="shared" si="8"/>
        <v>-10146.23000000004</v>
      </c>
      <c r="P55" s="283">
        <f>VLOOKUP(B55,'[4]CFR ANALYSIS REVENUE INCOME '!$A$4:$S$97,19,0)</f>
        <v>761973.44000000018</v>
      </c>
      <c r="Q55" s="284">
        <f t="shared" si="9"/>
        <v>0.22318753000104563</v>
      </c>
    </row>
    <row r="56" spans="1:17" ht="13.5" thickBot="1" x14ac:dyDescent="0.25">
      <c r="A56" s="313">
        <v>2042</v>
      </c>
      <c r="B56" s="311">
        <v>10079</v>
      </c>
      <c r="C56" s="285" t="s">
        <v>390</v>
      </c>
      <c r="D56" s="275">
        <v>131770.98000000001</v>
      </c>
      <c r="E56" s="289">
        <v>80105.960000000006</v>
      </c>
      <c r="F56" s="287">
        <v>0</v>
      </c>
      <c r="G56" s="278">
        <f t="shared" si="5"/>
        <v>51665.020000000004</v>
      </c>
      <c r="H56" s="288"/>
      <c r="I56" s="275">
        <v>11305.5</v>
      </c>
      <c r="J56" s="286">
        <v>0</v>
      </c>
      <c r="K56" s="280">
        <f t="shared" si="6"/>
        <v>11305.5</v>
      </c>
      <c r="L56" s="289"/>
      <c r="M56" s="281">
        <f t="shared" si="10"/>
        <v>143076.48000000001</v>
      </c>
      <c r="N56" s="289">
        <f t="shared" si="10"/>
        <v>80105.960000000006</v>
      </c>
      <c r="O56" s="282">
        <f t="shared" si="8"/>
        <v>62970.520000000004</v>
      </c>
      <c r="P56" s="283">
        <f>VLOOKUP(B56,'[4]CFR ANALYSIS REVENUE INCOME '!$A$4:$S$97,19,0)</f>
        <v>1809967.6500000001</v>
      </c>
      <c r="Q56" s="284">
        <f t="shared" si="9"/>
        <v>7.2802947610693489E-2</v>
      </c>
    </row>
    <row r="57" spans="1:17" ht="13.5" thickBot="1" x14ac:dyDescent="0.25">
      <c r="A57" s="313">
        <v>2044</v>
      </c>
      <c r="B57" s="311">
        <v>10081</v>
      </c>
      <c r="C57" s="285" t="s">
        <v>391</v>
      </c>
      <c r="D57" s="275">
        <v>94609.31</v>
      </c>
      <c r="E57" s="289">
        <v>69525.539999999964</v>
      </c>
      <c r="F57" s="287">
        <v>0</v>
      </c>
      <c r="G57" s="278">
        <f t="shared" si="5"/>
        <v>25083.770000000033</v>
      </c>
      <c r="H57" s="288"/>
      <c r="I57" s="275">
        <v>14584.63</v>
      </c>
      <c r="J57" s="286">
        <v>8083.75</v>
      </c>
      <c r="K57" s="280">
        <f t="shared" si="6"/>
        <v>6500.8799999999992</v>
      </c>
      <c r="L57" s="289"/>
      <c r="M57" s="281">
        <f t="shared" si="10"/>
        <v>109193.94</v>
      </c>
      <c r="N57" s="289">
        <f t="shared" si="10"/>
        <v>77609.289999999964</v>
      </c>
      <c r="O57" s="282">
        <f t="shared" si="8"/>
        <v>31584.650000000038</v>
      </c>
      <c r="P57" s="283">
        <f>VLOOKUP(B57,'[4]CFR ANALYSIS REVENUE INCOME '!$A$4:$S$97,19,0)</f>
        <v>1946820.1099999999</v>
      </c>
      <c r="Q57" s="284">
        <f t="shared" si="9"/>
        <v>4.8596842365677025E-2</v>
      </c>
    </row>
    <row r="58" spans="1:17" ht="13.5" thickBot="1" x14ac:dyDescent="0.25">
      <c r="A58" s="313">
        <v>2043</v>
      </c>
      <c r="B58" s="311">
        <v>10080</v>
      </c>
      <c r="C58" s="285" t="s">
        <v>392</v>
      </c>
      <c r="D58" s="275">
        <v>226756.54</v>
      </c>
      <c r="E58" s="289">
        <v>192321.01</v>
      </c>
      <c r="F58" s="287">
        <v>0</v>
      </c>
      <c r="G58" s="278">
        <f t="shared" si="5"/>
        <v>34435.53</v>
      </c>
      <c r="H58" s="288"/>
      <c r="I58" s="275">
        <v>14806.9</v>
      </c>
      <c r="J58" s="286">
        <v>0.43</v>
      </c>
      <c r="K58" s="280">
        <f t="shared" si="6"/>
        <v>14806.47</v>
      </c>
      <c r="L58" s="289"/>
      <c r="M58" s="281">
        <f t="shared" si="10"/>
        <v>241563.44</v>
      </c>
      <c r="N58" s="289">
        <f t="shared" si="10"/>
        <v>192321.44</v>
      </c>
      <c r="O58" s="282">
        <f t="shared" si="8"/>
        <v>49242</v>
      </c>
      <c r="P58" s="283">
        <f>VLOOKUP(B58,'[4]CFR ANALYSIS REVENUE INCOME '!$A$4:$S$97,19,0)</f>
        <v>2514343.9</v>
      </c>
      <c r="Q58" s="284">
        <f t="shared" si="9"/>
        <v>9.018517315789619E-2</v>
      </c>
    </row>
    <row r="59" spans="1:17" ht="13.5" thickBot="1" x14ac:dyDescent="0.25">
      <c r="A59" s="313">
        <v>2053</v>
      </c>
      <c r="B59" s="311">
        <v>10113</v>
      </c>
      <c r="C59" s="285" t="s">
        <v>393</v>
      </c>
      <c r="D59" s="275">
        <v>12852.24</v>
      </c>
      <c r="E59" s="289">
        <v>0</v>
      </c>
      <c r="F59" s="287">
        <v>0</v>
      </c>
      <c r="G59" s="278">
        <f t="shared" si="5"/>
        <v>12852.24</v>
      </c>
      <c r="H59" s="288"/>
      <c r="I59" s="275">
        <v>0</v>
      </c>
      <c r="J59" s="286">
        <v>0</v>
      </c>
      <c r="K59" s="280">
        <f t="shared" si="6"/>
        <v>0</v>
      </c>
      <c r="L59" s="289"/>
      <c r="M59" s="281">
        <f t="shared" si="10"/>
        <v>12852.24</v>
      </c>
      <c r="N59" s="289">
        <f t="shared" si="10"/>
        <v>0</v>
      </c>
      <c r="O59" s="282">
        <f t="shared" si="8"/>
        <v>12852.24</v>
      </c>
      <c r="P59" s="283">
        <f>VLOOKUP(B59,'[4]CFR ANALYSIS REVENUE INCOME '!$A$4:$S$97,19,0)</f>
        <v>325247.88</v>
      </c>
      <c r="Q59" s="284">
        <f t="shared" si="9"/>
        <v>3.9515215287490878E-2</v>
      </c>
    </row>
    <row r="60" spans="1:17" ht="13.5" thickBot="1" x14ac:dyDescent="0.25">
      <c r="A60" s="313">
        <v>2045</v>
      </c>
      <c r="B60" s="311">
        <v>10082</v>
      </c>
      <c r="C60" s="285" t="s">
        <v>394</v>
      </c>
      <c r="D60" s="275">
        <v>143366.46000000014</v>
      </c>
      <c r="E60" s="289">
        <v>242852.44</v>
      </c>
      <c r="F60" s="287">
        <v>0</v>
      </c>
      <c r="G60" s="278">
        <f t="shared" si="5"/>
        <v>-99485.979999999865</v>
      </c>
      <c r="H60" s="288"/>
      <c r="I60" s="275">
        <v>18817.71</v>
      </c>
      <c r="J60" s="286">
        <v>0.23</v>
      </c>
      <c r="K60" s="280">
        <f t="shared" si="6"/>
        <v>18817.48</v>
      </c>
      <c r="L60" s="289"/>
      <c r="M60" s="281">
        <f t="shared" si="10"/>
        <v>162184.17000000013</v>
      </c>
      <c r="N60" s="289">
        <f t="shared" si="10"/>
        <v>242852.67</v>
      </c>
      <c r="O60" s="282">
        <f t="shared" si="8"/>
        <v>-80668.499999999884</v>
      </c>
      <c r="P60" s="283">
        <f>VLOOKUP(B60,'[4]CFR ANALYSIS REVENUE INCOME '!$A$4:$S$97,19,0)</f>
        <v>1676084.31</v>
      </c>
      <c r="Q60" s="284">
        <f t="shared" si="9"/>
        <v>8.5536544399726605E-2</v>
      </c>
    </row>
    <row r="61" spans="1:17" ht="13.5" thickBot="1" x14ac:dyDescent="0.25">
      <c r="A61" s="313">
        <v>2077</v>
      </c>
      <c r="B61" s="311">
        <v>10127</v>
      </c>
      <c r="C61" s="285" t="s">
        <v>395</v>
      </c>
      <c r="D61" s="275">
        <v>199337.78000000012</v>
      </c>
      <c r="E61" s="289">
        <v>221791.84</v>
      </c>
      <c r="F61" s="287">
        <v>0</v>
      </c>
      <c r="G61" s="278">
        <f t="shared" si="5"/>
        <v>-22454.059999999881</v>
      </c>
      <c r="H61" s="288"/>
      <c r="I61" s="275">
        <v>3651.02</v>
      </c>
      <c r="J61" s="286">
        <v>-0.29999999999883586</v>
      </c>
      <c r="K61" s="280">
        <f t="shared" si="6"/>
        <v>3651.3199999999988</v>
      </c>
      <c r="L61" s="289"/>
      <c r="M61" s="281">
        <f t="shared" si="10"/>
        <v>202988.8000000001</v>
      </c>
      <c r="N61" s="289">
        <f t="shared" si="10"/>
        <v>221791.54</v>
      </c>
      <c r="O61" s="282">
        <f t="shared" si="8"/>
        <v>-18802.739999999903</v>
      </c>
      <c r="P61" s="283">
        <f>VLOOKUP(B61,'[4]CFR ANALYSIS REVENUE INCOME '!$A$4:$S$97,19,0)</f>
        <v>6569854.0599999996</v>
      </c>
      <c r="Q61" s="284">
        <f t="shared" si="9"/>
        <v>3.0341279757438042E-2</v>
      </c>
    </row>
    <row r="62" spans="1:17" ht="13.5" thickBot="1" x14ac:dyDescent="0.25">
      <c r="A62" s="313">
        <v>5201</v>
      </c>
      <c r="B62" s="311">
        <v>10084</v>
      </c>
      <c r="C62" s="285" t="s">
        <v>396</v>
      </c>
      <c r="D62" s="275">
        <v>265799.09000000008</v>
      </c>
      <c r="E62" s="289">
        <v>248450.94</v>
      </c>
      <c r="F62" s="287">
        <v>0</v>
      </c>
      <c r="G62" s="278">
        <f t="shared" si="5"/>
        <v>17348.150000000081</v>
      </c>
      <c r="H62" s="288"/>
      <c r="I62" s="275">
        <v>14735.58</v>
      </c>
      <c r="J62" s="286">
        <v>0.5</v>
      </c>
      <c r="K62" s="280">
        <f t="shared" si="6"/>
        <v>14735.08</v>
      </c>
      <c r="L62" s="289"/>
      <c r="M62" s="281">
        <f t="shared" si="10"/>
        <v>280534.6700000001</v>
      </c>
      <c r="N62" s="289">
        <f t="shared" si="10"/>
        <v>248451.44</v>
      </c>
      <c r="O62" s="282">
        <f t="shared" si="8"/>
        <v>32083.230000000098</v>
      </c>
      <c r="P62" s="283">
        <f>VLOOKUP(B62,'[4]CFR ANALYSIS REVENUE INCOME '!$A$4:$S$97,19,0)</f>
        <v>2001763.3100000005</v>
      </c>
      <c r="Q62" s="284">
        <f t="shared" si="9"/>
        <v>0.13278247666553544</v>
      </c>
    </row>
    <row r="63" spans="1:17" ht="13.5" thickBot="1" x14ac:dyDescent="0.25">
      <c r="A63" s="313">
        <v>3501</v>
      </c>
      <c r="B63" s="311">
        <v>10085</v>
      </c>
      <c r="C63" s="285" t="s">
        <v>397</v>
      </c>
      <c r="D63" s="275">
        <v>106542.16</v>
      </c>
      <c r="E63" s="289">
        <v>21391.119999999999</v>
      </c>
      <c r="F63" s="287">
        <v>0</v>
      </c>
      <c r="G63" s="278">
        <f t="shared" si="5"/>
        <v>85151.040000000008</v>
      </c>
      <c r="H63" s="288"/>
      <c r="I63" s="275">
        <v>1</v>
      </c>
      <c r="J63" s="286">
        <v>1</v>
      </c>
      <c r="K63" s="280">
        <f t="shared" si="6"/>
        <v>0</v>
      </c>
      <c r="L63" s="289"/>
      <c r="M63" s="281">
        <f t="shared" si="10"/>
        <v>106543.16</v>
      </c>
      <c r="N63" s="289">
        <f t="shared" si="10"/>
        <v>21392.12</v>
      </c>
      <c r="O63" s="282">
        <f t="shared" si="8"/>
        <v>85151.040000000008</v>
      </c>
      <c r="P63" s="283">
        <f>VLOOKUP(B63,'[4]CFR ANALYSIS REVENUE INCOME '!$A$4:$S$97,19,0)</f>
        <v>1356936.4000000001</v>
      </c>
      <c r="Q63" s="284">
        <f t="shared" si="9"/>
        <v>7.8516693929059606E-2</v>
      </c>
    </row>
    <row r="64" spans="1:17" ht="13.5" thickBot="1" x14ac:dyDescent="0.25">
      <c r="A64" s="313">
        <v>2078</v>
      </c>
      <c r="B64" s="311">
        <v>10129</v>
      </c>
      <c r="C64" s="285" t="s">
        <v>398</v>
      </c>
      <c r="D64" s="275">
        <v>73275.649999999994</v>
      </c>
      <c r="E64" s="289">
        <v>17532.32</v>
      </c>
      <c r="F64" s="287">
        <v>0</v>
      </c>
      <c r="G64" s="278">
        <f t="shared" si="5"/>
        <v>55743.329999999994</v>
      </c>
      <c r="H64" s="288"/>
      <c r="I64" s="275">
        <v>0</v>
      </c>
      <c r="J64" s="314">
        <v>0</v>
      </c>
      <c r="K64" s="280">
        <f t="shared" si="6"/>
        <v>0</v>
      </c>
      <c r="L64" s="289"/>
      <c r="M64" s="281">
        <f t="shared" si="10"/>
        <v>73275.649999999994</v>
      </c>
      <c r="N64" s="289">
        <f t="shared" si="10"/>
        <v>17532.32</v>
      </c>
      <c r="O64" s="282">
        <f t="shared" si="8"/>
        <v>55743.329999999994</v>
      </c>
      <c r="P64" s="283">
        <f>VLOOKUP(B64,'[4]CFR ANALYSIS REVENUE INCOME '!$A$4:$S$97,19,0)</f>
        <v>1881348.9299999997</v>
      </c>
      <c r="Q64" s="284">
        <f t="shared" si="9"/>
        <v>3.8948463430438715E-2</v>
      </c>
    </row>
    <row r="65" spans="1:17" ht="13.5" thickBot="1" x14ac:dyDescent="0.25">
      <c r="A65" s="313">
        <v>2071</v>
      </c>
      <c r="B65" s="311">
        <v>10119</v>
      </c>
      <c r="C65" s="285" t="s">
        <v>399</v>
      </c>
      <c r="D65" s="275">
        <v>73999.69</v>
      </c>
      <c r="E65" s="289">
        <v>79254.12</v>
      </c>
      <c r="F65" s="287">
        <v>0</v>
      </c>
      <c r="G65" s="278">
        <f t="shared" si="5"/>
        <v>-5254.429999999993</v>
      </c>
      <c r="H65" s="288"/>
      <c r="I65" s="275">
        <v>25246.98</v>
      </c>
      <c r="J65" s="286">
        <v>15090.75</v>
      </c>
      <c r="K65" s="280">
        <f t="shared" si="6"/>
        <v>10156.23</v>
      </c>
      <c r="L65" s="289"/>
      <c r="M65" s="281">
        <f t="shared" si="10"/>
        <v>99246.67</v>
      </c>
      <c r="N65" s="289">
        <f t="shared" si="10"/>
        <v>94344.87</v>
      </c>
      <c r="O65" s="282">
        <f t="shared" si="8"/>
        <v>4901.8000000000029</v>
      </c>
      <c r="P65" s="283">
        <f>VLOOKUP(B65,'[4]CFR ANALYSIS REVENUE INCOME '!$A$4:$S$97,19,0)</f>
        <v>1641393.64</v>
      </c>
      <c r="Q65" s="284">
        <f t="shared" si="9"/>
        <v>4.5083451158004981E-2</v>
      </c>
    </row>
    <row r="66" spans="1:17" ht="13.5" thickBot="1" x14ac:dyDescent="0.25">
      <c r="A66" s="313">
        <v>2072</v>
      </c>
      <c r="B66" s="311">
        <v>10086</v>
      </c>
      <c r="C66" s="285" t="s">
        <v>400</v>
      </c>
      <c r="D66" s="275">
        <v>135733.18</v>
      </c>
      <c r="E66" s="289">
        <v>134490</v>
      </c>
      <c r="F66" s="287">
        <v>0</v>
      </c>
      <c r="G66" s="278">
        <f t="shared" si="5"/>
        <v>1243.179999999993</v>
      </c>
      <c r="H66" s="288"/>
      <c r="I66" s="275">
        <v>12746.92</v>
      </c>
      <c r="J66" s="286">
        <v>9697</v>
      </c>
      <c r="K66" s="280">
        <f t="shared" si="6"/>
        <v>3049.92</v>
      </c>
      <c r="L66" s="289"/>
      <c r="M66" s="281">
        <f t="shared" si="10"/>
        <v>148480.1</v>
      </c>
      <c r="N66" s="289">
        <f t="shared" si="10"/>
        <v>144187</v>
      </c>
      <c r="O66" s="282">
        <f t="shared" si="8"/>
        <v>4293.1000000000058</v>
      </c>
      <c r="P66" s="283">
        <f>VLOOKUP(B66,'[4]CFR ANALYSIS REVENUE INCOME '!$A$4:$S$97,19,0)</f>
        <v>2075169.3399999999</v>
      </c>
      <c r="Q66" s="284">
        <f t="shared" si="9"/>
        <v>6.5408242779839837E-2</v>
      </c>
    </row>
    <row r="67" spans="1:17" ht="13.5" thickBot="1" x14ac:dyDescent="0.25">
      <c r="A67" s="313">
        <v>3512</v>
      </c>
      <c r="B67" s="311">
        <v>10112</v>
      </c>
      <c r="C67" s="285" t="s">
        <v>401</v>
      </c>
      <c r="D67" s="275">
        <v>278225.33</v>
      </c>
      <c r="E67" s="289">
        <v>129908.65</v>
      </c>
      <c r="F67" s="287">
        <v>0</v>
      </c>
      <c r="G67" s="278">
        <f t="shared" si="5"/>
        <v>148316.68000000002</v>
      </c>
      <c r="H67" s="288"/>
      <c r="I67" s="275">
        <v>0</v>
      </c>
      <c r="J67" s="314">
        <v>0</v>
      </c>
      <c r="K67" s="280">
        <f t="shared" si="6"/>
        <v>0</v>
      </c>
      <c r="L67" s="289"/>
      <c r="M67" s="281">
        <f t="shared" si="10"/>
        <v>278225.33</v>
      </c>
      <c r="N67" s="289">
        <f t="shared" si="10"/>
        <v>129908.65</v>
      </c>
      <c r="O67" s="282">
        <f t="shared" si="8"/>
        <v>148316.68000000002</v>
      </c>
      <c r="P67" s="283">
        <f>VLOOKUP(B67,'[4]CFR ANALYSIS REVENUE INCOME '!$A$4:$S$97,19,0)</f>
        <v>2634822.79</v>
      </c>
      <c r="Q67" s="284">
        <f t="shared" si="9"/>
        <v>0.10559546207659758</v>
      </c>
    </row>
    <row r="68" spans="1:17" ht="13.5" thickBot="1" x14ac:dyDescent="0.25">
      <c r="A68" s="313">
        <v>3510</v>
      </c>
      <c r="B68" s="311">
        <v>10110</v>
      </c>
      <c r="C68" s="285" t="s">
        <v>402</v>
      </c>
      <c r="D68" s="275">
        <v>226201.87</v>
      </c>
      <c r="E68" s="289">
        <v>147828.54</v>
      </c>
      <c r="F68" s="287">
        <v>0</v>
      </c>
      <c r="G68" s="278">
        <f t="shared" si="5"/>
        <v>78373.329999999987</v>
      </c>
      <c r="H68" s="288"/>
      <c r="I68" s="275">
        <v>0</v>
      </c>
      <c r="J68" s="314">
        <v>0</v>
      </c>
      <c r="K68" s="280">
        <f t="shared" si="6"/>
        <v>0</v>
      </c>
      <c r="L68" s="289"/>
      <c r="M68" s="281">
        <f t="shared" si="10"/>
        <v>226201.87</v>
      </c>
      <c r="N68" s="289">
        <f t="shared" si="10"/>
        <v>147828.54</v>
      </c>
      <c r="O68" s="282">
        <f t="shared" si="8"/>
        <v>78373.329999999987</v>
      </c>
      <c r="P68" s="283">
        <f>VLOOKUP(B68,'[4]CFR ANALYSIS REVENUE INCOME '!$A$4:$S$97,19,0)</f>
        <v>2069504.6999999997</v>
      </c>
      <c r="Q68" s="284">
        <f t="shared" si="9"/>
        <v>0.10930241907640993</v>
      </c>
    </row>
    <row r="69" spans="1:17" ht="13.5" thickBot="1" x14ac:dyDescent="0.25">
      <c r="A69" s="255">
        <v>2041</v>
      </c>
      <c r="B69" s="311">
        <v>11381</v>
      </c>
      <c r="C69" s="317" t="s">
        <v>145</v>
      </c>
      <c r="D69" s="275">
        <v>147190.92000000001</v>
      </c>
      <c r="E69" s="289">
        <v>87789.62</v>
      </c>
      <c r="F69" s="287">
        <v>0</v>
      </c>
      <c r="G69" s="278">
        <f t="shared" si="5"/>
        <v>59401.300000000017</v>
      </c>
      <c r="H69" s="288"/>
      <c r="I69" s="275">
        <v>1</v>
      </c>
      <c r="J69" s="286">
        <v>1</v>
      </c>
      <c r="K69" s="280">
        <f t="shared" si="6"/>
        <v>0</v>
      </c>
      <c r="L69" s="289"/>
      <c r="M69" s="281">
        <f t="shared" si="10"/>
        <v>147191.92000000001</v>
      </c>
      <c r="N69" s="289">
        <f t="shared" si="10"/>
        <v>87790.62</v>
      </c>
      <c r="O69" s="282">
        <f t="shared" si="8"/>
        <v>59401.300000000017</v>
      </c>
      <c r="P69" s="283">
        <f>VLOOKUP(B69,'[4]CFR ANALYSIS REVENUE INCOME '!$A$4:$S$97,19,0)</f>
        <v>1153901.46</v>
      </c>
      <c r="Q69" s="284">
        <f t="shared" si="9"/>
        <v>0.12755934982524419</v>
      </c>
    </row>
    <row r="70" spans="1:17" ht="13.5" thickBot="1" x14ac:dyDescent="0.25">
      <c r="A70" s="313">
        <v>3502</v>
      </c>
      <c r="B70" s="311">
        <v>10087</v>
      </c>
      <c r="C70" s="285" t="s">
        <v>403</v>
      </c>
      <c r="D70" s="275">
        <v>526139</v>
      </c>
      <c r="E70" s="289">
        <v>407523.53999999986</v>
      </c>
      <c r="F70" s="287">
        <v>0</v>
      </c>
      <c r="G70" s="278">
        <f t="shared" si="5"/>
        <v>118615.46000000014</v>
      </c>
      <c r="H70" s="288"/>
      <c r="I70" s="275">
        <v>1</v>
      </c>
      <c r="J70" s="286">
        <v>1</v>
      </c>
      <c r="K70" s="280">
        <f t="shared" si="6"/>
        <v>0</v>
      </c>
      <c r="L70" s="289"/>
      <c r="M70" s="281">
        <f t="shared" si="10"/>
        <v>526140</v>
      </c>
      <c r="N70" s="289">
        <f t="shared" si="10"/>
        <v>407524.53999999986</v>
      </c>
      <c r="O70" s="282">
        <f t="shared" si="8"/>
        <v>118615.46000000014</v>
      </c>
      <c r="P70" s="283">
        <f>VLOOKUP(B70,'[4]CFR ANALYSIS REVENUE INCOME '!$A$4:$S$97,19,0)</f>
        <v>1978607.77</v>
      </c>
      <c r="Q70" s="284">
        <f t="shared" si="9"/>
        <v>0.26591374398575218</v>
      </c>
    </row>
    <row r="71" spans="1:17" ht="13.5" thickBot="1" x14ac:dyDescent="0.25">
      <c r="A71" s="313">
        <v>3315</v>
      </c>
      <c r="B71" s="311">
        <v>10099</v>
      </c>
      <c r="C71" s="285" t="s">
        <v>404</v>
      </c>
      <c r="D71" s="275">
        <v>191099.58</v>
      </c>
      <c r="E71" s="289">
        <v>201563.22</v>
      </c>
      <c r="F71" s="287">
        <v>0</v>
      </c>
      <c r="G71" s="278">
        <f t="shared" si="5"/>
        <v>-10463.640000000014</v>
      </c>
      <c r="H71" s="288"/>
      <c r="I71" s="275">
        <v>0</v>
      </c>
      <c r="J71" s="286">
        <v>0</v>
      </c>
      <c r="K71" s="280">
        <f t="shared" si="6"/>
        <v>0</v>
      </c>
      <c r="L71" s="289"/>
      <c r="M71" s="281">
        <f t="shared" si="10"/>
        <v>191099.58</v>
      </c>
      <c r="N71" s="289">
        <f t="shared" si="10"/>
        <v>201563.22</v>
      </c>
      <c r="O71" s="282">
        <f t="shared" si="8"/>
        <v>-10463.640000000014</v>
      </c>
      <c r="P71" s="283">
        <f>VLOOKUP(B71,'[4]CFR ANALYSIS REVENUE INCOME '!$A$4:$S$97,19,0)</f>
        <v>1126883.8500000001</v>
      </c>
      <c r="Q71" s="284">
        <f t="shared" si="9"/>
        <v>0.16958232208226248</v>
      </c>
    </row>
    <row r="72" spans="1:17" ht="13.5" thickBot="1" x14ac:dyDescent="0.25">
      <c r="A72" s="313">
        <v>3504</v>
      </c>
      <c r="B72" s="311">
        <v>10088</v>
      </c>
      <c r="C72" s="285" t="s">
        <v>405</v>
      </c>
      <c r="D72" s="275">
        <v>205106.06</v>
      </c>
      <c r="E72" s="289">
        <v>247130.8</v>
      </c>
      <c r="F72" s="287">
        <v>0</v>
      </c>
      <c r="G72" s="278">
        <f t="shared" si="5"/>
        <v>-42024.739999999991</v>
      </c>
      <c r="H72" s="288"/>
      <c r="I72" s="275">
        <v>0</v>
      </c>
      <c r="J72" s="314">
        <v>0</v>
      </c>
      <c r="K72" s="280">
        <f t="shared" si="6"/>
        <v>0</v>
      </c>
      <c r="L72" s="289"/>
      <c r="M72" s="281">
        <f t="shared" si="10"/>
        <v>205106.06</v>
      </c>
      <c r="N72" s="289">
        <f t="shared" si="10"/>
        <v>247130.8</v>
      </c>
      <c r="O72" s="282">
        <f t="shared" si="8"/>
        <v>-42024.739999999991</v>
      </c>
      <c r="P72" s="283">
        <f>VLOOKUP(B72,'[4]CFR ANALYSIS REVENUE INCOME '!$A$4:$S$97,19,0)</f>
        <v>2552171.2299999995</v>
      </c>
      <c r="Q72" s="284">
        <f t="shared" si="9"/>
        <v>8.0365320942827195E-2</v>
      </c>
    </row>
    <row r="73" spans="1:17" ht="13.5" thickBot="1" x14ac:dyDescent="0.25">
      <c r="A73" s="313">
        <v>3307</v>
      </c>
      <c r="B73" s="311">
        <v>10089</v>
      </c>
      <c r="C73" s="285" t="s">
        <v>406</v>
      </c>
      <c r="D73" s="275">
        <v>114070.6</v>
      </c>
      <c r="E73" s="289">
        <v>81701.42</v>
      </c>
      <c r="F73" s="287">
        <v>0</v>
      </c>
      <c r="G73" s="278">
        <f t="shared" si="5"/>
        <v>32369.180000000008</v>
      </c>
      <c r="H73" s="288"/>
      <c r="I73" s="275">
        <v>0</v>
      </c>
      <c r="J73" s="314">
        <v>0</v>
      </c>
      <c r="K73" s="280">
        <f t="shared" si="6"/>
        <v>0</v>
      </c>
      <c r="L73" s="289"/>
      <c r="M73" s="281">
        <f t="shared" si="10"/>
        <v>114070.6</v>
      </c>
      <c r="N73" s="289">
        <f t="shared" si="10"/>
        <v>81701.42</v>
      </c>
      <c r="O73" s="282">
        <f t="shared" si="8"/>
        <v>32369.180000000008</v>
      </c>
      <c r="P73" s="283">
        <f>VLOOKUP(B73,'[4]CFR ANALYSIS REVENUE INCOME '!$A$4:$S$97,19,0)</f>
        <v>1314587.8499999999</v>
      </c>
      <c r="Q73" s="284">
        <f t="shared" si="9"/>
        <v>8.6772899962524394E-2</v>
      </c>
    </row>
    <row r="74" spans="1:17" ht="13.5" thickBot="1" x14ac:dyDescent="0.25">
      <c r="A74" s="313">
        <v>3309</v>
      </c>
      <c r="B74" s="311">
        <v>10116</v>
      </c>
      <c r="C74" s="285" t="s">
        <v>407</v>
      </c>
      <c r="D74" s="275">
        <v>82405.38</v>
      </c>
      <c r="E74" s="289">
        <v>69137.14</v>
      </c>
      <c r="F74" s="287">
        <v>0</v>
      </c>
      <c r="G74" s="278">
        <f t="shared" si="5"/>
        <v>13268.240000000005</v>
      </c>
      <c r="H74" s="288"/>
      <c r="I74" s="275">
        <v>0</v>
      </c>
      <c r="J74" s="314">
        <v>0</v>
      </c>
      <c r="K74" s="280">
        <f t="shared" si="6"/>
        <v>0</v>
      </c>
      <c r="L74" s="289"/>
      <c r="M74" s="281">
        <f t="shared" si="10"/>
        <v>82405.38</v>
      </c>
      <c r="N74" s="289">
        <f t="shared" si="10"/>
        <v>69137.14</v>
      </c>
      <c r="O74" s="282">
        <f t="shared" si="8"/>
        <v>13268.240000000005</v>
      </c>
      <c r="P74" s="283">
        <f>VLOOKUP(B74,'[4]CFR ANALYSIS REVENUE INCOME '!$A$4:$S$97,19,0)</f>
        <v>1258939.76</v>
      </c>
      <c r="Q74" s="284">
        <f t="shared" si="9"/>
        <v>6.5456174011058327E-2</v>
      </c>
    </row>
    <row r="75" spans="1:17" ht="13.5" thickBot="1" x14ac:dyDescent="0.25">
      <c r="A75" s="313">
        <v>3509</v>
      </c>
      <c r="B75" s="318">
        <v>10107</v>
      </c>
      <c r="C75" s="285" t="s">
        <v>152</v>
      </c>
      <c r="D75" s="275">
        <v>-83472.040000000023</v>
      </c>
      <c r="E75" s="289">
        <v>-122777.46</v>
      </c>
      <c r="F75" s="287">
        <v>0</v>
      </c>
      <c r="G75" s="278">
        <f t="shared" si="5"/>
        <v>39305.419999999984</v>
      </c>
      <c r="H75" s="288"/>
      <c r="I75" s="275">
        <v>0</v>
      </c>
      <c r="J75" s="314">
        <v>0</v>
      </c>
      <c r="K75" s="280">
        <f t="shared" si="6"/>
        <v>0</v>
      </c>
      <c r="L75" s="289"/>
      <c r="M75" s="281">
        <f t="shared" si="10"/>
        <v>-83472.040000000023</v>
      </c>
      <c r="N75" s="289">
        <f t="shared" si="10"/>
        <v>-122777.46</v>
      </c>
      <c r="O75" s="282">
        <f t="shared" si="8"/>
        <v>39305.419999999984</v>
      </c>
      <c r="P75" s="283">
        <f>VLOOKUP(B75,'[4]CFR ANALYSIS REVENUE INCOME '!$A$4:$S$97,19,0)</f>
        <v>2741948.4099999997</v>
      </c>
      <c r="Q75" s="284">
        <f t="shared" si="9"/>
        <v>-3.0442600486418354E-2</v>
      </c>
    </row>
    <row r="76" spans="1:17" ht="13.5" thickBot="1" x14ac:dyDescent="0.25">
      <c r="A76" s="313">
        <v>3521</v>
      </c>
      <c r="B76" s="318">
        <v>10698</v>
      </c>
      <c r="C76" s="285" t="s">
        <v>78</v>
      </c>
      <c r="D76" s="275">
        <v>332519.02</v>
      </c>
      <c r="E76" s="289">
        <v>309311.54000000004</v>
      </c>
      <c r="F76" s="287">
        <v>0</v>
      </c>
      <c r="G76" s="278">
        <f t="shared" si="5"/>
        <v>23207.479999999981</v>
      </c>
      <c r="H76" s="288"/>
      <c r="I76" s="275">
        <v>0</v>
      </c>
      <c r="J76" s="286">
        <v>0</v>
      </c>
      <c r="K76" s="280">
        <f t="shared" si="6"/>
        <v>0</v>
      </c>
      <c r="L76" s="289"/>
      <c r="M76" s="281">
        <f t="shared" si="10"/>
        <v>332519.02</v>
      </c>
      <c r="N76" s="289">
        <f t="shared" si="10"/>
        <v>309311.54000000004</v>
      </c>
      <c r="O76" s="282">
        <f t="shared" si="8"/>
        <v>23207.479999999981</v>
      </c>
      <c r="P76" s="283">
        <f>VLOOKUP(B76,'[4]CFR ANALYSIS REVENUE INCOME '!$A$4:$S$97,19,0)</f>
        <v>7540297</v>
      </c>
      <c r="Q76" s="284">
        <f t="shared" si="9"/>
        <v>4.4098928729199925E-2</v>
      </c>
    </row>
    <row r="77" spans="1:17" ht="13.5" thickBot="1" x14ac:dyDescent="0.25">
      <c r="A77" s="313">
        <v>3312</v>
      </c>
      <c r="B77" s="319">
        <v>10093</v>
      </c>
      <c r="C77" s="285" t="s">
        <v>408</v>
      </c>
      <c r="D77" s="275">
        <v>118820.43</v>
      </c>
      <c r="E77" s="289">
        <v>139925.72</v>
      </c>
      <c r="F77" s="287">
        <v>0</v>
      </c>
      <c r="G77" s="278">
        <f t="shared" ref="G77:G90" si="11">D77-E77</f>
        <v>-21105.290000000008</v>
      </c>
      <c r="H77" s="288"/>
      <c r="I77" s="275">
        <v>0</v>
      </c>
      <c r="J77" s="286">
        <v>0</v>
      </c>
      <c r="K77" s="280">
        <f t="shared" ref="K77:K90" si="12">I77-J77</f>
        <v>0</v>
      </c>
      <c r="L77" s="289"/>
      <c r="M77" s="281">
        <f t="shared" ref="M77:N91" si="13">D77+I77</f>
        <v>118820.43</v>
      </c>
      <c r="N77" s="289">
        <f t="shared" si="13"/>
        <v>139925.72</v>
      </c>
      <c r="O77" s="282">
        <f t="shared" ref="O77:O91" si="14">M77-N77</f>
        <v>-21105.290000000008</v>
      </c>
      <c r="P77" s="283">
        <f>VLOOKUP(B77,'[4]CFR ANALYSIS REVENUE INCOME '!$A$4:$S$97,19,0)</f>
        <v>1185977.0999999996</v>
      </c>
      <c r="Q77" s="284">
        <f t="shared" si="9"/>
        <v>0.1001877945198099</v>
      </c>
    </row>
    <row r="78" spans="1:17" ht="13.5" thickBot="1" x14ac:dyDescent="0.25">
      <c r="A78" s="313">
        <v>3311</v>
      </c>
      <c r="B78" s="311">
        <v>10092</v>
      </c>
      <c r="C78" s="285" t="s">
        <v>409</v>
      </c>
      <c r="D78" s="275">
        <v>142474.73000000001</v>
      </c>
      <c r="E78" s="289">
        <v>104321.73</v>
      </c>
      <c r="F78" s="287">
        <v>0</v>
      </c>
      <c r="G78" s="278">
        <f t="shared" si="11"/>
        <v>38153.000000000015</v>
      </c>
      <c r="H78" s="288"/>
      <c r="I78" s="275">
        <v>0</v>
      </c>
      <c r="J78" s="286">
        <v>0</v>
      </c>
      <c r="K78" s="280">
        <f t="shared" si="12"/>
        <v>0</v>
      </c>
      <c r="L78" s="289"/>
      <c r="M78" s="281">
        <f t="shared" si="13"/>
        <v>142474.73000000001</v>
      </c>
      <c r="N78" s="289">
        <f t="shared" si="13"/>
        <v>104321.73</v>
      </c>
      <c r="O78" s="282">
        <f t="shared" si="14"/>
        <v>38153.000000000015</v>
      </c>
      <c r="P78" s="283">
        <f>VLOOKUP(B78,'[4]CFR ANALYSIS REVENUE INCOME '!$A$4:$S$97,19,0)</f>
        <v>2373030.31</v>
      </c>
      <c r="Q78" s="284">
        <f t="shared" ref="Q78:Q90" si="15">D78/P78</f>
        <v>6.0039153060796768E-2</v>
      </c>
    </row>
    <row r="79" spans="1:17" ht="13.5" thickBot="1" x14ac:dyDescent="0.25">
      <c r="A79" s="313">
        <v>3313</v>
      </c>
      <c r="B79" s="311">
        <v>10094</v>
      </c>
      <c r="C79" s="285" t="s">
        <v>410</v>
      </c>
      <c r="D79" s="275">
        <v>45619.270000000026</v>
      </c>
      <c r="E79" s="289">
        <v>61679.57</v>
      </c>
      <c r="F79" s="287">
        <v>0</v>
      </c>
      <c r="G79" s="278">
        <f t="shared" si="11"/>
        <v>-16060.299999999974</v>
      </c>
      <c r="H79" s="288"/>
      <c r="I79" s="275">
        <v>0</v>
      </c>
      <c r="J79" s="286">
        <v>0</v>
      </c>
      <c r="K79" s="280">
        <f t="shared" si="12"/>
        <v>0</v>
      </c>
      <c r="L79" s="289"/>
      <c r="M79" s="281">
        <f t="shared" si="13"/>
        <v>45619.270000000026</v>
      </c>
      <c r="N79" s="289">
        <f t="shared" si="13"/>
        <v>61679.57</v>
      </c>
      <c r="O79" s="282">
        <f t="shared" si="14"/>
        <v>-16060.299999999974</v>
      </c>
      <c r="P79" s="283">
        <f>VLOOKUP(B79,'[4]CFR ANALYSIS REVENUE INCOME '!$A$4:$S$97,19,0)</f>
        <v>1247890.1999999997</v>
      </c>
      <c r="Q79" s="284">
        <f t="shared" si="15"/>
        <v>3.655711856700216E-2</v>
      </c>
    </row>
    <row r="80" spans="1:17" ht="13.5" thickBot="1" x14ac:dyDescent="0.25">
      <c r="A80" s="313">
        <v>3314</v>
      </c>
      <c r="B80" s="311">
        <v>10095</v>
      </c>
      <c r="C80" s="285" t="s">
        <v>411</v>
      </c>
      <c r="D80" s="275">
        <v>-11761.58</v>
      </c>
      <c r="E80" s="289">
        <v>22193.69000000001</v>
      </c>
      <c r="F80" s="287">
        <v>0</v>
      </c>
      <c r="G80" s="278">
        <f t="shared" si="11"/>
        <v>-33955.270000000011</v>
      </c>
      <c r="H80" s="288"/>
      <c r="I80" s="275">
        <v>0</v>
      </c>
      <c r="J80" s="314">
        <v>0</v>
      </c>
      <c r="K80" s="280">
        <f t="shared" si="12"/>
        <v>0</v>
      </c>
      <c r="L80" s="289"/>
      <c r="M80" s="281">
        <f t="shared" si="13"/>
        <v>-11761.58</v>
      </c>
      <c r="N80" s="289">
        <f t="shared" si="13"/>
        <v>22193.69000000001</v>
      </c>
      <c r="O80" s="282">
        <f t="shared" si="14"/>
        <v>-33955.270000000011</v>
      </c>
      <c r="P80" s="283">
        <f>VLOOKUP(B80,'[4]CFR ANALYSIS REVENUE INCOME '!$A$4:$S$97,19,0)</f>
        <v>1195756.95</v>
      </c>
      <c r="Q80" s="284">
        <f t="shared" si="15"/>
        <v>-9.8360958721586365E-3</v>
      </c>
    </row>
    <row r="81" spans="1:17" ht="13.5" thickBot="1" x14ac:dyDescent="0.25">
      <c r="A81" s="313">
        <v>3507</v>
      </c>
      <c r="B81" s="311">
        <v>10108</v>
      </c>
      <c r="C81" s="285" t="s">
        <v>412</v>
      </c>
      <c r="D81" s="275">
        <v>63704.61</v>
      </c>
      <c r="E81" s="289">
        <v>95043.09</v>
      </c>
      <c r="F81" s="287">
        <v>0</v>
      </c>
      <c r="G81" s="278">
        <f t="shared" si="11"/>
        <v>-31338.479999999996</v>
      </c>
      <c r="H81" s="288"/>
      <c r="I81" s="275">
        <v>0</v>
      </c>
      <c r="J81" s="314">
        <v>0</v>
      </c>
      <c r="K81" s="280">
        <f t="shared" si="12"/>
        <v>0</v>
      </c>
      <c r="L81" s="289"/>
      <c r="M81" s="281">
        <f t="shared" si="13"/>
        <v>63704.61</v>
      </c>
      <c r="N81" s="289">
        <f t="shared" si="13"/>
        <v>95043.09</v>
      </c>
      <c r="O81" s="282">
        <f t="shared" si="14"/>
        <v>-31338.479999999996</v>
      </c>
      <c r="P81" s="283">
        <f>VLOOKUP(B81,'[4]CFR ANALYSIS REVENUE INCOME '!$A$4:$S$97,19,0)</f>
        <v>1202160.3</v>
      </c>
      <c r="Q81" s="284">
        <f t="shared" si="15"/>
        <v>5.2991776554258192E-2</v>
      </c>
    </row>
    <row r="82" spans="1:17" ht="13.5" thickBot="1" x14ac:dyDescent="0.25">
      <c r="A82" s="313">
        <v>3506</v>
      </c>
      <c r="B82" s="311">
        <v>10096</v>
      </c>
      <c r="C82" s="285" t="s">
        <v>413</v>
      </c>
      <c r="D82" s="275">
        <v>98798.74</v>
      </c>
      <c r="E82" s="289">
        <v>69001.740000000078</v>
      </c>
      <c r="F82" s="287">
        <v>0</v>
      </c>
      <c r="G82" s="278">
        <f t="shared" si="11"/>
        <v>29796.999999999927</v>
      </c>
      <c r="H82" s="288"/>
      <c r="I82" s="275">
        <v>-1</v>
      </c>
      <c r="J82" s="286">
        <v>-1</v>
      </c>
      <c r="K82" s="280">
        <f t="shared" si="12"/>
        <v>0</v>
      </c>
      <c r="L82" s="289"/>
      <c r="M82" s="281">
        <f t="shared" si="13"/>
        <v>98797.74</v>
      </c>
      <c r="N82" s="289">
        <f t="shared" si="13"/>
        <v>69000.740000000078</v>
      </c>
      <c r="O82" s="282">
        <f t="shared" si="14"/>
        <v>29796.999999999927</v>
      </c>
      <c r="P82" s="283">
        <f>VLOOKUP(B82,'[4]CFR ANALYSIS REVENUE INCOME '!$A$4:$S$97,19,0)</f>
        <v>1593341.12</v>
      </c>
      <c r="Q82" s="284">
        <f t="shared" si="15"/>
        <v>6.2007274374491758E-2</v>
      </c>
    </row>
    <row r="83" spans="1:17" ht="13.5" thickBot="1" x14ac:dyDescent="0.25">
      <c r="A83" s="313">
        <v>2070</v>
      </c>
      <c r="B83" s="311">
        <v>10097</v>
      </c>
      <c r="C83" s="285" t="s">
        <v>414</v>
      </c>
      <c r="D83" s="275">
        <v>251240.14</v>
      </c>
      <c r="E83" s="289">
        <v>229601.44000000012</v>
      </c>
      <c r="F83" s="287">
        <v>0</v>
      </c>
      <c r="G83" s="278">
        <f t="shared" si="11"/>
        <v>21638.699999999895</v>
      </c>
      <c r="H83" s="288"/>
      <c r="I83" s="275">
        <v>10338.540000000001</v>
      </c>
      <c r="J83" s="286">
        <v>-0.25</v>
      </c>
      <c r="K83" s="280">
        <f t="shared" si="12"/>
        <v>10338.790000000001</v>
      </c>
      <c r="L83" s="289"/>
      <c r="M83" s="281">
        <f t="shared" si="13"/>
        <v>261578.68000000002</v>
      </c>
      <c r="N83" s="289">
        <f t="shared" si="13"/>
        <v>229601.19000000012</v>
      </c>
      <c r="O83" s="282">
        <f t="shared" si="14"/>
        <v>31977.489999999903</v>
      </c>
      <c r="P83" s="283">
        <f>VLOOKUP(B83,'[4]CFR ANALYSIS REVENUE INCOME '!$A$4:$S$97,19,0)</f>
        <v>1604979.23</v>
      </c>
      <c r="Q83" s="284">
        <f t="shared" si="15"/>
        <v>0.15653793850030073</v>
      </c>
    </row>
    <row r="84" spans="1:17" ht="13.5" thickBot="1" x14ac:dyDescent="0.25">
      <c r="A84" s="313">
        <v>3316</v>
      </c>
      <c r="B84" s="311">
        <v>10100</v>
      </c>
      <c r="C84" s="285" t="s">
        <v>415</v>
      </c>
      <c r="D84" s="275">
        <v>19075.02</v>
      </c>
      <c r="E84" s="289">
        <v>25795.139999999996</v>
      </c>
      <c r="F84" s="287">
        <v>0</v>
      </c>
      <c r="G84" s="278">
        <f t="shared" si="11"/>
        <v>-6720.1199999999953</v>
      </c>
      <c r="H84" s="288"/>
      <c r="I84" s="275">
        <v>0</v>
      </c>
      <c r="J84" s="314">
        <v>0</v>
      </c>
      <c r="K84" s="280">
        <f t="shared" si="12"/>
        <v>0</v>
      </c>
      <c r="L84" s="289"/>
      <c r="M84" s="281">
        <f t="shared" si="13"/>
        <v>19075.02</v>
      </c>
      <c r="N84" s="289">
        <f t="shared" si="13"/>
        <v>25795.139999999996</v>
      </c>
      <c r="O84" s="282">
        <f t="shared" si="14"/>
        <v>-6720.1199999999953</v>
      </c>
      <c r="P84" s="283">
        <f>VLOOKUP(B84,'[4]CFR ANALYSIS REVENUE INCOME '!$A$4:$S$97,19,0)</f>
        <v>1153091.7000000002</v>
      </c>
      <c r="Q84" s="284">
        <f t="shared" si="15"/>
        <v>1.6542500479363436E-2</v>
      </c>
    </row>
    <row r="85" spans="1:17" ht="13.5" thickBot="1" x14ac:dyDescent="0.25">
      <c r="A85" s="313">
        <v>2055</v>
      </c>
      <c r="B85" s="311">
        <v>10101</v>
      </c>
      <c r="C85" s="285" t="s">
        <v>416</v>
      </c>
      <c r="D85" s="275">
        <v>-24084.440000000148</v>
      </c>
      <c r="E85" s="289">
        <v>-87918.540000000125</v>
      </c>
      <c r="F85" s="287">
        <v>0</v>
      </c>
      <c r="G85" s="278">
        <f t="shared" si="11"/>
        <v>63834.099999999977</v>
      </c>
      <c r="H85" s="288"/>
      <c r="I85" s="275">
        <v>26493.72</v>
      </c>
      <c r="J85" s="286">
        <v>8084</v>
      </c>
      <c r="K85" s="280">
        <f t="shared" si="12"/>
        <v>18409.72</v>
      </c>
      <c r="L85" s="289"/>
      <c r="M85" s="281">
        <f t="shared" si="13"/>
        <v>2409.2799999998533</v>
      </c>
      <c r="N85" s="289">
        <f t="shared" si="13"/>
        <v>-79834.540000000125</v>
      </c>
      <c r="O85" s="282">
        <f t="shared" si="14"/>
        <v>82243.819999999978</v>
      </c>
      <c r="P85" s="283">
        <f>VLOOKUP(B85,'[4]CFR ANALYSIS REVENUE INCOME '!$A$4:$S$97,19,0)</f>
        <v>1551389.42</v>
      </c>
      <c r="Q85" s="284">
        <f t="shared" si="15"/>
        <v>-1.5524432285995704E-2</v>
      </c>
    </row>
    <row r="86" spans="1:17" ht="13.5" thickBot="1" x14ac:dyDescent="0.25">
      <c r="A86" s="313">
        <v>2057</v>
      </c>
      <c r="B86" s="311">
        <v>10103</v>
      </c>
      <c r="C86" s="285" t="s">
        <v>162</v>
      </c>
      <c r="D86" s="275">
        <v>235758.48</v>
      </c>
      <c r="E86" s="289">
        <v>253321.96</v>
      </c>
      <c r="F86" s="287">
        <v>0</v>
      </c>
      <c r="G86" s="278">
        <f t="shared" si="11"/>
        <v>-17563.479999999981</v>
      </c>
      <c r="H86" s="288"/>
      <c r="I86" s="275">
        <v>16144.95</v>
      </c>
      <c r="J86" s="286">
        <v>343.70000000000118</v>
      </c>
      <c r="K86" s="280">
        <f t="shared" si="12"/>
        <v>15801.25</v>
      </c>
      <c r="L86" s="289"/>
      <c r="M86" s="281">
        <f t="shared" si="13"/>
        <v>251903.43000000002</v>
      </c>
      <c r="N86" s="289">
        <f t="shared" si="13"/>
        <v>253665.66</v>
      </c>
      <c r="O86" s="282">
        <f t="shared" si="14"/>
        <v>-1762.2299999999814</v>
      </c>
      <c r="P86" s="283">
        <f>VLOOKUP(B86,'[4]CFR ANALYSIS REVENUE INCOME '!$A$4:$S$97,19,0)</f>
        <v>3873047.6800000006</v>
      </c>
      <c r="Q86" s="284">
        <f t="shared" si="15"/>
        <v>6.087156665213065E-2</v>
      </c>
    </row>
    <row r="87" spans="1:17" ht="13.5" thickBot="1" x14ac:dyDescent="0.25">
      <c r="A87" s="313">
        <v>2076</v>
      </c>
      <c r="B87" s="311">
        <v>10124</v>
      </c>
      <c r="C87" s="285" t="s">
        <v>417</v>
      </c>
      <c r="D87" s="275">
        <v>189485.91</v>
      </c>
      <c r="E87" s="289">
        <v>177511.49999999985</v>
      </c>
      <c r="F87" s="287">
        <v>0</v>
      </c>
      <c r="G87" s="278">
        <f t="shared" si="11"/>
        <v>11974.410000000149</v>
      </c>
      <c r="H87" s="288"/>
      <c r="I87" s="275">
        <v>55800.13</v>
      </c>
      <c r="J87" s="286">
        <v>18756.13</v>
      </c>
      <c r="K87" s="280">
        <f t="shared" si="12"/>
        <v>37044</v>
      </c>
      <c r="L87" s="289"/>
      <c r="M87" s="281">
        <f t="shared" si="13"/>
        <v>245286.04</v>
      </c>
      <c r="N87" s="289">
        <f t="shared" si="13"/>
        <v>196267.62999999986</v>
      </c>
      <c r="O87" s="282">
        <f t="shared" si="14"/>
        <v>49018.410000000149</v>
      </c>
      <c r="P87" s="283">
        <f>VLOOKUP(B87,'[4]CFR ANALYSIS REVENUE INCOME '!$A$4:$S$97,19,0)</f>
        <v>2470175.87</v>
      </c>
      <c r="Q87" s="284">
        <f t="shared" si="15"/>
        <v>7.6709481418422237E-2</v>
      </c>
    </row>
    <row r="88" spans="1:17" ht="13.5" thickBot="1" x14ac:dyDescent="0.25">
      <c r="A88" s="313">
        <v>2060</v>
      </c>
      <c r="B88" s="311">
        <v>10105</v>
      </c>
      <c r="C88" s="285" t="s">
        <v>418</v>
      </c>
      <c r="D88" s="275">
        <v>194076.68000000028</v>
      </c>
      <c r="E88" s="289">
        <v>253134.39</v>
      </c>
      <c r="F88" s="287">
        <v>0</v>
      </c>
      <c r="G88" s="278">
        <f t="shared" si="11"/>
        <v>-59057.70999999973</v>
      </c>
      <c r="H88" s="288"/>
      <c r="I88" s="275">
        <v>12491.17</v>
      </c>
      <c r="J88" s="286">
        <v>7349.5</v>
      </c>
      <c r="K88" s="280">
        <f t="shared" si="12"/>
        <v>5141.67</v>
      </c>
      <c r="L88" s="289"/>
      <c r="M88" s="281">
        <f t="shared" si="13"/>
        <v>206567.8500000003</v>
      </c>
      <c r="N88" s="289">
        <f t="shared" si="13"/>
        <v>260483.89</v>
      </c>
      <c r="O88" s="282">
        <f t="shared" si="14"/>
        <v>-53916.039999999717</v>
      </c>
      <c r="P88" s="283">
        <f>VLOOKUP(B88,'[4]CFR ANALYSIS REVENUE INCOME '!$A$4:$S$97,19,0)</f>
        <v>2966012.9000000004</v>
      </c>
      <c r="Q88" s="284">
        <f t="shared" si="15"/>
        <v>6.5433525255402719E-2</v>
      </c>
    </row>
    <row r="89" spans="1:17" ht="13.5" thickBot="1" x14ac:dyDescent="0.25">
      <c r="A89" s="313">
        <v>3518</v>
      </c>
      <c r="B89" s="311">
        <v>10123</v>
      </c>
      <c r="C89" s="285" t="s">
        <v>419</v>
      </c>
      <c r="D89" s="275">
        <v>128946.68</v>
      </c>
      <c r="E89" s="289">
        <v>100906.23</v>
      </c>
      <c r="F89" s="287">
        <v>0</v>
      </c>
      <c r="G89" s="278">
        <f t="shared" si="11"/>
        <v>28040.449999999997</v>
      </c>
      <c r="H89" s="288"/>
      <c r="I89" s="275">
        <v>0.48</v>
      </c>
      <c r="J89" s="286">
        <v>0.5</v>
      </c>
      <c r="K89" s="280">
        <f t="shared" si="12"/>
        <v>-2.0000000000000018E-2</v>
      </c>
      <c r="L89" s="289"/>
      <c r="M89" s="281">
        <f t="shared" si="13"/>
        <v>128947.15999999999</v>
      </c>
      <c r="N89" s="289">
        <f t="shared" si="13"/>
        <v>100906.73</v>
      </c>
      <c r="O89" s="282">
        <f t="shared" si="14"/>
        <v>28040.429999999993</v>
      </c>
      <c r="P89" s="283">
        <f>VLOOKUP(B89,'[4]CFR ANALYSIS REVENUE INCOME '!$A$4:$S$97,19,0)</f>
        <v>2664778.17</v>
      </c>
      <c r="Q89" s="284">
        <f t="shared" si="15"/>
        <v>4.8389273618223913E-2</v>
      </c>
    </row>
    <row r="90" spans="1:17" ht="13.5" thickBot="1" x14ac:dyDescent="0.25">
      <c r="A90" s="313">
        <v>2054</v>
      </c>
      <c r="B90" s="311">
        <v>10109</v>
      </c>
      <c r="C90" s="290" t="s">
        <v>420</v>
      </c>
      <c r="D90" s="275">
        <v>27183.5</v>
      </c>
      <c r="E90" s="289">
        <v>29921.239999999991</v>
      </c>
      <c r="F90" s="292">
        <v>0</v>
      </c>
      <c r="G90" s="278">
        <f t="shared" si="11"/>
        <v>-2737.7399999999907</v>
      </c>
      <c r="H90" s="320"/>
      <c r="I90" s="275">
        <v>11850.52</v>
      </c>
      <c r="J90" s="291">
        <v>11446.75</v>
      </c>
      <c r="K90" s="280">
        <f t="shared" si="12"/>
        <v>403.77000000000044</v>
      </c>
      <c r="L90" s="293"/>
      <c r="M90" s="281">
        <f t="shared" si="13"/>
        <v>39034.020000000004</v>
      </c>
      <c r="N90" s="293">
        <f t="shared" si="13"/>
        <v>41367.989999999991</v>
      </c>
      <c r="O90" s="282">
        <f t="shared" si="14"/>
        <v>-2333.9699999999866</v>
      </c>
      <c r="P90" s="283">
        <f>VLOOKUP(B90,'[4]CFR ANALYSIS REVENUE INCOME '!$A$4:$S$97,19,0)</f>
        <v>1231752.02</v>
      </c>
      <c r="Q90" s="284">
        <f t="shared" si="15"/>
        <v>2.2068971317781967E-2</v>
      </c>
    </row>
    <row r="91" spans="1:17" ht="14.25" thickTop="1" thickBot="1" x14ac:dyDescent="0.25">
      <c r="A91" s="313"/>
      <c r="B91" s="273"/>
      <c r="C91" s="321"/>
      <c r="D91" s="295"/>
      <c r="E91" s="296"/>
      <c r="F91" s="322"/>
      <c r="G91" s="323"/>
      <c r="H91" s="299"/>
      <c r="I91" s="296"/>
      <c r="J91" s="296"/>
      <c r="K91" s="323"/>
      <c r="L91" s="299"/>
      <c r="M91" s="302">
        <f t="shared" si="13"/>
        <v>0</v>
      </c>
      <c r="N91" s="302">
        <f t="shared" si="13"/>
        <v>0</v>
      </c>
      <c r="O91" s="324"/>
      <c r="P91" s="283"/>
      <c r="Q91" s="284"/>
    </row>
    <row r="92" spans="1:17" ht="13.5" thickBot="1" x14ac:dyDescent="0.25">
      <c r="A92" s="315"/>
      <c r="C92" s="325" t="s">
        <v>421</v>
      </c>
      <c r="D92" s="306">
        <f t="shared" ref="D92:P92" si="16">SUM(D13:D90)</f>
        <v>11418538.250000004</v>
      </c>
      <c r="E92" s="306">
        <f t="shared" si="16"/>
        <v>10725312.900000006</v>
      </c>
      <c r="F92" s="306">
        <f t="shared" si="16"/>
        <v>0</v>
      </c>
      <c r="G92" s="306">
        <f t="shared" si="16"/>
        <v>693225.35000000033</v>
      </c>
      <c r="H92" s="306">
        <f t="shared" si="16"/>
        <v>0</v>
      </c>
      <c r="I92" s="306">
        <f t="shared" si="16"/>
        <v>633330.39999999991</v>
      </c>
      <c r="J92" s="306">
        <f t="shared" si="16"/>
        <v>290094.71000000002</v>
      </c>
      <c r="K92" s="306">
        <f t="shared" si="16"/>
        <v>343235.69</v>
      </c>
      <c r="L92" s="306">
        <f t="shared" si="16"/>
        <v>0</v>
      </c>
      <c r="M92" s="306">
        <f t="shared" si="16"/>
        <v>12051868.649999999</v>
      </c>
      <c r="N92" s="306">
        <f t="shared" si="16"/>
        <v>11015407.610000003</v>
      </c>
      <c r="O92" s="326">
        <f t="shared" si="16"/>
        <v>1036461.0400000005</v>
      </c>
      <c r="P92" s="326">
        <f t="shared" si="16"/>
        <v>164637369.64999998</v>
      </c>
      <c r="Q92" s="307">
        <f>D92/P92</f>
        <v>6.9355689259822953E-2</v>
      </c>
    </row>
    <row r="93" spans="1:17" ht="14.25" thickTop="1" thickBot="1" x14ac:dyDescent="0.25">
      <c r="A93" s="315"/>
      <c r="B93" s="273"/>
      <c r="C93" s="327"/>
      <c r="D93" s="295"/>
      <c r="E93" s="296"/>
      <c r="F93" s="328"/>
      <c r="G93" s="329"/>
      <c r="H93" s="330"/>
      <c r="I93" s="296"/>
      <c r="J93" s="296"/>
      <c r="K93" s="329"/>
      <c r="L93" s="330"/>
      <c r="M93" s="302"/>
      <c r="N93" s="302"/>
      <c r="O93" s="331"/>
      <c r="P93" s="283"/>
      <c r="Q93" s="284"/>
    </row>
    <row r="94" spans="1:17" ht="13.5" thickBot="1" x14ac:dyDescent="0.25">
      <c r="A94" s="315">
        <v>5405</v>
      </c>
      <c r="B94" s="273">
        <v>10145</v>
      </c>
      <c r="C94" s="316" t="s">
        <v>422</v>
      </c>
      <c r="D94" s="275">
        <v>491384.44</v>
      </c>
      <c r="E94" s="289">
        <v>543829.36000000057</v>
      </c>
      <c r="F94" s="287">
        <v>0</v>
      </c>
      <c r="G94" s="278">
        <f t="shared" ref="G94:G99" si="17">D94-E94</f>
        <v>-52444.920000000566</v>
      </c>
      <c r="H94" s="288"/>
      <c r="I94" s="275">
        <v>1</v>
      </c>
      <c r="J94" s="286">
        <v>1</v>
      </c>
      <c r="K94" s="280">
        <f t="shared" ref="K94:K99" si="18">I94-J94</f>
        <v>0</v>
      </c>
      <c r="L94" s="289"/>
      <c r="M94" s="281">
        <f t="shared" ref="M94:N100" si="19">D94+I94</f>
        <v>491385.44</v>
      </c>
      <c r="N94" s="289">
        <f t="shared" si="19"/>
        <v>543830.36000000057</v>
      </c>
      <c r="O94" s="282">
        <f t="shared" ref="O94:O99" si="20">M94-N94</f>
        <v>-52444.920000000566</v>
      </c>
      <c r="P94" s="283">
        <f>VLOOKUP(B94,'[4]CFR ANALYSIS REVENUE INCOME '!$A$4:$S$97,19,0)</f>
        <v>7134469.2399999993</v>
      </c>
      <c r="Q94" s="284">
        <f t="shared" ref="Q94:Q99" si="21">D94/P94</f>
        <v>6.8874701602890373E-2</v>
      </c>
    </row>
    <row r="95" spans="1:17" ht="13.5" thickBot="1" x14ac:dyDescent="0.25">
      <c r="A95" s="315">
        <v>4003</v>
      </c>
      <c r="B95" s="273">
        <v>10139</v>
      </c>
      <c r="C95" s="285" t="s">
        <v>74</v>
      </c>
      <c r="D95" s="275">
        <v>140001.4</v>
      </c>
      <c r="E95" s="289">
        <v>174783.78</v>
      </c>
      <c r="F95" s="287">
        <v>0</v>
      </c>
      <c r="G95" s="278">
        <f t="shared" si="17"/>
        <v>-34782.380000000005</v>
      </c>
      <c r="H95" s="288"/>
      <c r="I95" s="275">
        <v>52287.97</v>
      </c>
      <c r="J95" s="286">
        <v>25216.71</v>
      </c>
      <c r="K95" s="280">
        <f t="shared" si="18"/>
        <v>27071.260000000002</v>
      </c>
      <c r="L95" s="289"/>
      <c r="M95" s="281">
        <f t="shared" si="19"/>
        <v>192289.37</v>
      </c>
      <c r="N95" s="289">
        <f t="shared" si="19"/>
        <v>200000.49</v>
      </c>
      <c r="O95" s="282">
        <f t="shared" si="20"/>
        <v>-7711.1199999999953</v>
      </c>
      <c r="P95" s="283">
        <f>VLOOKUP(B95,'[4]CFR ANALYSIS REVENUE INCOME '!$A$4:$S$97,19,0)</f>
        <v>5694915.6399999997</v>
      </c>
      <c r="Q95" s="284">
        <f t="shared" si="21"/>
        <v>2.4583577501421951E-2</v>
      </c>
    </row>
    <row r="96" spans="1:17" ht="13.5" thickBot="1" x14ac:dyDescent="0.25">
      <c r="A96" s="315">
        <v>5427</v>
      </c>
      <c r="B96" s="273">
        <v>11174</v>
      </c>
      <c r="C96" s="285" t="s">
        <v>75</v>
      </c>
      <c r="D96" s="275">
        <v>186979.97999999986</v>
      </c>
      <c r="E96" s="289">
        <v>89342.74</v>
      </c>
      <c r="F96" s="287">
        <v>0</v>
      </c>
      <c r="G96" s="278">
        <f t="shared" si="17"/>
        <v>97637.23999999986</v>
      </c>
      <c r="H96" s="288"/>
      <c r="I96" s="275">
        <v>0</v>
      </c>
      <c r="J96" s="314">
        <v>0</v>
      </c>
      <c r="K96" s="280">
        <f t="shared" si="18"/>
        <v>0</v>
      </c>
      <c r="L96" s="289"/>
      <c r="M96" s="281">
        <f t="shared" si="19"/>
        <v>186979.97999999986</v>
      </c>
      <c r="N96" s="289">
        <f t="shared" si="19"/>
        <v>89342.74</v>
      </c>
      <c r="O96" s="282">
        <f t="shared" si="20"/>
        <v>97637.23999999986</v>
      </c>
      <c r="P96" s="283">
        <f>VLOOKUP(B96,'[4]CFR ANALYSIS REVENUE INCOME '!$A$4:$S$97,19,0)</f>
        <v>11589584.850000001</v>
      </c>
      <c r="Q96" s="284">
        <f t="shared" si="21"/>
        <v>1.6133449335762863E-2</v>
      </c>
    </row>
    <row r="97" spans="1:17" ht="13.5" thickBot="1" x14ac:dyDescent="0.25">
      <c r="A97" s="315"/>
      <c r="B97" s="273">
        <v>11513</v>
      </c>
      <c r="C97" s="285" t="s">
        <v>423</v>
      </c>
      <c r="D97" s="275">
        <v>1184.5099999998511</v>
      </c>
      <c r="E97" s="289">
        <v>37247.42</v>
      </c>
      <c r="F97" s="287"/>
      <c r="G97" s="278">
        <f t="shared" si="17"/>
        <v>-36062.910000000149</v>
      </c>
      <c r="H97" s="288"/>
      <c r="I97" s="275">
        <v>0</v>
      </c>
      <c r="J97" s="314">
        <v>0</v>
      </c>
      <c r="K97" s="280">
        <f t="shared" si="18"/>
        <v>0</v>
      </c>
      <c r="L97" s="289"/>
      <c r="M97" s="281">
        <f t="shared" si="19"/>
        <v>1184.5099999998511</v>
      </c>
      <c r="N97" s="289">
        <f t="shared" si="19"/>
        <v>37247.42</v>
      </c>
      <c r="O97" s="282">
        <f t="shared" si="20"/>
        <v>-36062.910000000149</v>
      </c>
      <c r="P97" s="283">
        <f>VLOOKUP(B97,'[4]CFR ANALYSIS REVENUE INCOME '!$A$4:$S$97,19,0)</f>
        <v>2024282.88</v>
      </c>
      <c r="Q97" s="284">
        <f t="shared" si="21"/>
        <v>5.8515043114915402E-4</v>
      </c>
    </row>
    <row r="98" spans="1:17" ht="13.5" thickBot="1" x14ac:dyDescent="0.25">
      <c r="A98" s="315">
        <v>5407</v>
      </c>
      <c r="B98" s="273">
        <v>10142</v>
      </c>
      <c r="C98" s="285" t="s">
        <v>424</v>
      </c>
      <c r="D98" s="275">
        <v>-314101.58</v>
      </c>
      <c r="E98" s="289">
        <v>-333259.71999999997</v>
      </c>
      <c r="F98" s="287">
        <v>0</v>
      </c>
      <c r="G98" s="278">
        <f t="shared" si="17"/>
        <v>19158.139999999956</v>
      </c>
      <c r="H98" s="288"/>
      <c r="I98" s="275">
        <v>0</v>
      </c>
      <c r="J98" s="314">
        <v>0</v>
      </c>
      <c r="K98" s="280">
        <f t="shared" si="18"/>
        <v>0</v>
      </c>
      <c r="L98" s="289"/>
      <c r="M98" s="281">
        <f t="shared" si="19"/>
        <v>-314101.58</v>
      </c>
      <c r="N98" s="289">
        <f t="shared" si="19"/>
        <v>-333259.71999999997</v>
      </c>
      <c r="O98" s="282">
        <f t="shared" si="20"/>
        <v>19158.139999999956</v>
      </c>
      <c r="P98" s="283">
        <f>VLOOKUP(B98,'[4]CFR ANALYSIS REVENUE INCOME '!$A$4:$S$97,19,0)</f>
        <v>6792685.2599999998</v>
      </c>
      <c r="Q98" s="284">
        <f t="shared" si="21"/>
        <v>-4.6241150292896098E-2</v>
      </c>
    </row>
    <row r="99" spans="1:17" s="315" customFormat="1" ht="13.5" thickBot="1" x14ac:dyDescent="0.25">
      <c r="A99" s="315">
        <v>5404</v>
      </c>
      <c r="B99" s="273">
        <v>10148</v>
      </c>
      <c r="C99" s="332" t="s">
        <v>425</v>
      </c>
      <c r="D99" s="275">
        <v>-497455.64</v>
      </c>
      <c r="E99" s="289">
        <v>-359987.74</v>
      </c>
      <c r="F99" s="292">
        <v>0</v>
      </c>
      <c r="G99" s="278">
        <f t="shared" si="17"/>
        <v>-137467.90000000002</v>
      </c>
      <c r="H99" s="320"/>
      <c r="I99" s="275">
        <v>3251.26</v>
      </c>
      <c r="J99" s="291">
        <v>4443</v>
      </c>
      <c r="K99" s="280">
        <f t="shared" si="18"/>
        <v>-1191.7399999999998</v>
      </c>
      <c r="L99" s="293"/>
      <c r="M99" s="281">
        <f t="shared" si="19"/>
        <v>-494204.38</v>
      </c>
      <c r="N99" s="293">
        <f t="shared" si="19"/>
        <v>-355544.74</v>
      </c>
      <c r="O99" s="282">
        <f t="shared" si="20"/>
        <v>-138659.64000000001</v>
      </c>
      <c r="P99" s="283">
        <f>VLOOKUP(B99,'[4]CFR ANALYSIS REVENUE INCOME '!$A$4:$S$97,19,0)</f>
        <v>4448639.6499999994</v>
      </c>
      <c r="Q99" s="284">
        <f t="shared" si="21"/>
        <v>-0.11182196786831231</v>
      </c>
    </row>
    <row r="100" spans="1:17" ht="14.25" thickTop="1" thickBot="1" x14ac:dyDescent="0.25">
      <c r="A100" s="315"/>
      <c r="B100" s="321"/>
      <c r="C100" s="294"/>
      <c r="D100" s="295"/>
      <c r="E100" s="296"/>
      <c r="F100" s="297"/>
      <c r="G100" s="298"/>
      <c r="H100" s="333"/>
      <c r="I100" s="296"/>
      <c r="J100" s="296"/>
      <c r="K100" s="298"/>
      <c r="L100" s="333"/>
      <c r="M100" s="302">
        <f t="shared" si="19"/>
        <v>0</v>
      </c>
      <c r="N100" s="302">
        <f t="shared" si="19"/>
        <v>0</v>
      </c>
      <c r="O100" s="298"/>
      <c r="P100" s="283"/>
      <c r="Q100" s="284"/>
    </row>
    <row r="101" spans="1:17" ht="13.5" thickBot="1" x14ac:dyDescent="0.25">
      <c r="A101" s="315"/>
      <c r="B101" s="311"/>
      <c r="C101" s="325" t="s">
        <v>426</v>
      </c>
      <c r="D101" s="304">
        <f t="shared" ref="D101:P101" si="22">SUM(D94:D100)</f>
        <v>7993.109999999695</v>
      </c>
      <c r="E101" s="306">
        <f t="shared" si="22"/>
        <v>151955.84000000067</v>
      </c>
      <c r="F101" s="306">
        <f t="shared" si="22"/>
        <v>0</v>
      </c>
      <c r="G101" s="306">
        <f t="shared" si="22"/>
        <v>-143962.73000000091</v>
      </c>
      <c r="H101" s="306">
        <f t="shared" si="22"/>
        <v>0</v>
      </c>
      <c r="I101" s="306">
        <f t="shared" si="22"/>
        <v>55540.23</v>
      </c>
      <c r="J101" s="306">
        <f t="shared" si="22"/>
        <v>29660.71</v>
      </c>
      <c r="K101" s="306">
        <f t="shared" si="22"/>
        <v>25879.520000000004</v>
      </c>
      <c r="L101" s="306">
        <f t="shared" si="22"/>
        <v>0</v>
      </c>
      <c r="M101" s="306">
        <f t="shared" si="22"/>
        <v>63533.339999999735</v>
      </c>
      <c r="N101" s="306">
        <f t="shared" si="22"/>
        <v>181616.55000000063</v>
      </c>
      <c r="O101" s="326">
        <f t="shared" si="22"/>
        <v>-118083.21000000091</v>
      </c>
      <c r="P101" s="326">
        <f t="shared" si="22"/>
        <v>37684577.519999996</v>
      </c>
      <c r="Q101" s="307">
        <f>D101/P101</f>
        <v>2.1210560197358147E-4</v>
      </c>
    </row>
    <row r="102" spans="1:17" s="315" customFormat="1" ht="14.25" thickTop="1" thickBot="1" x14ac:dyDescent="0.25">
      <c r="B102" s="273"/>
      <c r="C102" s="334"/>
      <c r="D102" s="295"/>
      <c r="E102" s="296"/>
      <c r="F102" s="335"/>
      <c r="G102" s="299"/>
      <c r="H102" s="299"/>
      <c r="I102" s="296"/>
      <c r="J102" s="296"/>
      <c r="K102" s="299"/>
      <c r="L102" s="299"/>
      <c r="M102" s="302">
        <f t="shared" ref="M102:N106" si="23">D102+I102</f>
        <v>0</v>
      </c>
      <c r="N102" s="302">
        <f t="shared" si="23"/>
        <v>0</v>
      </c>
      <c r="O102" s="336"/>
      <c r="P102" s="283"/>
      <c r="Q102" s="284"/>
    </row>
    <row r="103" spans="1:17" ht="13.5" thickBot="1" x14ac:dyDescent="0.25">
      <c r="A103" s="315">
        <v>7010</v>
      </c>
      <c r="B103" s="273">
        <v>10159</v>
      </c>
      <c r="C103" s="274" t="s">
        <v>427</v>
      </c>
      <c r="D103" s="275">
        <v>105685.45</v>
      </c>
      <c r="E103" s="276">
        <v>149681.70000000001</v>
      </c>
      <c r="F103" s="277">
        <v>0</v>
      </c>
      <c r="G103" s="278">
        <f>D103-E103</f>
        <v>-43996.250000000015</v>
      </c>
      <c r="H103" s="279"/>
      <c r="I103" s="275">
        <v>194.90000000000234</v>
      </c>
      <c r="J103" s="276">
        <v>0.25</v>
      </c>
      <c r="K103" s="280">
        <f>I103-J103</f>
        <v>194.65000000000234</v>
      </c>
      <c r="L103" s="281"/>
      <c r="M103" s="281">
        <f t="shared" si="23"/>
        <v>105880.35</v>
      </c>
      <c r="N103" s="281">
        <f t="shared" si="23"/>
        <v>149681.95000000001</v>
      </c>
      <c r="O103" s="282">
        <f t="shared" ref="O103:O105" si="24">M103-N103</f>
        <v>-43801.600000000006</v>
      </c>
      <c r="P103" s="283">
        <f>VLOOKUP(B103,'[4]CFR ANALYSIS REVENUE INCOME '!$A$4:$S$97,19,0)</f>
        <v>2766489.6000000001</v>
      </c>
      <c r="Q103" s="307">
        <f>D103/P103</f>
        <v>3.8202005169294687E-2</v>
      </c>
    </row>
    <row r="104" spans="1:17" ht="13.5" thickBot="1" x14ac:dyDescent="0.25">
      <c r="A104" s="315">
        <v>7005</v>
      </c>
      <c r="B104" s="273">
        <v>10157</v>
      </c>
      <c r="C104" s="285" t="s">
        <v>428</v>
      </c>
      <c r="D104" s="275">
        <v>299312.35999999993</v>
      </c>
      <c r="E104" s="286">
        <v>185976.53999999995</v>
      </c>
      <c r="F104" s="287">
        <v>0</v>
      </c>
      <c r="G104" s="278">
        <f>D104-E104</f>
        <v>113335.81999999998</v>
      </c>
      <c r="H104" s="288"/>
      <c r="I104" s="275">
        <v>22150.9</v>
      </c>
      <c r="J104" s="286">
        <v>0.79</v>
      </c>
      <c r="K104" s="280">
        <f>I104-J104</f>
        <v>22150.11</v>
      </c>
      <c r="L104" s="289"/>
      <c r="M104" s="281">
        <f t="shared" si="23"/>
        <v>321463.25999999995</v>
      </c>
      <c r="N104" s="289">
        <f t="shared" si="23"/>
        <v>185977.32999999996</v>
      </c>
      <c r="O104" s="282">
        <f t="shared" si="24"/>
        <v>135485.93</v>
      </c>
      <c r="P104" s="283">
        <f>VLOOKUP(B104,'[4]CFR ANALYSIS REVENUE INCOME '!$A$4:$S$97,19,0)</f>
        <v>2696663.1</v>
      </c>
      <c r="Q104" s="284">
        <f t="shared" ref="Q104:Q105" si="25">D104/P104</f>
        <v>0.11099360539327287</v>
      </c>
    </row>
    <row r="105" spans="1:17" ht="13.5" thickBot="1" x14ac:dyDescent="0.25">
      <c r="A105" s="315">
        <v>7009</v>
      </c>
      <c r="B105" s="273">
        <v>10158</v>
      </c>
      <c r="C105" s="290" t="s">
        <v>429</v>
      </c>
      <c r="D105" s="275">
        <v>75384.070000000007</v>
      </c>
      <c r="E105" s="291">
        <v>214291.17</v>
      </c>
      <c r="F105" s="292">
        <v>0</v>
      </c>
      <c r="G105" s="278">
        <f>D105-E105</f>
        <v>-138907.1</v>
      </c>
      <c r="H105" s="320"/>
      <c r="I105" s="275">
        <v>21253.48</v>
      </c>
      <c r="J105" s="291">
        <v>0</v>
      </c>
      <c r="K105" s="280">
        <f>I105-J105</f>
        <v>21253.48</v>
      </c>
      <c r="L105" s="293"/>
      <c r="M105" s="281">
        <f t="shared" si="23"/>
        <v>96637.55</v>
      </c>
      <c r="N105" s="293">
        <f t="shared" si="23"/>
        <v>214291.17</v>
      </c>
      <c r="O105" s="282">
        <f t="shared" si="24"/>
        <v>-117653.62000000001</v>
      </c>
      <c r="P105" s="283">
        <f>VLOOKUP(B105,'[4]CFR ANALYSIS REVENUE INCOME '!$A$4:$S$97,19,0)</f>
        <v>4063317.29</v>
      </c>
      <c r="Q105" s="284">
        <f t="shared" si="25"/>
        <v>1.8552346425302173E-2</v>
      </c>
    </row>
    <row r="106" spans="1:17" ht="14.25" thickTop="1" thickBot="1" x14ac:dyDescent="0.25">
      <c r="A106" s="315"/>
      <c r="B106" s="273"/>
      <c r="C106" s="334"/>
      <c r="D106" s="295"/>
      <c r="E106" s="296"/>
      <c r="F106" s="335"/>
      <c r="G106" s="337"/>
      <c r="H106" s="336"/>
      <c r="I106" s="296"/>
      <c r="J106" s="296"/>
      <c r="K106" s="337"/>
      <c r="L106" s="336"/>
      <c r="M106" s="302">
        <f t="shared" si="23"/>
        <v>0</v>
      </c>
      <c r="N106" s="302">
        <f t="shared" si="23"/>
        <v>0</v>
      </c>
      <c r="O106" s="337"/>
      <c r="P106" s="283"/>
      <c r="Q106" s="284"/>
    </row>
    <row r="107" spans="1:17" ht="13.5" thickBot="1" x14ac:dyDescent="0.25">
      <c r="A107" s="315"/>
      <c r="B107" s="273"/>
      <c r="C107" s="325" t="s">
        <v>430</v>
      </c>
      <c r="D107" s="304">
        <f t="shared" ref="D107:P107" si="26">SUM(D103:D106)</f>
        <v>480381.87999999995</v>
      </c>
      <c r="E107" s="306">
        <f t="shared" si="26"/>
        <v>549949.41</v>
      </c>
      <c r="F107" s="306">
        <f t="shared" si="26"/>
        <v>0</v>
      </c>
      <c r="G107" s="306">
        <f t="shared" si="26"/>
        <v>-69567.530000000042</v>
      </c>
      <c r="H107" s="306">
        <f t="shared" si="26"/>
        <v>0</v>
      </c>
      <c r="I107" s="306">
        <f t="shared" si="26"/>
        <v>43599.28</v>
      </c>
      <c r="J107" s="306">
        <f t="shared" si="26"/>
        <v>1.04</v>
      </c>
      <c r="K107" s="306">
        <f t="shared" si="26"/>
        <v>43598.240000000005</v>
      </c>
      <c r="L107" s="306">
        <f t="shared" si="26"/>
        <v>0</v>
      </c>
      <c r="M107" s="306">
        <f t="shared" si="26"/>
        <v>523981.16</v>
      </c>
      <c r="N107" s="306">
        <f t="shared" si="26"/>
        <v>549950.44999999995</v>
      </c>
      <c r="O107" s="326">
        <f t="shared" si="26"/>
        <v>-25969.290000000023</v>
      </c>
      <c r="P107" s="326">
        <f t="shared" si="26"/>
        <v>9526469.9900000002</v>
      </c>
      <c r="Q107" s="307">
        <f>D107/P107</f>
        <v>5.0426010946789321E-2</v>
      </c>
    </row>
    <row r="108" spans="1:17" ht="14.25" thickTop="1" thickBot="1" x14ac:dyDescent="0.25">
      <c r="B108" s="321"/>
      <c r="C108" s="321"/>
      <c r="D108" s="295"/>
      <c r="E108" s="296"/>
      <c r="F108" s="322"/>
      <c r="G108" s="299"/>
      <c r="H108" s="299"/>
      <c r="I108" s="296"/>
      <c r="J108" s="296"/>
      <c r="K108" s="299"/>
      <c r="L108" s="299"/>
      <c r="M108" s="302">
        <f t="shared" ref="M108:N110" si="27">D108+I108</f>
        <v>0</v>
      </c>
      <c r="N108" s="302">
        <f t="shared" si="27"/>
        <v>0</v>
      </c>
      <c r="O108" s="299"/>
      <c r="P108" s="283"/>
      <c r="Q108" s="284"/>
    </row>
    <row r="109" spans="1:17" ht="13.5" thickBot="1" x14ac:dyDescent="0.25">
      <c r="B109" s="321">
        <v>10185</v>
      </c>
      <c r="C109" s="338" t="s">
        <v>431</v>
      </c>
      <c r="D109" s="275">
        <v>130815.77</v>
      </c>
      <c r="E109" s="276">
        <v>100275.2</v>
      </c>
      <c r="F109" s="277">
        <v>0</v>
      </c>
      <c r="G109" s="278">
        <f>D109-E109</f>
        <v>30540.570000000007</v>
      </c>
      <c r="H109" s="279"/>
      <c r="I109" s="275">
        <v>17950.18</v>
      </c>
      <c r="J109" s="276">
        <v>10655.39</v>
      </c>
      <c r="K109" s="280">
        <f>I109-J109</f>
        <v>7294.7900000000009</v>
      </c>
      <c r="L109" s="281"/>
      <c r="M109" s="281">
        <f t="shared" si="27"/>
        <v>148765.95000000001</v>
      </c>
      <c r="N109" s="281">
        <f t="shared" si="27"/>
        <v>110930.59</v>
      </c>
      <c r="O109" s="282">
        <f t="shared" ref="O109:O110" si="28">M109-N109</f>
        <v>37835.360000000015</v>
      </c>
      <c r="P109" s="283">
        <f>VLOOKUP(B109,'[4]CFR ANALYSIS REVENUE INCOME '!$A$4:$S$97,19,0)</f>
        <v>564167.64</v>
      </c>
      <c r="Q109" s="284">
        <f t="shared" ref="Q109:Q111" si="29">D109/P109</f>
        <v>0.23187393378322799</v>
      </c>
    </row>
    <row r="110" spans="1:17" ht="13.5" thickBot="1" x14ac:dyDescent="0.25">
      <c r="B110" s="321">
        <v>10188</v>
      </c>
      <c r="C110" s="339" t="s">
        <v>432</v>
      </c>
      <c r="D110" s="275">
        <v>104683.82</v>
      </c>
      <c r="E110" s="286">
        <v>114164.9</v>
      </c>
      <c r="F110" s="287">
        <v>0</v>
      </c>
      <c r="G110" s="278">
        <f>D110-E110</f>
        <v>-9481.0799999999872</v>
      </c>
      <c r="H110" s="288"/>
      <c r="I110" s="275">
        <v>26351.78</v>
      </c>
      <c r="J110" s="286">
        <v>8036.56</v>
      </c>
      <c r="K110" s="280">
        <f>I110-J110</f>
        <v>18315.219999999998</v>
      </c>
      <c r="L110" s="289"/>
      <c r="M110" s="281">
        <f t="shared" si="27"/>
        <v>131035.6</v>
      </c>
      <c r="N110" s="289">
        <f t="shared" si="27"/>
        <v>122201.45999999999</v>
      </c>
      <c r="O110" s="282">
        <f t="shared" si="28"/>
        <v>8834.140000000014</v>
      </c>
      <c r="P110" s="283">
        <f>VLOOKUP(B110,'[4]CFR ANALYSIS REVENUE INCOME '!$A$4:$S$97,19,0)</f>
        <v>2588303.0999999996</v>
      </c>
      <c r="Q110" s="284">
        <f t="shared" si="29"/>
        <v>4.0444961797557646E-2</v>
      </c>
    </row>
    <row r="111" spans="1:17" ht="14.25" thickTop="1" thickBot="1" x14ac:dyDescent="0.25">
      <c r="B111" s="321"/>
      <c r="C111" s="325" t="s">
        <v>433</v>
      </c>
      <c r="D111" s="304">
        <f t="shared" ref="D111:P111" si="30">SUM(D109:D110)</f>
        <v>235499.59000000003</v>
      </c>
      <c r="E111" s="306">
        <f t="shared" si="30"/>
        <v>214440.09999999998</v>
      </c>
      <c r="F111" s="306">
        <f t="shared" si="30"/>
        <v>0</v>
      </c>
      <c r="G111" s="306">
        <f t="shared" si="30"/>
        <v>21059.49000000002</v>
      </c>
      <c r="H111" s="306">
        <f t="shared" si="30"/>
        <v>0</v>
      </c>
      <c r="I111" s="306">
        <f t="shared" si="30"/>
        <v>44301.96</v>
      </c>
      <c r="J111" s="306">
        <f t="shared" si="30"/>
        <v>18691.95</v>
      </c>
      <c r="K111" s="306">
        <f t="shared" si="30"/>
        <v>25610.01</v>
      </c>
      <c r="L111" s="306">
        <f t="shared" si="30"/>
        <v>0</v>
      </c>
      <c r="M111" s="306">
        <f t="shared" si="30"/>
        <v>279801.55000000005</v>
      </c>
      <c r="N111" s="306">
        <f t="shared" si="30"/>
        <v>233132.05</v>
      </c>
      <c r="O111" s="326">
        <f t="shared" si="30"/>
        <v>46669.500000000029</v>
      </c>
      <c r="P111" s="326">
        <f t="shared" si="30"/>
        <v>3152470.7399999998</v>
      </c>
      <c r="Q111" s="284">
        <f t="shared" si="29"/>
        <v>7.4703180274402814E-2</v>
      </c>
    </row>
    <row r="112" spans="1:17" ht="14.25" thickTop="1" thickBot="1" x14ac:dyDescent="0.25">
      <c r="B112" s="321"/>
      <c r="C112" s="321"/>
      <c r="D112" s="295"/>
      <c r="E112" s="296"/>
      <c r="F112" s="322"/>
      <c r="G112" s="299"/>
      <c r="H112" s="299"/>
      <c r="I112" s="299"/>
      <c r="J112" s="299"/>
      <c r="K112" s="299"/>
      <c r="L112" s="299"/>
      <c r="M112" s="302"/>
      <c r="N112" s="302"/>
      <c r="O112" s="299"/>
      <c r="P112" s="283"/>
      <c r="Q112" s="284"/>
    </row>
    <row r="113" spans="1:18" ht="13.5" thickBot="1" x14ac:dyDescent="0.25">
      <c r="B113" s="321"/>
      <c r="C113" s="325" t="s">
        <v>434</v>
      </c>
      <c r="D113" s="304">
        <f t="shared" ref="D113:P113" si="31">D107+D101+D92+D11+D111</f>
        <v>12790290.600000003</v>
      </c>
      <c r="E113" s="306">
        <f t="shared" si="31"/>
        <v>12285599.660000006</v>
      </c>
      <c r="F113" s="306">
        <f t="shared" si="31"/>
        <v>0</v>
      </c>
      <c r="G113" s="306">
        <f t="shared" si="31"/>
        <v>504690.93999999936</v>
      </c>
      <c r="H113" s="306">
        <f t="shared" si="31"/>
        <v>0</v>
      </c>
      <c r="I113" s="306">
        <f t="shared" si="31"/>
        <v>853228.33999999985</v>
      </c>
      <c r="J113" s="306">
        <f t="shared" si="31"/>
        <v>362002.15</v>
      </c>
      <c r="K113" s="306">
        <f t="shared" si="31"/>
        <v>491226.19</v>
      </c>
      <c r="L113" s="306">
        <f t="shared" si="31"/>
        <v>0</v>
      </c>
      <c r="M113" s="306">
        <f t="shared" si="31"/>
        <v>13643518.939999999</v>
      </c>
      <c r="N113" s="306">
        <f t="shared" si="31"/>
        <v>12647601.810000004</v>
      </c>
      <c r="O113" s="306">
        <f t="shared" si="31"/>
        <v>995917.12999999954</v>
      </c>
      <c r="P113" s="306">
        <f t="shared" si="31"/>
        <v>217943575.38999999</v>
      </c>
      <c r="Q113" s="307">
        <f>D113/P113</f>
        <v>5.8686247470761031E-2</v>
      </c>
      <c r="R113" s="340"/>
    </row>
    <row r="114" spans="1:18" x14ac:dyDescent="0.2">
      <c r="B114" s="321"/>
      <c r="C114" s="327"/>
      <c r="D114" s="327"/>
      <c r="E114" s="327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2"/>
      <c r="Q114" s="343"/>
    </row>
    <row r="115" spans="1:18" x14ac:dyDescent="0.2">
      <c r="C115" s="327" t="s">
        <v>435</v>
      </c>
      <c r="F115" s="344"/>
      <c r="G115" s="255"/>
      <c r="K115" s="255"/>
      <c r="O115" s="345"/>
      <c r="P115" s="342"/>
      <c r="Q115" s="343"/>
    </row>
    <row r="116" spans="1:18" x14ac:dyDescent="0.2">
      <c r="F116" s="344"/>
      <c r="G116" s="255"/>
      <c r="K116" s="255"/>
      <c r="O116" s="345"/>
      <c r="P116" s="346"/>
    </row>
    <row r="117" spans="1:18" x14ac:dyDescent="0.2">
      <c r="F117" s="344"/>
      <c r="G117" s="255"/>
      <c r="K117" s="255"/>
      <c r="O117" s="341"/>
      <c r="P117" s="346"/>
    </row>
    <row r="118" spans="1:18" x14ac:dyDescent="0.2">
      <c r="C118" s="321"/>
      <c r="D118" s="321"/>
      <c r="E118" s="321"/>
      <c r="F118" s="347"/>
      <c r="G118" s="327"/>
      <c r="H118" s="321"/>
      <c r="I118" s="321"/>
      <c r="J118" s="321"/>
      <c r="K118" s="321"/>
      <c r="L118" s="321"/>
      <c r="M118" s="348"/>
      <c r="N118" s="348"/>
      <c r="O118" s="348"/>
      <c r="P118" s="321"/>
    </row>
    <row r="119" spans="1:18" s="315" customFormat="1" ht="15" x14ac:dyDescent="0.25">
      <c r="A119" s="255"/>
      <c r="B119" s="255"/>
      <c r="C119" s="321"/>
      <c r="D119" s="321"/>
      <c r="E119" s="321"/>
      <c r="F119" s="347"/>
      <c r="G119" s="349"/>
      <c r="H119" s="321"/>
      <c r="I119" s="321"/>
      <c r="J119" s="321"/>
      <c r="K119" s="321"/>
      <c r="L119" s="321"/>
      <c r="M119" s="350"/>
      <c r="N119" s="350"/>
      <c r="O119" s="350"/>
      <c r="P119" s="273"/>
      <c r="Q119" s="351"/>
    </row>
    <row r="120" spans="1:18" ht="15" x14ac:dyDescent="0.25">
      <c r="C120" s="321"/>
      <c r="D120" s="321"/>
      <c r="E120" s="321"/>
      <c r="F120" s="347"/>
      <c r="G120" s="349"/>
      <c r="H120" s="321"/>
      <c r="I120" s="321"/>
      <c r="J120" s="321"/>
      <c r="K120" s="321"/>
      <c r="L120" s="321"/>
      <c r="M120" s="350"/>
      <c r="N120" s="350"/>
      <c r="O120" s="350"/>
      <c r="P120" s="321"/>
    </row>
    <row r="121" spans="1:18" s="315" customFormat="1" ht="15" x14ac:dyDescent="0.25">
      <c r="A121" s="255"/>
      <c r="B121" s="255"/>
      <c r="C121" s="321"/>
      <c r="D121" s="321"/>
      <c r="E121" s="321"/>
      <c r="F121" s="347"/>
      <c r="G121" s="349"/>
      <c r="H121" s="321"/>
      <c r="I121" s="321"/>
      <c r="J121" s="321"/>
      <c r="K121" s="321"/>
      <c r="L121" s="321"/>
      <c r="M121" s="350"/>
      <c r="N121" s="350"/>
      <c r="O121" s="350"/>
      <c r="P121" s="273"/>
      <c r="Q121" s="351"/>
    </row>
    <row r="122" spans="1:18" s="315" customFormat="1" ht="15" x14ac:dyDescent="0.25">
      <c r="A122" s="255"/>
      <c r="B122" s="255"/>
      <c r="C122" s="321"/>
      <c r="D122" s="321"/>
      <c r="E122" s="321"/>
      <c r="F122" s="347"/>
      <c r="G122" s="349"/>
      <c r="H122" s="321"/>
      <c r="I122" s="321"/>
      <c r="J122" s="321"/>
      <c r="K122" s="321"/>
      <c r="L122" s="321"/>
      <c r="M122" s="350"/>
      <c r="N122" s="350"/>
      <c r="O122" s="350"/>
      <c r="P122" s="273"/>
      <c r="Q122" s="351"/>
    </row>
    <row r="123" spans="1:18" ht="15" x14ac:dyDescent="0.25">
      <c r="C123" s="321"/>
      <c r="D123" s="321"/>
      <c r="E123" s="321"/>
      <c r="F123" s="347"/>
      <c r="G123" s="349"/>
      <c r="H123" s="321"/>
      <c r="I123" s="321"/>
      <c r="J123" s="321"/>
      <c r="K123" s="321"/>
      <c r="L123" s="321"/>
      <c r="M123" s="350"/>
      <c r="N123" s="350"/>
      <c r="O123" s="350"/>
      <c r="P123" s="321"/>
    </row>
    <row r="124" spans="1:18" s="315" customFormat="1" ht="15" x14ac:dyDescent="0.25">
      <c r="A124" s="255"/>
      <c r="B124" s="255"/>
      <c r="C124" s="321"/>
      <c r="D124" s="321"/>
      <c r="E124" s="321"/>
      <c r="F124" s="347"/>
      <c r="G124" s="349"/>
      <c r="H124" s="321"/>
      <c r="I124" s="321"/>
      <c r="J124" s="321"/>
      <c r="K124" s="321"/>
      <c r="L124" s="321"/>
      <c r="M124" s="350"/>
      <c r="N124" s="350"/>
      <c r="O124" s="350"/>
      <c r="P124" s="273"/>
      <c r="Q124" s="351"/>
    </row>
    <row r="125" spans="1:18" s="315" customFormat="1" ht="15" x14ac:dyDescent="0.25">
      <c r="A125" s="255"/>
      <c r="B125" s="255"/>
      <c r="C125" s="321"/>
      <c r="D125" s="321"/>
      <c r="E125" s="321"/>
      <c r="F125" s="347"/>
      <c r="G125" s="349"/>
      <c r="H125" s="321"/>
      <c r="I125" s="321"/>
      <c r="J125" s="321"/>
      <c r="K125" s="321"/>
      <c r="L125" s="321"/>
      <c r="M125" s="350"/>
      <c r="N125" s="350"/>
      <c r="O125" s="350"/>
      <c r="P125" s="273"/>
      <c r="Q125" s="351"/>
    </row>
    <row r="126" spans="1:18" x14ac:dyDescent="0.2">
      <c r="B126" s="321"/>
      <c r="C126" s="321"/>
      <c r="D126" s="321"/>
      <c r="E126" s="321"/>
      <c r="F126" s="321"/>
      <c r="G126" s="341"/>
      <c r="H126" s="321"/>
      <c r="I126" s="321"/>
      <c r="J126" s="321"/>
      <c r="K126" s="352"/>
      <c r="L126" s="273"/>
      <c r="M126" s="353"/>
      <c r="N126" s="353"/>
      <c r="O126" s="353"/>
      <c r="P126" s="321"/>
    </row>
    <row r="127" spans="1:18" s="315" customFormat="1" x14ac:dyDescent="0.2">
      <c r="A127" s="255"/>
      <c r="B127" s="321"/>
      <c r="C127" s="327"/>
      <c r="D127" s="327"/>
      <c r="E127" s="327"/>
      <c r="F127" s="354"/>
      <c r="G127" s="321"/>
      <c r="H127" s="273"/>
      <c r="I127" s="273"/>
      <c r="J127" s="273"/>
      <c r="K127" s="352"/>
      <c r="L127" s="273"/>
      <c r="M127" s="355"/>
      <c r="N127" s="355"/>
      <c r="O127" s="355"/>
      <c r="P127" s="321"/>
      <c r="Q127" s="351"/>
    </row>
    <row r="128" spans="1:18" s="315" customFormat="1" x14ac:dyDescent="0.2">
      <c r="A128" s="255"/>
      <c r="B128" s="321"/>
      <c r="C128" s="321"/>
      <c r="D128" s="321"/>
      <c r="E128" s="321"/>
      <c r="F128" s="321"/>
      <c r="G128" s="352"/>
      <c r="H128" s="273"/>
      <c r="I128" s="273"/>
      <c r="J128" s="273"/>
      <c r="K128" s="356"/>
      <c r="L128" s="273"/>
      <c r="M128" s="355"/>
      <c r="N128" s="355"/>
      <c r="O128" s="355"/>
      <c r="P128" s="356"/>
      <c r="Q128" s="351"/>
    </row>
    <row r="129" spans="1:17" x14ac:dyDescent="0.2">
      <c r="B129" s="321"/>
      <c r="C129" s="321"/>
      <c r="D129" s="321"/>
      <c r="E129" s="321"/>
      <c r="F129" s="321"/>
      <c r="G129" s="352"/>
      <c r="H129" s="273"/>
      <c r="I129" s="273"/>
      <c r="J129" s="273"/>
      <c r="K129" s="356"/>
      <c r="L129" s="273"/>
      <c r="M129" s="355"/>
      <c r="N129" s="355"/>
      <c r="O129" s="355"/>
      <c r="P129" s="321"/>
    </row>
    <row r="130" spans="1:17" s="315" customFormat="1" x14ac:dyDescent="0.2">
      <c r="A130" s="255"/>
      <c r="B130" s="321"/>
      <c r="C130" s="321"/>
      <c r="D130" s="321"/>
      <c r="E130" s="321"/>
      <c r="F130" s="321"/>
      <c r="G130" s="352"/>
      <c r="H130" s="273"/>
      <c r="I130" s="273"/>
      <c r="J130" s="273"/>
      <c r="K130" s="356"/>
      <c r="L130" s="273"/>
      <c r="M130" s="273"/>
      <c r="N130" s="273"/>
      <c r="O130" s="352"/>
      <c r="P130" s="273"/>
      <c r="Q130" s="351"/>
    </row>
    <row r="131" spans="1:17" x14ac:dyDescent="0.2">
      <c r="B131" s="321"/>
      <c r="G131" s="357"/>
      <c r="H131" s="315"/>
      <c r="I131" s="315"/>
      <c r="J131" s="315"/>
      <c r="L131" s="315"/>
      <c r="M131" s="315"/>
      <c r="N131" s="315"/>
      <c r="O131" s="357"/>
    </row>
    <row r="132" spans="1:17" x14ac:dyDescent="0.2">
      <c r="B132" s="321"/>
      <c r="G132" s="357"/>
      <c r="H132" s="315"/>
      <c r="I132" s="315"/>
      <c r="J132" s="315"/>
      <c r="L132" s="315"/>
      <c r="M132" s="315"/>
      <c r="N132" s="315"/>
      <c r="O132" s="357"/>
    </row>
    <row r="133" spans="1:17" x14ac:dyDescent="0.2">
      <c r="B133" s="321"/>
      <c r="G133" s="357"/>
      <c r="H133" s="315"/>
      <c r="I133" s="315"/>
      <c r="J133" s="315"/>
      <c r="L133" s="315"/>
      <c r="M133" s="315"/>
      <c r="N133" s="315"/>
      <c r="O133" s="358"/>
    </row>
    <row r="134" spans="1:17" x14ac:dyDescent="0.2">
      <c r="B134" s="321"/>
      <c r="G134" s="357"/>
      <c r="H134" s="315"/>
      <c r="I134" s="315"/>
      <c r="J134" s="315"/>
      <c r="L134" s="315"/>
      <c r="M134" s="315"/>
      <c r="N134" s="315"/>
      <c r="O134" s="357"/>
    </row>
    <row r="135" spans="1:17" x14ac:dyDescent="0.2">
      <c r="G135" s="357"/>
      <c r="H135" s="315"/>
      <c r="I135" s="315"/>
      <c r="J135" s="315"/>
      <c r="L135" s="315"/>
      <c r="M135" s="315"/>
      <c r="N135" s="315"/>
      <c r="O135" s="357"/>
    </row>
    <row r="136" spans="1:17" x14ac:dyDescent="0.2">
      <c r="B136" s="321"/>
      <c r="G136" s="357"/>
      <c r="H136" s="315"/>
      <c r="I136" s="315"/>
      <c r="J136" s="315"/>
      <c r="L136" s="315"/>
      <c r="M136" s="315"/>
      <c r="N136" s="315"/>
    </row>
    <row r="137" spans="1:17" x14ac:dyDescent="0.2">
      <c r="G137" s="357"/>
      <c r="H137" s="315"/>
      <c r="I137" s="315"/>
      <c r="J137" s="315"/>
      <c r="L137" s="315"/>
      <c r="M137" s="315"/>
      <c r="N137" s="315"/>
    </row>
    <row r="138" spans="1:17" x14ac:dyDescent="0.2">
      <c r="B138" s="321"/>
      <c r="G138" s="357"/>
      <c r="H138" s="315"/>
      <c r="I138" s="315"/>
      <c r="J138" s="315"/>
      <c r="K138" s="357"/>
      <c r="L138" s="315"/>
      <c r="M138" s="315"/>
      <c r="N138" s="315"/>
      <c r="O138" s="357"/>
    </row>
    <row r="139" spans="1:17" x14ac:dyDescent="0.2">
      <c r="B139" s="321"/>
      <c r="G139" s="357"/>
      <c r="H139" s="315"/>
      <c r="I139" s="315"/>
      <c r="J139" s="315"/>
      <c r="K139" s="357"/>
      <c r="L139" s="315"/>
      <c r="M139" s="315"/>
      <c r="N139" s="315"/>
      <c r="O139" s="357"/>
    </row>
    <row r="140" spans="1:17" x14ac:dyDescent="0.2">
      <c r="B140" s="321"/>
      <c r="G140" s="357"/>
      <c r="H140" s="315"/>
      <c r="I140" s="315"/>
      <c r="J140" s="315"/>
      <c r="K140" s="357"/>
      <c r="L140" s="315"/>
      <c r="M140" s="315"/>
      <c r="N140" s="315"/>
      <c r="O140" s="357"/>
    </row>
    <row r="141" spans="1:17" x14ac:dyDescent="0.2">
      <c r="B141" s="321"/>
      <c r="G141" s="357"/>
      <c r="H141" s="315"/>
      <c r="I141" s="315"/>
      <c r="J141" s="315"/>
      <c r="K141" s="357"/>
      <c r="L141" s="315"/>
      <c r="M141" s="315"/>
      <c r="N141" s="315"/>
      <c r="O141" s="357"/>
    </row>
    <row r="142" spans="1:17" x14ac:dyDescent="0.2">
      <c r="B142" s="321"/>
      <c r="G142" s="357"/>
      <c r="H142" s="315"/>
      <c r="I142" s="315"/>
      <c r="J142" s="315"/>
      <c r="K142" s="357"/>
      <c r="L142" s="315"/>
      <c r="M142" s="315"/>
      <c r="N142" s="315"/>
      <c r="O142" s="357"/>
    </row>
    <row r="143" spans="1:17" x14ac:dyDescent="0.2">
      <c r="B143" s="321"/>
      <c r="G143" s="357"/>
      <c r="H143" s="315"/>
      <c r="I143" s="315"/>
      <c r="J143" s="315"/>
      <c r="K143" s="357"/>
      <c r="L143" s="315"/>
      <c r="M143" s="315"/>
      <c r="N143" s="315"/>
      <c r="O143" s="357"/>
    </row>
    <row r="144" spans="1:17" x14ac:dyDescent="0.2">
      <c r="B144" s="321"/>
      <c r="G144" s="357"/>
      <c r="H144" s="315"/>
      <c r="I144" s="315"/>
      <c r="J144" s="315"/>
      <c r="K144" s="357"/>
      <c r="L144" s="315"/>
      <c r="M144" s="315"/>
      <c r="N144" s="315"/>
      <c r="O144" s="357"/>
    </row>
    <row r="145" spans="2:15" x14ac:dyDescent="0.2">
      <c r="B145" s="321"/>
      <c r="G145" s="357"/>
      <c r="H145" s="315"/>
      <c r="I145" s="315"/>
      <c r="J145" s="315"/>
      <c r="K145" s="357"/>
      <c r="L145" s="315"/>
      <c r="M145" s="315"/>
      <c r="N145" s="315"/>
      <c r="O145" s="357"/>
    </row>
    <row r="146" spans="2:15" x14ac:dyDescent="0.2">
      <c r="B146" s="321"/>
      <c r="G146" s="357"/>
      <c r="H146" s="315"/>
      <c r="I146" s="315"/>
      <c r="J146" s="315"/>
      <c r="K146" s="357"/>
      <c r="L146" s="315"/>
      <c r="M146" s="315"/>
      <c r="N146" s="315"/>
      <c r="O146" s="357"/>
    </row>
    <row r="147" spans="2:15" x14ac:dyDescent="0.2">
      <c r="B147" s="321"/>
      <c r="G147" s="357"/>
      <c r="H147" s="315"/>
      <c r="I147" s="315"/>
      <c r="J147" s="315"/>
      <c r="K147" s="357"/>
      <c r="L147" s="315"/>
      <c r="M147" s="315"/>
      <c r="N147" s="315"/>
      <c r="O147" s="357"/>
    </row>
    <row r="148" spans="2:15" x14ac:dyDescent="0.2">
      <c r="B148" s="321"/>
      <c r="G148" s="357"/>
      <c r="H148" s="315"/>
      <c r="I148" s="315"/>
      <c r="J148" s="315"/>
      <c r="K148" s="357"/>
      <c r="L148" s="315"/>
      <c r="M148" s="315"/>
      <c r="N148" s="315"/>
      <c r="O148" s="357"/>
    </row>
    <row r="149" spans="2:15" x14ac:dyDescent="0.2">
      <c r="B149" s="321"/>
      <c r="G149" s="357"/>
      <c r="H149" s="315"/>
      <c r="I149" s="315"/>
      <c r="J149" s="315"/>
      <c r="K149" s="357"/>
      <c r="L149" s="315"/>
      <c r="M149" s="315"/>
      <c r="N149" s="315"/>
      <c r="O149" s="357"/>
    </row>
    <row r="150" spans="2:15" x14ac:dyDescent="0.2">
      <c r="B150" s="321"/>
      <c r="G150" s="357"/>
      <c r="H150" s="315"/>
      <c r="I150" s="315"/>
      <c r="J150" s="315"/>
      <c r="K150" s="357"/>
      <c r="L150" s="315"/>
      <c r="M150" s="315"/>
      <c r="N150" s="315"/>
      <c r="O150" s="357"/>
    </row>
    <row r="151" spans="2:15" x14ac:dyDescent="0.2">
      <c r="B151" s="321"/>
      <c r="G151" s="357"/>
      <c r="H151" s="315"/>
      <c r="I151" s="315"/>
      <c r="J151" s="315"/>
      <c r="K151" s="357"/>
      <c r="L151" s="315"/>
      <c r="M151" s="315"/>
      <c r="N151" s="315"/>
      <c r="O151" s="357"/>
    </row>
    <row r="152" spans="2:15" x14ac:dyDescent="0.2">
      <c r="B152" s="321"/>
      <c r="G152" s="357"/>
      <c r="H152" s="315"/>
      <c r="I152" s="315"/>
      <c r="J152" s="315"/>
      <c r="K152" s="357"/>
      <c r="L152" s="315"/>
      <c r="M152" s="315"/>
      <c r="N152" s="315"/>
      <c r="O152" s="357"/>
    </row>
    <row r="153" spans="2:15" x14ac:dyDescent="0.2">
      <c r="B153" s="321"/>
      <c r="G153" s="357"/>
      <c r="H153" s="315"/>
      <c r="I153" s="315"/>
      <c r="J153" s="315"/>
      <c r="K153" s="357"/>
      <c r="L153" s="315"/>
      <c r="M153" s="315"/>
      <c r="N153" s="315"/>
      <c r="O153" s="357"/>
    </row>
    <row r="154" spans="2:15" x14ac:dyDescent="0.2">
      <c r="B154" s="321"/>
      <c r="G154" s="357"/>
      <c r="H154" s="315"/>
      <c r="I154" s="315"/>
      <c r="J154" s="315"/>
      <c r="K154" s="357"/>
      <c r="L154" s="315"/>
      <c r="M154" s="315"/>
      <c r="N154" s="315"/>
      <c r="O154" s="357"/>
    </row>
    <row r="155" spans="2:15" x14ac:dyDescent="0.2">
      <c r="B155" s="321"/>
      <c r="G155" s="357"/>
      <c r="H155" s="315"/>
      <c r="I155" s="315"/>
      <c r="J155" s="315"/>
      <c r="K155" s="357"/>
      <c r="L155" s="315"/>
      <c r="M155" s="315"/>
      <c r="N155" s="315"/>
      <c r="O155" s="357"/>
    </row>
    <row r="156" spans="2:15" x14ac:dyDescent="0.2">
      <c r="B156" s="321"/>
      <c r="G156" s="357"/>
      <c r="H156" s="315"/>
      <c r="I156" s="315"/>
      <c r="J156" s="315"/>
      <c r="K156" s="357"/>
      <c r="L156" s="315"/>
      <c r="M156" s="315"/>
      <c r="N156" s="315"/>
      <c r="O156" s="357"/>
    </row>
    <row r="157" spans="2:15" x14ac:dyDescent="0.2">
      <c r="B157" s="321"/>
      <c r="G157" s="357"/>
      <c r="H157" s="315"/>
      <c r="I157" s="315"/>
      <c r="J157" s="315"/>
      <c r="K157" s="357"/>
      <c r="L157" s="315"/>
      <c r="M157" s="315"/>
      <c r="N157" s="315"/>
      <c r="O157" s="357"/>
    </row>
    <row r="158" spans="2:15" x14ac:dyDescent="0.2">
      <c r="B158" s="321"/>
      <c r="G158" s="357"/>
      <c r="H158" s="315"/>
      <c r="I158" s="315"/>
      <c r="J158" s="315"/>
      <c r="K158" s="357"/>
      <c r="L158" s="315"/>
      <c r="M158" s="315"/>
      <c r="N158" s="315"/>
      <c r="O158" s="357"/>
    </row>
    <row r="159" spans="2:15" x14ac:dyDescent="0.2">
      <c r="B159" s="321"/>
      <c r="G159" s="357"/>
      <c r="H159" s="315"/>
      <c r="I159" s="315"/>
      <c r="J159" s="315"/>
      <c r="K159" s="357"/>
      <c r="L159" s="315"/>
      <c r="M159" s="315"/>
      <c r="N159" s="315"/>
      <c r="O159" s="357"/>
    </row>
    <row r="160" spans="2:15" x14ac:dyDescent="0.2">
      <c r="B160" s="321"/>
      <c r="G160" s="357"/>
      <c r="H160" s="315"/>
      <c r="I160" s="315"/>
      <c r="J160" s="315"/>
      <c r="K160" s="357"/>
      <c r="L160" s="315"/>
      <c r="M160" s="315"/>
      <c r="N160" s="315"/>
      <c r="O160" s="357"/>
    </row>
    <row r="161" spans="2:15" x14ac:dyDescent="0.2">
      <c r="B161" s="321"/>
      <c r="G161" s="357"/>
      <c r="H161" s="315"/>
      <c r="I161" s="315"/>
      <c r="J161" s="315"/>
      <c r="K161" s="357"/>
      <c r="L161" s="315"/>
      <c r="M161" s="315"/>
      <c r="N161" s="315"/>
      <c r="O161" s="357"/>
    </row>
    <row r="162" spans="2:15" x14ac:dyDescent="0.2">
      <c r="B162" s="321"/>
      <c r="G162" s="357"/>
      <c r="H162" s="315"/>
      <c r="I162" s="315"/>
      <c r="J162" s="315"/>
      <c r="K162" s="357"/>
      <c r="L162" s="315"/>
      <c r="M162" s="315"/>
      <c r="N162" s="315"/>
      <c r="O162" s="357"/>
    </row>
    <row r="163" spans="2:15" x14ac:dyDescent="0.2">
      <c r="B163" s="321"/>
      <c r="G163" s="357"/>
      <c r="H163" s="315"/>
      <c r="I163" s="315"/>
      <c r="J163" s="315"/>
      <c r="K163" s="357"/>
      <c r="L163" s="315"/>
      <c r="M163" s="315"/>
      <c r="N163" s="315"/>
      <c r="O163" s="357"/>
    </row>
    <row r="164" spans="2:15" x14ac:dyDescent="0.2">
      <c r="B164" s="321"/>
      <c r="G164" s="357"/>
      <c r="H164" s="315"/>
      <c r="I164" s="315"/>
      <c r="J164" s="315"/>
      <c r="K164" s="357"/>
      <c r="L164" s="315"/>
      <c r="M164" s="315"/>
      <c r="N164" s="315"/>
      <c r="O164" s="357"/>
    </row>
    <row r="165" spans="2:15" x14ac:dyDescent="0.2">
      <c r="B165" s="321"/>
      <c r="G165" s="357"/>
      <c r="H165" s="315"/>
      <c r="I165" s="315"/>
      <c r="J165" s="315"/>
      <c r="K165" s="357"/>
      <c r="L165" s="315"/>
      <c r="M165" s="315"/>
      <c r="N165" s="315"/>
      <c r="O165" s="357"/>
    </row>
    <row r="166" spans="2:15" x14ac:dyDescent="0.2">
      <c r="B166" s="321"/>
      <c r="G166" s="357"/>
      <c r="H166" s="315"/>
      <c r="I166" s="315"/>
      <c r="J166" s="315"/>
      <c r="K166" s="357"/>
      <c r="L166" s="315"/>
      <c r="M166" s="315"/>
      <c r="N166" s="315"/>
      <c r="O166" s="357"/>
    </row>
    <row r="167" spans="2:15" x14ac:dyDescent="0.2">
      <c r="B167" s="321"/>
      <c r="G167" s="357"/>
      <c r="H167" s="315"/>
      <c r="I167" s="315"/>
      <c r="J167" s="315"/>
      <c r="K167" s="357"/>
      <c r="L167" s="315"/>
      <c r="M167" s="315"/>
      <c r="N167" s="315"/>
      <c r="O167" s="357"/>
    </row>
    <row r="168" spans="2:15" x14ac:dyDescent="0.2">
      <c r="B168" s="321"/>
      <c r="G168" s="357"/>
      <c r="H168" s="315"/>
      <c r="I168" s="315"/>
      <c r="J168" s="315"/>
      <c r="K168" s="357"/>
      <c r="L168" s="315"/>
      <c r="M168" s="315"/>
      <c r="N168" s="315"/>
      <c r="O168" s="357"/>
    </row>
    <row r="169" spans="2:15" x14ac:dyDescent="0.2">
      <c r="B169" s="321"/>
      <c r="G169" s="357"/>
      <c r="H169" s="315"/>
      <c r="I169" s="315"/>
      <c r="J169" s="315"/>
      <c r="K169" s="357"/>
      <c r="L169" s="315"/>
      <c r="M169" s="315"/>
      <c r="N169" s="315"/>
      <c r="O169" s="357"/>
    </row>
    <row r="170" spans="2:15" x14ac:dyDescent="0.2">
      <c r="B170" s="321"/>
      <c r="G170" s="357"/>
      <c r="H170" s="315"/>
      <c r="I170" s="315"/>
      <c r="J170" s="315"/>
      <c r="K170" s="357"/>
      <c r="L170" s="315"/>
      <c r="M170" s="315"/>
      <c r="N170" s="315"/>
      <c r="O170" s="357"/>
    </row>
    <row r="171" spans="2:15" x14ac:dyDescent="0.2">
      <c r="B171" s="321"/>
      <c r="G171" s="357"/>
      <c r="H171" s="315"/>
      <c r="I171" s="315"/>
      <c r="J171" s="315"/>
      <c r="K171" s="357"/>
      <c r="L171" s="315"/>
      <c r="M171" s="315"/>
      <c r="N171" s="315"/>
      <c r="O171" s="357"/>
    </row>
    <row r="172" spans="2:15" x14ac:dyDescent="0.2">
      <c r="B172" s="321"/>
      <c r="G172" s="357"/>
      <c r="H172" s="315"/>
      <c r="I172" s="315"/>
      <c r="J172" s="315"/>
      <c r="K172" s="357"/>
      <c r="L172" s="315"/>
      <c r="M172" s="315"/>
      <c r="N172" s="315"/>
      <c r="O172" s="357"/>
    </row>
    <row r="173" spans="2:15" x14ac:dyDescent="0.2">
      <c r="B173" s="321"/>
      <c r="G173" s="357"/>
      <c r="H173" s="315"/>
      <c r="I173" s="315"/>
      <c r="J173" s="315"/>
      <c r="K173" s="357"/>
      <c r="L173" s="315"/>
      <c r="M173" s="315"/>
      <c r="N173" s="315"/>
      <c r="O173" s="357"/>
    </row>
    <row r="174" spans="2:15" x14ac:dyDescent="0.2">
      <c r="B174" s="321"/>
      <c r="G174" s="357"/>
      <c r="H174" s="315"/>
      <c r="I174" s="315"/>
      <c r="J174" s="315"/>
      <c r="K174" s="357"/>
      <c r="L174" s="315"/>
      <c r="M174" s="315"/>
      <c r="N174" s="315"/>
      <c r="O174" s="357"/>
    </row>
    <row r="175" spans="2:15" x14ac:dyDescent="0.2">
      <c r="B175" s="321"/>
      <c r="G175" s="357"/>
      <c r="H175" s="315"/>
      <c r="I175" s="315"/>
      <c r="J175" s="315"/>
      <c r="K175" s="357"/>
      <c r="L175" s="315"/>
      <c r="M175" s="315"/>
      <c r="N175" s="315"/>
      <c r="O175" s="357"/>
    </row>
    <row r="176" spans="2:15" x14ac:dyDescent="0.2">
      <c r="B176" s="321"/>
      <c r="G176" s="357"/>
      <c r="H176" s="315"/>
      <c r="I176" s="315"/>
      <c r="J176" s="315"/>
      <c r="K176" s="357"/>
      <c r="L176" s="315"/>
      <c r="M176" s="315"/>
      <c r="N176" s="315"/>
      <c r="O176" s="357"/>
    </row>
    <row r="177" spans="2:15" x14ac:dyDescent="0.2">
      <c r="B177" s="321"/>
      <c r="G177" s="357"/>
      <c r="H177" s="315"/>
      <c r="I177" s="315"/>
      <c r="J177" s="315"/>
      <c r="K177" s="357"/>
      <c r="L177" s="315"/>
      <c r="M177" s="315"/>
      <c r="N177" s="315"/>
      <c r="O177" s="357"/>
    </row>
    <row r="178" spans="2:15" x14ac:dyDescent="0.2">
      <c r="B178" s="321"/>
      <c r="G178" s="357"/>
      <c r="H178" s="315"/>
      <c r="I178" s="315"/>
      <c r="J178" s="315"/>
      <c r="K178" s="357"/>
      <c r="L178" s="315"/>
      <c r="M178" s="315"/>
      <c r="N178" s="315"/>
      <c r="O178" s="357"/>
    </row>
    <row r="179" spans="2:15" x14ac:dyDescent="0.2">
      <c r="B179" s="321"/>
      <c r="G179" s="357"/>
      <c r="H179" s="315"/>
      <c r="I179" s="315"/>
      <c r="J179" s="315"/>
      <c r="K179" s="357"/>
      <c r="L179" s="315"/>
      <c r="M179" s="315"/>
      <c r="N179" s="315"/>
      <c r="O179" s="357"/>
    </row>
    <row r="180" spans="2:15" x14ac:dyDescent="0.2">
      <c r="B180" s="321"/>
      <c r="G180" s="357"/>
      <c r="H180" s="315"/>
      <c r="I180" s="315"/>
      <c r="J180" s="315"/>
      <c r="K180" s="357"/>
      <c r="L180" s="315"/>
      <c r="M180" s="315"/>
      <c r="N180" s="315"/>
      <c r="O180" s="357"/>
    </row>
    <row r="181" spans="2:15" x14ac:dyDescent="0.2">
      <c r="B181" s="321"/>
      <c r="G181" s="357"/>
      <c r="H181" s="315"/>
      <c r="I181" s="315"/>
      <c r="J181" s="315"/>
      <c r="K181" s="357"/>
      <c r="L181" s="315"/>
      <c r="M181" s="315"/>
      <c r="N181" s="315"/>
      <c r="O181" s="357"/>
    </row>
    <row r="182" spans="2:15" x14ac:dyDescent="0.2">
      <c r="B182" s="321"/>
      <c r="G182" s="357"/>
      <c r="H182" s="315"/>
      <c r="I182" s="315"/>
      <c r="J182" s="315"/>
      <c r="K182" s="357"/>
      <c r="L182" s="315"/>
      <c r="M182" s="315"/>
      <c r="N182" s="315"/>
      <c r="O182" s="357"/>
    </row>
    <row r="183" spans="2:15" x14ac:dyDescent="0.2">
      <c r="B183" s="321"/>
      <c r="G183" s="357"/>
      <c r="H183" s="315"/>
      <c r="I183" s="315"/>
      <c r="J183" s="315"/>
      <c r="K183" s="357"/>
      <c r="L183" s="315"/>
      <c r="M183" s="315"/>
      <c r="N183" s="315"/>
      <c r="O183" s="357"/>
    </row>
    <row r="184" spans="2:15" x14ac:dyDescent="0.2">
      <c r="B184" s="321"/>
      <c r="G184" s="357"/>
      <c r="H184" s="315"/>
      <c r="I184" s="315"/>
      <c r="J184" s="315"/>
      <c r="K184" s="357"/>
      <c r="L184" s="315"/>
      <c r="M184" s="315"/>
      <c r="N184" s="315"/>
      <c r="O184" s="357"/>
    </row>
    <row r="185" spans="2:15" x14ac:dyDescent="0.2">
      <c r="B185" s="321"/>
      <c r="G185" s="357"/>
      <c r="H185" s="315"/>
      <c r="I185" s="315"/>
      <c r="J185" s="315"/>
      <c r="K185" s="357"/>
      <c r="L185" s="315"/>
      <c r="M185" s="315"/>
      <c r="N185" s="315"/>
      <c r="O185" s="357"/>
    </row>
    <row r="186" spans="2:15" x14ac:dyDescent="0.2">
      <c r="B186" s="321"/>
      <c r="G186" s="357"/>
      <c r="H186" s="315"/>
      <c r="I186" s="315"/>
      <c r="J186" s="315"/>
      <c r="K186" s="357"/>
      <c r="L186" s="315"/>
      <c r="M186" s="315"/>
      <c r="N186" s="315"/>
      <c r="O186" s="357"/>
    </row>
    <row r="187" spans="2:15" x14ac:dyDescent="0.2">
      <c r="B187" s="321"/>
      <c r="G187" s="357"/>
      <c r="H187" s="315"/>
      <c r="I187" s="315"/>
      <c r="J187" s="315"/>
      <c r="K187" s="357"/>
      <c r="L187" s="315"/>
      <c r="M187" s="315"/>
      <c r="N187" s="315"/>
      <c r="O187" s="357"/>
    </row>
    <row r="188" spans="2:15" x14ac:dyDescent="0.2">
      <c r="B188" s="321"/>
      <c r="G188" s="357"/>
      <c r="H188" s="315"/>
      <c r="I188" s="315"/>
      <c r="J188" s="315"/>
      <c r="K188" s="357"/>
      <c r="L188" s="315"/>
      <c r="M188" s="315"/>
      <c r="N188" s="315"/>
      <c r="O188" s="357"/>
    </row>
    <row r="189" spans="2:15" x14ac:dyDescent="0.2">
      <c r="B189" s="321"/>
      <c r="G189" s="357"/>
      <c r="H189" s="315"/>
      <c r="I189" s="315"/>
      <c r="J189" s="315"/>
      <c r="K189" s="357"/>
      <c r="L189" s="315"/>
      <c r="M189" s="315"/>
      <c r="N189" s="315"/>
      <c r="O189" s="357"/>
    </row>
    <row r="190" spans="2:15" x14ac:dyDescent="0.2">
      <c r="B190" s="321"/>
      <c r="G190" s="357"/>
      <c r="H190" s="315"/>
      <c r="I190" s="315"/>
      <c r="J190" s="315"/>
      <c r="K190" s="357"/>
      <c r="L190" s="315"/>
      <c r="M190" s="315"/>
      <c r="N190" s="315"/>
      <c r="O190" s="357"/>
    </row>
    <row r="191" spans="2:15" x14ac:dyDescent="0.2">
      <c r="B191" s="321"/>
      <c r="G191" s="357"/>
      <c r="H191" s="315"/>
      <c r="I191" s="315"/>
      <c r="J191" s="315"/>
      <c r="K191" s="357"/>
      <c r="L191" s="315"/>
      <c r="M191" s="315"/>
      <c r="N191" s="315"/>
      <c r="O191" s="357"/>
    </row>
    <row r="192" spans="2:15" x14ac:dyDescent="0.2">
      <c r="B192" s="321"/>
      <c r="G192" s="357"/>
      <c r="H192" s="315"/>
      <c r="I192" s="315"/>
      <c r="J192" s="315"/>
      <c r="K192" s="357"/>
      <c r="L192" s="315"/>
      <c r="M192" s="315"/>
      <c r="N192" s="315"/>
      <c r="O192" s="357"/>
    </row>
    <row r="193" spans="2:15" x14ac:dyDescent="0.2">
      <c r="B193" s="321"/>
      <c r="G193" s="357"/>
      <c r="H193" s="315"/>
      <c r="I193" s="315"/>
      <c r="J193" s="315"/>
      <c r="K193" s="357"/>
      <c r="L193" s="315"/>
      <c r="M193" s="315"/>
      <c r="N193" s="315"/>
      <c r="O193" s="357"/>
    </row>
    <row r="194" spans="2:15" x14ac:dyDescent="0.2">
      <c r="B194" s="321"/>
      <c r="G194" s="357"/>
      <c r="H194" s="315"/>
      <c r="I194" s="315"/>
      <c r="J194" s="315"/>
      <c r="K194" s="357"/>
      <c r="L194" s="315"/>
      <c r="M194" s="315"/>
      <c r="N194" s="315"/>
      <c r="O194" s="357"/>
    </row>
    <row r="195" spans="2:15" x14ac:dyDescent="0.2">
      <c r="B195" s="321"/>
      <c r="G195" s="357"/>
      <c r="H195" s="315"/>
      <c r="I195" s="315"/>
      <c r="J195" s="315"/>
      <c r="K195" s="357"/>
      <c r="L195" s="315"/>
      <c r="M195" s="315"/>
      <c r="N195" s="315"/>
      <c r="O195" s="357"/>
    </row>
    <row r="196" spans="2:15" x14ac:dyDescent="0.2">
      <c r="B196" s="321"/>
      <c r="G196" s="357"/>
      <c r="H196" s="315"/>
      <c r="I196" s="315"/>
      <c r="J196" s="315"/>
      <c r="K196" s="357"/>
      <c r="L196" s="315"/>
      <c r="M196" s="315"/>
      <c r="N196" s="315"/>
      <c r="O196" s="357"/>
    </row>
    <row r="197" spans="2:15" x14ac:dyDescent="0.2">
      <c r="B197" s="321"/>
      <c r="G197" s="357"/>
      <c r="H197" s="315"/>
      <c r="I197" s="315"/>
      <c r="J197" s="315"/>
      <c r="K197" s="357"/>
      <c r="L197" s="315"/>
      <c r="M197" s="315"/>
      <c r="N197" s="315"/>
      <c r="O197" s="357"/>
    </row>
    <row r="198" spans="2:15" x14ac:dyDescent="0.2">
      <c r="B198" s="321"/>
      <c r="G198" s="357"/>
      <c r="H198" s="315"/>
      <c r="I198" s="315"/>
      <c r="J198" s="315"/>
      <c r="K198" s="357"/>
      <c r="L198" s="315"/>
      <c r="M198" s="315"/>
      <c r="N198" s="315"/>
      <c r="O198" s="357"/>
    </row>
    <row r="199" spans="2:15" x14ac:dyDescent="0.2">
      <c r="B199" s="321"/>
      <c r="G199" s="357"/>
      <c r="H199" s="315"/>
      <c r="I199" s="315"/>
      <c r="J199" s="315"/>
      <c r="K199" s="357"/>
      <c r="L199" s="315"/>
      <c r="M199" s="315"/>
      <c r="N199" s="315"/>
      <c r="O199" s="357"/>
    </row>
    <row r="200" spans="2:15" x14ac:dyDescent="0.2">
      <c r="B200" s="321"/>
      <c r="G200" s="357"/>
      <c r="H200" s="315"/>
      <c r="I200" s="315"/>
      <c r="J200" s="315"/>
      <c r="K200" s="357"/>
      <c r="L200" s="315"/>
      <c r="M200" s="315"/>
      <c r="N200" s="315"/>
      <c r="O200" s="357"/>
    </row>
    <row r="201" spans="2:15" x14ac:dyDescent="0.2">
      <c r="B201" s="321"/>
      <c r="G201" s="357"/>
      <c r="H201" s="315"/>
      <c r="I201" s="315"/>
      <c r="J201" s="315"/>
      <c r="K201" s="357"/>
      <c r="L201" s="315"/>
      <c r="M201" s="315"/>
      <c r="N201" s="315"/>
      <c r="O201" s="357"/>
    </row>
    <row r="202" spans="2:15" x14ac:dyDescent="0.2">
      <c r="B202" s="321"/>
      <c r="G202" s="357"/>
      <c r="H202" s="315"/>
      <c r="I202" s="315"/>
      <c r="J202" s="315"/>
      <c r="K202" s="357"/>
      <c r="L202" s="315"/>
      <c r="M202" s="315"/>
      <c r="N202" s="315"/>
      <c r="O202" s="357"/>
    </row>
    <row r="203" spans="2:15" x14ac:dyDescent="0.2">
      <c r="B203" s="321"/>
      <c r="G203" s="357"/>
      <c r="H203" s="315"/>
      <c r="I203" s="315"/>
      <c r="J203" s="315"/>
      <c r="K203" s="357"/>
      <c r="L203" s="315"/>
      <c r="M203" s="315"/>
      <c r="N203" s="315"/>
      <c r="O203" s="357"/>
    </row>
    <row r="204" spans="2:15" x14ac:dyDescent="0.2">
      <c r="B204" s="321"/>
      <c r="G204" s="357"/>
      <c r="H204" s="315"/>
      <c r="I204" s="315"/>
      <c r="J204" s="315"/>
      <c r="K204" s="357"/>
      <c r="L204" s="315"/>
      <c r="M204" s="315"/>
      <c r="N204" s="315"/>
      <c r="O204" s="357"/>
    </row>
    <row r="205" spans="2:15" x14ac:dyDescent="0.2">
      <c r="B205" s="321"/>
      <c r="G205" s="357"/>
      <c r="H205" s="315"/>
      <c r="I205" s="315"/>
      <c r="J205" s="315"/>
      <c r="K205" s="357"/>
      <c r="L205" s="315"/>
      <c r="M205" s="315"/>
      <c r="N205" s="315"/>
      <c r="O205" s="357"/>
    </row>
    <row r="206" spans="2:15" x14ac:dyDescent="0.2">
      <c r="B206" s="321"/>
      <c r="G206" s="357"/>
      <c r="H206" s="315"/>
      <c r="I206" s="315"/>
      <c r="J206" s="315"/>
      <c r="K206" s="357"/>
      <c r="L206" s="315"/>
      <c r="M206" s="315"/>
      <c r="N206" s="315"/>
      <c r="O206" s="357"/>
    </row>
    <row r="207" spans="2:15" x14ac:dyDescent="0.2">
      <c r="B207" s="321"/>
      <c r="G207" s="357"/>
      <c r="H207" s="315"/>
      <c r="I207" s="315"/>
      <c r="J207" s="315"/>
      <c r="K207" s="357"/>
      <c r="L207" s="315"/>
      <c r="M207" s="315"/>
      <c r="N207" s="315"/>
      <c r="O207" s="357"/>
    </row>
    <row r="208" spans="2:15" x14ac:dyDescent="0.2">
      <c r="B208" s="321"/>
      <c r="G208" s="357"/>
      <c r="H208" s="315"/>
      <c r="I208" s="315"/>
      <c r="J208" s="315"/>
      <c r="K208" s="357"/>
      <c r="L208" s="315"/>
      <c r="M208" s="315"/>
      <c r="N208" s="315"/>
      <c r="O208" s="357"/>
    </row>
    <row r="209" spans="2:15" x14ac:dyDescent="0.2">
      <c r="B209" s="321"/>
      <c r="G209" s="357"/>
      <c r="H209" s="315"/>
      <c r="I209" s="315"/>
      <c r="J209" s="315"/>
      <c r="K209" s="357"/>
      <c r="L209" s="315"/>
      <c r="M209" s="315"/>
      <c r="N209" s="315"/>
      <c r="O209" s="357"/>
    </row>
    <row r="210" spans="2:15" x14ac:dyDescent="0.2">
      <c r="B210" s="321"/>
      <c r="G210" s="357"/>
      <c r="H210" s="315"/>
      <c r="I210" s="315"/>
      <c r="J210" s="315"/>
      <c r="K210" s="357"/>
      <c r="L210" s="315"/>
      <c r="M210" s="315"/>
      <c r="N210" s="315"/>
      <c r="O210" s="357"/>
    </row>
    <row r="211" spans="2:15" x14ac:dyDescent="0.2">
      <c r="B211" s="321"/>
      <c r="G211" s="357"/>
      <c r="H211" s="315"/>
      <c r="I211" s="315"/>
      <c r="J211" s="315"/>
      <c r="K211" s="357"/>
      <c r="L211" s="315"/>
      <c r="M211" s="315"/>
      <c r="N211" s="315"/>
      <c r="O211" s="357"/>
    </row>
    <row r="212" spans="2:15" x14ac:dyDescent="0.2">
      <c r="B212" s="321"/>
      <c r="G212" s="357"/>
      <c r="H212" s="315"/>
      <c r="I212" s="315"/>
      <c r="J212" s="315"/>
      <c r="K212" s="357"/>
      <c r="L212" s="315"/>
      <c r="M212" s="315"/>
      <c r="N212" s="315"/>
      <c r="O212" s="357"/>
    </row>
    <row r="213" spans="2:15" x14ac:dyDescent="0.2">
      <c r="B213" s="321"/>
      <c r="G213" s="357"/>
      <c r="H213" s="315"/>
      <c r="I213" s="315"/>
      <c r="J213" s="315"/>
      <c r="K213" s="357"/>
      <c r="L213" s="315"/>
      <c r="M213" s="315"/>
      <c r="N213" s="315"/>
      <c r="O213" s="357"/>
    </row>
    <row r="214" spans="2:15" x14ac:dyDescent="0.2">
      <c r="B214" s="321"/>
      <c r="G214" s="357"/>
      <c r="H214" s="315"/>
      <c r="I214" s="315"/>
      <c r="J214" s="315"/>
      <c r="K214" s="357"/>
      <c r="L214" s="315"/>
      <c r="M214" s="315"/>
      <c r="N214" s="315"/>
      <c r="O214" s="357"/>
    </row>
    <row r="215" spans="2:15" x14ac:dyDescent="0.2">
      <c r="B215" s="321"/>
      <c r="G215" s="357"/>
      <c r="H215" s="315"/>
      <c r="I215" s="315"/>
      <c r="J215" s="315"/>
      <c r="K215" s="357"/>
      <c r="L215" s="315"/>
      <c r="M215" s="315"/>
      <c r="N215" s="315"/>
      <c r="O215" s="357"/>
    </row>
    <row r="216" spans="2:15" x14ac:dyDescent="0.2">
      <c r="B216" s="321"/>
      <c r="G216" s="357"/>
      <c r="H216" s="315"/>
      <c r="I216" s="315"/>
      <c r="J216" s="315"/>
      <c r="K216" s="357"/>
      <c r="L216" s="315"/>
      <c r="M216" s="315"/>
      <c r="N216" s="315"/>
      <c r="O216" s="357"/>
    </row>
    <row r="217" spans="2:15" x14ac:dyDescent="0.2">
      <c r="B217" s="321"/>
      <c r="G217" s="357"/>
      <c r="H217" s="315"/>
      <c r="I217" s="315"/>
      <c r="J217" s="315"/>
      <c r="K217" s="357"/>
      <c r="L217" s="315"/>
      <c r="M217" s="315"/>
      <c r="N217" s="315"/>
      <c r="O217" s="357"/>
    </row>
    <row r="218" spans="2:15" x14ac:dyDescent="0.2">
      <c r="B218" s="321"/>
      <c r="G218" s="357"/>
      <c r="H218" s="315"/>
      <c r="I218" s="315"/>
      <c r="J218" s="315"/>
      <c r="K218" s="357"/>
      <c r="L218" s="315"/>
      <c r="M218" s="315"/>
      <c r="N218" s="315"/>
      <c r="O218" s="357"/>
    </row>
    <row r="219" spans="2:15" x14ac:dyDescent="0.2">
      <c r="B219" s="321"/>
      <c r="G219" s="357"/>
      <c r="H219" s="315"/>
      <c r="I219" s="315"/>
      <c r="J219" s="315"/>
      <c r="K219" s="357"/>
      <c r="L219" s="315"/>
      <c r="M219" s="315"/>
      <c r="N219" s="315"/>
      <c r="O219" s="357"/>
    </row>
    <row r="220" spans="2:15" x14ac:dyDescent="0.2">
      <c r="B220" s="321"/>
      <c r="G220" s="357"/>
      <c r="H220" s="315"/>
      <c r="I220" s="315"/>
      <c r="J220" s="315"/>
      <c r="K220" s="357"/>
      <c r="L220" s="315"/>
      <c r="M220" s="315"/>
      <c r="N220" s="315"/>
      <c r="O220" s="357"/>
    </row>
    <row r="221" spans="2:15" x14ac:dyDescent="0.2">
      <c r="B221" s="321"/>
      <c r="G221" s="357"/>
      <c r="H221" s="315"/>
      <c r="I221" s="315"/>
      <c r="J221" s="315"/>
      <c r="K221" s="357"/>
      <c r="L221" s="315"/>
      <c r="M221" s="315"/>
      <c r="N221" s="315"/>
      <c r="O221" s="357"/>
    </row>
    <row r="222" spans="2:15" x14ac:dyDescent="0.2">
      <c r="B222" s="321"/>
      <c r="G222" s="357"/>
      <c r="H222" s="315"/>
      <c r="I222" s="315"/>
      <c r="J222" s="315"/>
      <c r="K222" s="357"/>
      <c r="L222" s="315"/>
      <c r="M222" s="315"/>
      <c r="N222" s="315"/>
      <c r="O222" s="357"/>
    </row>
    <row r="223" spans="2:15" x14ac:dyDescent="0.2">
      <c r="B223" s="321"/>
      <c r="G223" s="357"/>
      <c r="H223" s="315"/>
      <c r="I223" s="315"/>
      <c r="J223" s="315"/>
      <c r="K223" s="357"/>
      <c r="L223" s="315"/>
      <c r="M223" s="315"/>
      <c r="N223" s="315"/>
      <c r="O223" s="357"/>
    </row>
    <row r="224" spans="2:15" x14ac:dyDescent="0.2">
      <c r="B224" s="321"/>
      <c r="G224" s="357"/>
      <c r="H224" s="315"/>
      <c r="I224" s="315"/>
      <c r="J224" s="315"/>
      <c r="K224" s="357"/>
      <c r="L224" s="315"/>
      <c r="M224" s="315"/>
      <c r="N224" s="315"/>
      <c r="O224" s="357"/>
    </row>
    <row r="225" spans="2:15" x14ac:dyDescent="0.2">
      <c r="M225" s="315"/>
      <c r="N225" s="315"/>
    </row>
    <row r="227" spans="2:15" x14ac:dyDescent="0.2">
      <c r="B227" s="321"/>
      <c r="G227" s="357"/>
      <c r="H227" s="315"/>
      <c r="I227" s="315"/>
      <c r="J227" s="315"/>
      <c r="K227" s="357"/>
      <c r="L227" s="315"/>
      <c r="O227" s="357"/>
    </row>
    <row r="228" spans="2:15" x14ac:dyDescent="0.2">
      <c r="B228" s="321"/>
      <c r="G228" s="357"/>
      <c r="H228" s="315"/>
      <c r="I228" s="315"/>
      <c r="J228" s="315"/>
      <c r="K228" s="357"/>
      <c r="L228" s="315"/>
      <c r="M228" s="315"/>
      <c r="N228" s="315"/>
      <c r="O228" s="357"/>
    </row>
    <row r="229" spans="2:15" x14ac:dyDescent="0.2">
      <c r="B229" s="321"/>
      <c r="G229" s="357"/>
      <c r="H229" s="315"/>
      <c r="I229" s="315"/>
      <c r="J229" s="315"/>
      <c r="K229" s="357"/>
      <c r="L229" s="315"/>
      <c r="M229" s="315"/>
      <c r="N229" s="315"/>
      <c r="O229" s="357"/>
    </row>
    <row r="230" spans="2:15" x14ac:dyDescent="0.2">
      <c r="B230" s="321"/>
      <c r="G230" s="357"/>
      <c r="H230" s="315"/>
      <c r="I230" s="315"/>
      <c r="J230" s="315"/>
      <c r="K230" s="357"/>
      <c r="L230" s="315"/>
      <c r="M230" s="315"/>
      <c r="N230" s="315"/>
      <c r="O230" s="357"/>
    </row>
    <row r="231" spans="2:15" x14ac:dyDescent="0.2">
      <c r="B231" s="321"/>
      <c r="G231" s="357"/>
      <c r="H231" s="315"/>
      <c r="I231" s="315"/>
      <c r="J231" s="315"/>
      <c r="K231" s="357"/>
      <c r="L231" s="315"/>
      <c r="M231" s="315"/>
      <c r="N231" s="315"/>
      <c r="O231" s="357"/>
    </row>
    <row r="232" spans="2:15" x14ac:dyDescent="0.2">
      <c r="B232" s="321"/>
      <c r="G232" s="357"/>
      <c r="H232" s="315"/>
      <c r="I232" s="315"/>
      <c r="J232" s="315"/>
      <c r="K232" s="357"/>
      <c r="L232" s="315"/>
      <c r="M232" s="315"/>
      <c r="N232" s="315"/>
      <c r="O232" s="357"/>
    </row>
    <row r="233" spans="2:15" x14ac:dyDescent="0.2">
      <c r="B233" s="321"/>
      <c r="G233" s="357"/>
      <c r="H233" s="315"/>
      <c r="I233" s="315"/>
      <c r="J233" s="315"/>
      <c r="K233" s="357"/>
      <c r="L233" s="315"/>
      <c r="M233" s="315"/>
      <c r="N233" s="315"/>
      <c r="O233" s="357"/>
    </row>
    <row r="234" spans="2:15" x14ac:dyDescent="0.2">
      <c r="B234" s="321"/>
      <c r="G234" s="357"/>
      <c r="H234" s="315"/>
      <c r="I234" s="315"/>
      <c r="J234" s="315"/>
      <c r="K234" s="357"/>
      <c r="L234" s="315"/>
      <c r="M234" s="315"/>
      <c r="N234" s="315"/>
      <c r="O234" s="357"/>
    </row>
    <row r="235" spans="2:15" x14ac:dyDescent="0.2">
      <c r="B235" s="321"/>
      <c r="G235" s="357"/>
      <c r="H235" s="315"/>
      <c r="I235" s="315"/>
      <c r="J235" s="315"/>
      <c r="K235" s="357"/>
      <c r="L235" s="315"/>
      <c r="M235" s="315"/>
      <c r="N235" s="315"/>
      <c r="O235" s="357"/>
    </row>
    <row r="236" spans="2:15" x14ac:dyDescent="0.2">
      <c r="B236" s="321"/>
      <c r="G236" s="357"/>
      <c r="H236" s="315"/>
      <c r="I236" s="315"/>
      <c r="J236" s="315"/>
      <c r="K236" s="357"/>
      <c r="L236" s="315"/>
      <c r="M236" s="315"/>
      <c r="N236" s="315"/>
      <c r="O236" s="357"/>
    </row>
    <row r="237" spans="2:15" x14ac:dyDescent="0.2">
      <c r="B237" s="321"/>
      <c r="G237" s="357"/>
      <c r="H237" s="315"/>
      <c r="I237" s="315"/>
      <c r="J237" s="315"/>
      <c r="K237" s="357"/>
      <c r="L237" s="315"/>
      <c r="M237" s="315"/>
      <c r="N237" s="315"/>
      <c r="O237" s="357"/>
    </row>
    <row r="238" spans="2:15" x14ac:dyDescent="0.2">
      <c r="G238" s="357"/>
      <c r="H238" s="315"/>
      <c r="I238" s="315"/>
      <c r="J238" s="315"/>
      <c r="K238" s="357"/>
      <c r="L238" s="315"/>
      <c r="M238" s="315"/>
      <c r="N238" s="315"/>
      <c r="O238" s="357"/>
    </row>
    <row r="239" spans="2:15" x14ac:dyDescent="0.2">
      <c r="G239" s="357"/>
      <c r="H239" s="315"/>
      <c r="I239" s="315"/>
      <c r="J239" s="315"/>
      <c r="K239" s="357"/>
      <c r="L239" s="315"/>
      <c r="M239" s="315"/>
      <c r="N239" s="315"/>
      <c r="O239" s="357"/>
    </row>
    <row r="240" spans="2:15" x14ac:dyDescent="0.2">
      <c r="G240" s="357"/>
      <c r="H240" s="315"/>
      <c r="I240" s="315"/>
      <c r="J240" s="315"/>
      <c r="K240" s="357"/>
      <c r="L240" s="315"/>
      <c r="M240" s="315"/>
      <c r="N240" s="315"/>
      <c r="O240" s="357"/>
    </row>
    <row r="241" spans="7:15" x14ac:dyDescent="0.2">
      <c r="G241" s="357"/>
      <c r="H241" s="315"/>
      <c r="I241" s="315"/>
      <c r="J241" s="315"/>
      <c r="K241" s="357"/>
      <c r="L241" s="315"/>
      <c r="M241" s="315"/>
      <c r="N241" s="315"/>
      <c r="O241" s="357"/>
    </row>
    <row r="242" spans="7:15" x14ac:dyDescent="0.2">
      <c r="G242" s="357"/>
      <c r="H242" s="315"/>
      <c r="I242" s="315"/>
      <c r="J242" s="315"/>
      <c r="K242" s="357"/>
      <c r="L242" s="315"/>
      <c r="M242" s="315"/>
      <c r="N242" s="315"/>
      <c r="O242" s="357"/>
    </row>
    <row r="243" spans="7:15" x14ac:dyDescent="0.2">
      <c r="G243" s="357"/>
      <c r="H243" s="315"/>
      <c r="I243" s="315"/>
      <c r="J243" s="315"/>
      <c r="K243" s="357"/>
      <c r="L243" s="315"/>
      <c r="M243" s="315"/>
      <c r="N243" s="315"/>
      <c r="O243" s="357"/>
    </row>
    <row r="244" spans="7:15" x14ac:dyDescent="0.2">
      <c r="G244" s="357"/>
      <c r="H244" s="315"/>
      <c r="I244" s="315"/>
      <c r="J244" s="315"/>
      <c r="K244" s="357"/>
      <c r="L244" s="315"/>
      <c r="M244" s="315"/>
      <c r="N244" s="315"/>
      <c r="O244" s="357"/>
    </row>
    <row r="245" spans="7:15" x14ac:dyDescent="0.2">
      <c r="G245" s="357"/>
      <c r="H245" s="315"/>
      <c r="I245" s="315"/>
      <c r="J245" s="315"/>
      <c r="K245" s="357"/>
      <c r="L245" s="315"/>
      <c r="M245" s="315"/>
      <c r="N245" s="315"/>
      <c r="O245" s="357"/>
    </row>
    <row r="246" spans="7:15" x14ac:dyDescent="0.2">
      <c r="G246" s="357"/>
      <c r="H246" s="315"/>
      <c r="I246" s="315"/>
      <c r="J246" s="315"/>
      <c r="K246" s="357"/>
      <c r="L246" s="315"/>
      <c r="M246" s="315"/>
      <c r="N246" s="315"/>
      <c r="O246" s="357"/>
    </row>
    <row r="247" spans="7:15" x14ac:dyDescent="0.2">
      <c r="G247" s="357"/>
      <c r="H247" s="315"/>
      <c r="I247" s="315"/>
      <c r="J247" s="315"/>
      <c r="K247" s="357"/>
      <c r="L247" s="315"/>
      <c r="M247" s="315"/>
      <c r="N247" s="315"/>
      <c r="O247" s="357"/>
    </row>
    <row r="248" spans="7:15" x14ac:dyDescent="0.2">
      <c r="G248" s="357"/>
      <c r="H248" s="315"/>
      <c r="I248" s="315"/>
      <c r="J248" s="315"/>
      <c r="K248" s="357"/>
      <c r="L248" s="315"/>
      <c r="M248" s="315"/>
      <c r="N248" s="315"/>
      <c r="O248" s="357"/>
    </row>
    <row r="249" spans="7:15" x14ac:dyDescent="0.2">
      <c r="G249" s="357"/>
      <c r="H249" s="315"/>
      <c r="I249" s="315"/>
      <c r="J249" s="315"/>
      <c r="K249" s="357"/>
      <c r="L249" s="315"/>
      <c r="M249" s="315"/>
      <c r="N249" s="315"/>
      <c r="O249" s="357"/>
    </row>
    <row r="250" spans="7:15" x14ac:dyDescent="0.2">
      <c r="G250" s="357"/>
      <c r="H250" s="315"/>
      <c r="I250" s="315"/>
      <c r="J250" s="315"/>
      <c r="K250" s="357"/>
      <c r="L250" s="315"/>
      <c r="M250" s="315"/>
      <c r="N250" s="315"/>
      <c r="O250" s="357"/>
    </row>
    <row r="251" spans="7:15" x14ac:dyDescent="0.2">
      <c r="G251" s="357"/>
      <c r="H251" s="315"/>
      <c r="I251" s="315"/>
      <c r="J251" s="315"/>
      <c r="K251" s="357"/>
      <c r="L251" s="315"/>
      <c r="M251" s="315"/>
      <c r="N251" s="315"/>
      <c r="O251" s="357"/>
    </row>
    <row r="252" spans="7:15" x14ac:dyDescent="0.2">
      <c r="G252" s="357"/>
      <c r="H252" s="315"/>
      <c r="I252" s="315"/>
      <c r="J252" s="315"/>
      <c r="K252" s="357"/>
      <c r="L252" s="315"/>
      <c r="M252" s="315"/>
      <c r="N252" s="315"/>
      <c r="O252" s="357"/>
    </row>
    <row r="253" spans="7:15" x14ac:dyDescent="0.2">
      <c r="G253" s="357"/>
      <c r="H253" s="315"/>
      <c r="I253" s="315"/>
      <c r="J253" s="315"/>
      <c r="K253" s="357"/>
      <c r="L253" s="315"/>
      <c r="M253" s="315"/>
      <c r="N253" s="315"/>
      <c r="O253" s="357"/>
    </row>
    <row r="254" spans="7:15" x14ac:dyDescent="0.2">
      <c r="G254" s="357"/>
      <c r="H254" s="315"/>
      <c r="I254" s="315"/>
      <c r="J254" s="315"/>
      <c r="K254" s="357"/>
      <c r="L254" s="315"/>
      <c r="M254" s="315"/>
      <c r="N254" s="315"/>
      <c r="O254" s="357"/>
    </row>
    <row r="255" spans="7:15" x14ac:dyDescent="0.2">
      <c r="G255" s="357"/>
      <c r="H255" s="315"/>
      <c r="I255" s="315"/>
      <c r="J255" s="315"/>
      <c r="K255" s="357"/>
      <c r="L255" s="315"/>
      <c r="M255" s="315"/>
      <c r="N255" s="315"/>
      <c r="O255" s="357"/>
    </row>
    <row r="256" spans="7:15" x14ac:dyDescent="0.2">
      <c r="G256" s="357"/>
      <c r="H256" s="315"/>
      <c r="I256" s="315"/>
      <c r="J256" s="315"/>
      <c r="K256" s="357"/>
      <c r="L256" s="315"/>
      <c r="M256" s="315"/>
      <c r="N256" s="315"/>
      <c r="O256" s="357"/>
    </row>
    <row r="257" spans="7:15" x14ac:dyDescent="0.2">
      <c r="G257" s="357"/>
      <c r="H257" s="315"/>
      <c r="I257" s="315"/>
      <c r="J257" s="315"/>
      <c r="K257" s="357"/>
      <c r="L257" s="315"/>
      <c r="M257" s="315"/>
      <c r="N257" s="315"/>
      <c r="O257" s="357"/>
    </row>
    <row r="258" spans="7:15" x14ac:dyDescent="0.2">
      <c r="G258" s="357"/>
      <c r="H258" s="315"/>
      <c r="I258" s="315"/>
      <c r="J258" s="315"/>
      <c r="K258" s="357"/>
      <c r="L258" s="315"/>
      <c r="M258" s="315"/>
      <c r="N258" s="315"/>
      <c r="O258" s="357"/>
    </row>
    <row r="259" spans="7:15" x14ac:dyDescent="0.2">
      <c r="G259" s="357"/>
      <c r="H259" s="315"/>
      <c r="I259" s="315"/>
      <c r="J259" s="315"/>
      <c r="K259" s="357"/>
      <c r="L259" s="315"/>
      <c r="M259" s="315"/>
      <c r="N259" s="315"/>
      <c r="O259" s="357"/>
    </row>
    <row r="260" spans="7:15" x14ac:dyDescent="0.2">
      <c r="G260" s="357"/>
      <c r="H260" s="315"/>
      <c r="I260" s="315"/>
      <c r="J260" s="315"/>
      <c r="K260" s="357"/>
      <c r="L260" s="315"/>
      <c r="M260" s="315"/>
      <c r="N260" s="315"/>
      <c r="O260" s="357"/>
    </row>
    <row r="261" spans="7:15" x14ac:dyDescent="0.2">
      <c r="G261" s="357"/>
      <c r="H261" s="315"/>
      <c r="I261" s="315"/>
      <c r="J261" s="315"/>
      <c r="K261" s="357"/>
      <c r="L261" s="315"/>
      <c r="M261" s="315"/>
      <c r="N261" s="315"/>
      <c r="O261" s="357"/>
    </row>
    <row r="262" spans="7:15" x14ac:dyDescent="0.2">
      <c r="G262" s="357"/>
      <c r="H262" s="315"/>
      <c r="I262" s="315"/>
      <c r="J262" s="315"/>
      <c r="K262" s="357"/>
      <c r="L262" s="315"/>
      <c r="M262" s="315"/>
      <c r="N262" s="315"/>
      <c r="O262" s="357"/>
    </row>
    <row r="263" spans="7:15" x14ac:dyDescent="0.2">
      <c r="G263" s="357"/>
      <c r="H263" s="315"/>
      <c r="I263" s="315"/>
      <c r="J263" s="315"/>
      <c r="K263" s="357"/>
      <c r="L263" s="315"/>
      <c r="M263" s="315"/>
      <c r="N263" s="315"/>
      <c r="O263" s="357"/>
    </row>
    <row r="264" spans="7:15" x14ac:dyDescent="0.2">
      <c r="G264" s="357"/>
      <c r="H264" s="315"/>
      <c r="I264" s="315"/>
      <c r="J264" s="315"/>
      <c r="K264" s="357"/>
      <c r="L264" s="315"/>
      <c r="M264" s="315"/>
      <c r="N264" s="315"/>
      <c r="O264" s="357"/>
    </row>
    <row r="265" spans="7:15" x14ac:dyDescent="0.2">
      <c r="G265" s="357"/>
      <c r="H265" s="315"/>
      <c r="I265" s="315"/>
      <c r="J265" s="315"/>
      <c r="K265" s="357"/>
      <c r="L265" s="315"/>
      <c r="M265" s="315"/>
      <c r="N265" s="315"/>
      <c r="O265" s="357"/>
    </row>
    <row r="266" spans="7:15" x14ac:dyDescent="0.2">
      <c r="G266" s="357"/>
      <c r="H266" s="315"/>
      <c r="I266" s="315"/>
      <c r="J266" s="315"/>
      <c r="K266" s="357"/>
      <c r="L266" s="315"/>
      <c r="M266" s="315"/>
      <c r="N266" s="315"/>
      <c r="O266" s="357"/>
    </row>
    <row r="267" spans="7:15" x14ac:dyDescent="0.2">
      <c r="G267" s="357"/>
      <c r="H267" s="315"/>
      <c r="I267" s="315"/>
      <c r="J267" s="315"/>
      <c r="K267" s="357"/>
      <c r="L267" s="315"/>
      <c r="M267" s="315"/>
      <c r="N267" s="315"/>
      <c r="O267" s="357"/>
    </row>
    <row r="268" spans="7:15" x14ac:dyDescent="0.2">
      <c r="G268" s="357"/>
      <c r="H268" s="315"/>
      <c r="I268" s="315"/>
      <c r="J268" s="315"/>
      <c r="K268" s="357"/>
      <c r="L268" s="315"/>
      <c r="M268" s="315"/>
      <c r="N268" s="315"/>
      <c r="O268" s="357"/>
    </row>
    <row r="269" spans="7:15" x14ac:dyDescent="0.2">
      <c r="G269" s="357"/>
      <c r="H269" s="315"/>
      <c r="I269" s="315"/>
      <c r="J269" s="315"/>
      <c r="K269" s="357"/>
      <c r="L269" s="315"/>
      <c r="M269" s="315"/>
      <c r="N269" s="315"/>
      <c r="O269" s="357"/>
    </row>
    <row r="270" spans="7:15" x14ac:dyDescent="0.2">
      <c r="G270" s="357"/>
      <c r="H270" s="315"/>
      <c r="I270" s="315"/>
      <c r="J270" s="315"/>
      <c r="K270" s="357"/>
      <c r="L270" s="315"/>
      <c r="M270" s="315"/>
      <c r="N270" s="315"/>
      <c r="O270" s="357"/>
    </row>
    <row r="271" spans="7:15" x14ac:dyDescent="0.2">
      <c r="G271" s="357"/>
      <c r="H271" s="315"/>
      <c r="I271" s="315"/>
      <c r="J271" s="315"/>
      <c r="K271" s="357"/>
      <c r="L271" s="315"/>
      <c r="M271" s="315"/>
      <c r="N271" s="315"/>
      <c r="O271" s="357"/>
    </row>
    <row r="272" spans="7:15" x14ac:dyDescent="0.2">
      <c r="G272" s="357"/>
      <c r="H272" s="315"/>
      <c r="I272" s="315"/>
      <c r="J272" s="315"/>
      <c r="K272" s="357"/>
      <c r="L272" s="315"/>
      <c r="M272" s="315"/>
      <c r="N272" s="315"/>
      <c r="O272" s="357"/>
    </row>
    <row r="273" spans="7:15" x14ac:dyDescent="0.2">
      <c r="G273" s="357"/>
      <c r="H273" s="315"/>
      <c r="I273" s="315"/>
      <c r="J273" s="315"/>
      <c r="K273" s="357"/>
      <c r="L273" s="315"/>
      <c r="M273" s="315"/>
      <c r="N273" s="315"/>
      <c r="O273" s="357"/>
    </row>
    <row r="274" spans="7:15" x14ac:dyDescent="0.2">
      <c r="G274" s="357"/>
      <c r="H274" s="315"/>
      <c r="I274" s="315"/>
      <c r="J274" s="315"/>
      <c r="K274" s="357"/>
      <c r="L274" s="315"/>
      <c r="M274" s="315"/>
      <c r="N274" s="315"/>
      <c r="O274" s="357"/>
    </row>
    <row r="275" spans="7:15" x14ac:dyDescent="0.2">
      <c r="G275" s="357"/>
      <c r="H275" s="315"/>
      <c r="I275" s="315"/>
      <c r="J275" s="315"/>
      <c r="K275" s="357"/>
      <c r="L275" s="315"/>
      <c r="M275" s="315"/>
      <c r="N275" s="315"/>
      <c r="O275" s="357"/>
    </row>
    <row r="276" spans="7:15" x14ac:dyDescent="0.2">
      <c r="G276" s="357"/>
      <c r="H276" s="315"/>
      <c r="I276" s="315"/>
      <c r="J276" s="315"/>
      <c r="K276" s="357"/>
      <c r="L276" s="315"/>
      <c r="M276" s="315"/>
      <c r="N276" s="315"/>
      <c r="O276" s="357"/>
    </row>
    <row r="277" spans="7:15" x14ac:dyDescent="0.2">
      <c r="G277" s="357"/>
      <c r="H277" s="315"/>
      <c r="I277" s="315"/>
      <c r="J277" s="315"/>
      <c r="K277" s="357"/>
      <c r="L277" s="315"/>
      <c r="M277" s="315"/>
      <c r="N277" s="315"/>
      <c r="O277" s="357"/>
    </row>
    <row r="278" spans="7:15" x14ac:dyDescent="0.2">
      <c r="G278" s="357"/>
      <c r="H278" s="315"/>
      <c r="I278" s="315"/>
      <c r="J278" s="315"/>
      <c r="K278" s="357"/>
      <c r="L278" s="315"/>
      <c r="M278" s="315"/>
      <c r="N278" s="315"/>
      <c r="O278" s="357"/>
    </row>
    <row r="279" spans="7:15" x14ac:dyDescent="0.2">
      <c r="G279" s="357"/>
      <c r="H279" s="315"/>
      <c r="I279" s="315"/>
      <c r="J279" s="315"/>
      <c r="K279" s="357"/>
      <c r="L279" s="315"/>
      <c r="M279" s="315"/>
      <c r="N279" s="315"/>
      <c r="O279" s="357"/>
    </row>
    <row r="280" spans="7:15" x14ac:dyDescent="0.2">
      <c r="G280" s="357"/>
      <c r="H280" s="315"/>
      <c r="I280" s="315"/>
      <c r="J280" s="315"/>
      <c r="K280" s="357"/>
      <c r="L280" s="315"/>
      <c r="M280" s="315"/>
      <c r="N280" s="315"/>
      <c r="O280" s="357"/>
    </row>
    <row r="281" spans="7:15" x14ac:dyDescent="0.2">
      <c r="G281" s="357"/>
      <c r="H281" s="315"/>
      <c r="I281" s="315"/>
      <c r="J281" s="315"/>
      <c r="K281" s="357"/>
      <c r="L281" s="315"/>
      <c r="M281" s="315"/>
      <c r="N281" s="315"/>
      <c r="O281" s="357"/>
    </row>
    <row r="282" spans="7:15" x14ac:dyDescent="0.2">
      <c r="G282" s="357"/>
      <c r="H282" s="315"/>
      <c r="I282" s="315"/>
      <c r="J282" s="315"/>
      <c r="K282" s="357"/>
      <c r="L282" s="315"/>
      <c r="M282" s="315"/>
      <c r="N282" s="315"/>
      <c r="O282" s="357"/>
    </row>
    <row r="283" spans="7:15" x14ac:dyDescent="0.2">
      <c r="G283" s="357"/>
      <c r="H283" s="315"/>
      <c r="I283" s="315"/>
      <c r="J283" s="315"/>
      <c r="K283" s="357"/>
      <c r="L283" s="315"/>
      <c r="M283" s="315"/>
      <c r="N283" s="315"/>
      <c r="O283" s="357"/>
    </row>
    <row r="284" spans="7:15" x14ac:dyDescent="0.2">
      <c r="G284" s="357"/>
      <c r="H284" s="315"/>
      <c r="I284" s="315"/>
      <c r="J284" s="315"/>
      <c r="K284" s="357"/>
      <c r="L284" s="315"/>
      <c r="M284" s="315"/>
      <c r="N284" s="315"/>
      <c r="O284" s="357"/>
    </row>
    <row r="285" spans="7:15" x14ac:dyDescent="0.2">
      <c r="G285" s="357"/>
      <c r="H285" s="315"/>
      <c r="I285" s="315"/>
      <c r="J285" s="315"/>
      <c r="K285" s="357"/>
      <c r="L285" s="315"/>
      <c r="M285" s="315"/>
      <c r="N285" s="315"/>
      <c r="O285" s="357"/>
    </row>
    <row r="286" spans="7:15" x14ac:dyDescent="0.2">
      <c r="G286" s="357"/>
      <c r="H286" s="315"/>
      <c r="I286" s="315"/>
      <c r="J286" s="315"/>
      <c r="K286" s="357"/>
      <c r="L286" s="315"/>
      <c r="M286" s="315"/>
      <c r="N286" s="315"/>
      <c r="O286" s="357"/>
    </row>
    <row r="287" spans="7:15" x14ac:dyDescent="0.2">
      <c r="G287" s="357"/>
      <c r="H287" s="315"/>
      <c r="I287" s="315"/>
      <c r="J287" s="315"/>
      <c r="K287" s="357"/>
      <c r="L287" s="315"/>
      <c r="M287" s="315"/>
      <c r="N287" s="315"/>
      <c r="O287" s="357"/>
    </row>
    <row r="288" spans="7:15" x14ac:dyDescent="0.2">
      <c r="G288" s="357"/>
      <c r="H288" s="315"/>
      <c r="I288" s="315"/>
      <c r="J288" s="315"/>
      <c r="K288" s="357"/>
      <c r="L288" s="315"/>
      <c r="M288" s="315"/>
      <c r="N288" s="315"/>
      <c r="O288" s="357"/>
    </row>
    <row r="289" spans="7:15" x14ac:dyDescent="0.2">
      <c r="G289" s="357"/>
      <c r="H289" s="315"/>
      <c r="I289" s="315"/>
      <c r="J289" s="315"/>
      <c r="K289" s="357"/>
      <c r="L289" s="315"/>
      <c r="M289" s="315"/>
      <c r="N289" s="315"/>
      <c r="O289" s="357"/>
    </row>
    <row r="290" spans="7:15" x14ac:dyDescent="0.2">
      <c r="G290" s="357"/>
      <c r="H290" s="315"/>
      <c r="I290" s="315"/>
      <c r="J290" s="315"/>
      <c r="K290" s="357"/>
      <c r="L290" s="315"/>
      <c r="M290" s="315"/>
      <c r="N290" s="315"/>
      <c r="O290" s="357"/>
    </row>
    <row r="291" spans="7:15" x14ac:dyDescent="0.2">
      <c r="G291" s="357"/>
      <c r="H291" s="315"/>
      <c r="I291" s="315"/>
      <c r="J291" s="315"/>
      <c r="K291" s="357"/>
      <c r="L291" s="315"/>
      <c r="M291" s="315"/>
      <c r="N291" s="315"/>
      <c r="O291" s="357"/>
    </row>
    <row r="292" spans="7:15" x14ac:dyDescent="0.2">
      <c r="G292" s="357"/>
      <c r="H292" s="315"/>
      <c r="I292" s="315"/>
      <c r="J292" s="315"/>
      <c r="K292" s="357"/>
      <c r="L292" s="315"/>
      <c r="M292" s="315"/>
      <c r="N292" s="315"/>
      <c r="O292" s="357"/>
    </row>
    <row r="293" spans="7:15" x14ac:dyDescent="0.2">
      <c r="G293" s="357"/>
      <c r="H293" s="315"/>
      <c r="I293" s="315"/>
      <c r="J293" s="315"/>
      <c r="K293" s="357"/>
      <c r="L293" s="315"/>
      <c r="M293" s="315"/>
      <c r="N293" s="315"/>
      <c r="O293" s="357"/>
    </row>
    <row r="294" spans="7:15" x14ac:dyDescent="0.2">
      <c r="G294" s="357"/>
      <c r="H294" s="315"/>
      <c r="I294" s="315"/>
      <c r="J294" s="315"/>
      <c r="K294" s="357"/>
      <c r="L294" s="315"/>
      <c r="M294" s="315"/>
      <c r="N294" s="315"/>
      <c r="O294" s="357"/>
    </row>
    <row r="295" spans="7:15" x14ac:dyDescent="0.2">
      <c r="G295" s="357"/>
      <c r="H295" s="315"/>
      <c r="I295" s="315"/>
      <c r="J295" s="315"/>
      <c r="K295" s="357"/>
      <c r="L295" s="315"/>
      <c r="M295" s="315"/>
      <c r="N295" s="315"/>
      <c r="O295" s="357"/>
    </row>
    <row r="296" spans="7:15" x14ac:dyDescent="0.2">
      <c r="G296" s="357"/>
      <c r="H296" s="315"/>
      <c r="I296" s="315"/>
      <c r="J296" s="315"/>
      <c r="K296" s="357"/>
      <c r="L296" s="315"/>
      <c r="M296" s="315"/>
      <c r="N296" s="315"/>
      <c r="O296" s="357"/>
    </row>
    <row r="297" spans="7:15" x14ac:dyDescent="0.2">
      <c r="G297" s="357"/>
      <c r="H297" s="315"/>
      <c r="I297" s="315"/>
      <c r="J297" s="315"/>
      <c r="K297" s="357"/>
      <c r="L297" s="315"/>
      <c r="M297" s="315"/>
      <c r="N297" s="315"/>
      <c r="O297" s="357"/>
    </row>
    <row r="298" spans="7:15" x14ac:dyDescent="0.2">
      <c r="G298" s="357"/>
      <c r="H298" s="315"/>
      <c r="I298" s="315"/>
      <c r="J298" s="315"/>
      <c r="K298" s="357"/>
      <c r="L298" s="315"/>
      <c r="M298" s="315"/>
      <c r="N298" s="315"/>
      <c r="O298" s="357"/>
    </row>
    <row r="299" spans="7:15" x14ac:dyDescent="0.2">
      <c r="G299" s="357"/>
      <c r="H299" s="315"/>
      <c r="I299" s="315"/>
      <c r="J299" s="315"/>
      <c r="K299" s="357"/>
      <c r="L299" s="315"/>
      <c r="M299" s="315"/>
      <c r="N299" s="315"/>
      <c r="O299" s="357"/>
    </row>
    <row r="300" spans="7:15" x14ac:dyDescent="0.2">
      <c r="G300" s="357"/>
      <c r="H300" s="315"/>
      <c r="I300" s="315"/>
      <c r="J300" s="315"/>
      <c r="K300" s="357"/>
      <c r="L300" s="315"/>
      <c r="M300" s="315"/>
      <c r="N300" s="315"/>
      <c r="O300" s="357"/>
    </row>
    <row r="301" spans="7:15" x14ac:dyDescent="0.2">
      <c r="G301" s="357"/>
      <c r="H301" s="315"/>
      <c r="I301" s="315"/>
      <c r="J301" s="315"/>
      <c r="K301" s="357"/>
      <c r="L301" s="315"/>
      <c r="M301" s="315"/>
      <c r="N301" s="315"/>
      <c r="O301" s="357"/>
    </row>
    <row r="302" spans="7:15" x14ac:dyDescent="0.2">
      <c r="G302" s="357"/>
      <c r="H302" s="315"/>
      <c r="I302" s="315"/>
      <c r="J302" s="315"/>
      <c r="K302" s="357"/>
      <c r="L302" s="315"/>
      <c r="M302" s="315"/>
      <c r="N302" s="315"/>
      <c r="O302" s="357"/>
    </row>
    <row r="303" spans="7:15" x14ac:dyDescent="0.2">
      <c r="G303" s="357"/>
      <c r="H303" s="315"/>
      <c r="I303" s="315"/>
      <c r="J303" s="315"/>
      <c r="K303" s="357"/>
      <c r="L303" s="315"/>
      <c r="M303" s="315"/>
      <c r="N303" s="315"/>
      <c r="O303" s="357"/>
    </row>
    <row r="304" spans="7:15" x14ac:dyDescent="0.2">
      <c r="G304" s="357"/>
      <c r="H304" s="315"/>
      <c r="I304" s="315"/>
      <c r="J304" s="315"/>
      <c r="K304" s="357"/>
      <c r="L304" s="315"/>
      <c r="M304" s="315"/>
      <c r="N304" s="315"/>
      <c r="O304" s="357"/>
    </row>
    <row r="305" spans="7:15" x14ac:dyDescent="0.2">
      <c r="G305" s="357"/>
      <c r="H305" s="315"/>
      <c r="I305" s="315"/>
      <c r="J305" s="315"/>
      <c r="K305" s="357"/>
      <c r="L305" s="315"/>
      <c r="M305" s="315"/>
      <c r="N305" s="315"/>
      <c r="O305" s="357"/>
    </row>
    <row r="306" spans="7:15" x14ac:dyDescent="0.2">
      <c r="G306" s="357"/>
      <c r="H306" s="315"/>
      <c r="I306" s="315"/>
      <c r="J306" s="315"/>
      <c r="K306" s="357"/>
      <c r="L306" s="315"/>
      <c r="M306" s="315"/>
      <c r="N306" s="315"/>
      <c r="O306" s="357"/>
    </row>
    <row r="307" spans="7:15" x14ac:dyDescent="0.2">
      <c r="G307" s="357"/>
      <c r="H307" s="315"/>
      <c r="I307" s="315"/>
      <c r="J307" s="315"/>
      <c r="K307" s="357"/>
      <c r="L307" s="315"/>
      <c r="M307" s="315"/>
      <c r="N307" s="315"/>
      <c r="O307" s="357"/>
    </row>
    <row r="308" spans="7:15" x14ac:dyDescent="0.2">
      <c r="G308" s="357"/>
      <c r="H308" s="315"/>
      <c r="I308" s="315"/>
      <c r="J308" s="315"/>
      <c r="K308" s="357"/>
      <c r="L308" s="315"/>
      <c r="M308" s="315"/>
      <c r="N308" s="315"/>
      <c r="O308" s="357"/>
    </row>
    <row r="309" spans="7:15" x14ac:dyDescent="0.2">
      <c r="G309" s="357"/>
      <c r="H309" s="315"/>
      <c r="I309" s="315"/>
      <c r="J309" s="315"/>
      <c r="K309" s="357"/>
      <c r="L309" s="315"/>
      <c r="M309" s="315"/>
      <c r="N309" s="315"/>
      <c r="O309" s="357"/>
    </row>
    <row r="310" spans="7:15" x14ac:dyDescent="0.2">
      <c r="G310" s="357"/>
      <c r="H310" s="315"/>
      <c r="I310" s="315"/>
      <c r="J310" s="315"/>
      <c r="K310" s="357"/>
      <c r="L310" s="315"/>
      <c r="M310" s="315"/>
      <c r="N310" s="315"/>
      <c r="O310" s="357"/>
    </row>
    <row r="311" spans="7:15" x14ac:dyDescent="0.2">
      <c r="G311" s="357"/>
      <c r="H311" s="315"/>
      <c r="I311" s="315"/>
      <c r="J311" s="315"/>
      <c r="K311" s="357"/>
      <c r="L311" s="315"/>
      <c r="M311" s="315"/>
      <c r="N311" s="315"/>
      <c r="O311" s="357"/>
    </row>
    <row r="312" spans="7:15" x14ac:dyDescent="0.2">
      <c r="G312" s="357"/>
      <c r="H312" s="315"/>
      <c r="I312" s="315"/>
      <c r="J312" s="315"/>
      <c r="K312" s="357"/>
      <c r="L312" s="315"/>
      <c r="M312" s="315"/>
      <c r="N312" s="315"/>
      <c r="O312" s="357"/>
    </row>
    <row r="313" spans="7:15" x14ac:dyDescent="0.2">
      <c r="G313" s="357"/>
      <c r="H313" s="315"/>
      <c r="I313" s="315"/>
      <c r="J313" s="315"/>
      <c r="K313" s="357"/>
      <c r="L313" s="315"/>
      <c r="M313" s="315"/>
      <c r="N313" s="315"/>
      <c r="O313" s="357"/>
    </row>
    <row r="314" spans="7:15" x14ac:dyDescent="0.2">
      <c r="G314" s="357"/>
      <c r="H314" s="315"/>
      <c r="I314" s="315"/>
      <c r="J314" s="315"/>
      <c r="K314" s="357"/>
      <c r="L314" s="315"/>
      <c r="M314" s="315"/>
      <c r="N314" s="315"/>
      <c r="O314" s="357"/>
    </row>
    <row r="315" spans="7:15" x14ac:dyDescent="0.2">
      <c r="G315" s="357"/>
      <c r="H315" s="315"/>
      <c r="I315" s="315"/>
      <c r="J315" s="315"/>
      <c r="K315" s="357"/>
      <c r="L315" s="315"/>
      <c r="M315" s="315"/>
      <c r="N315" s="315"/>
      <c r="O315" s="357"/>
    </row>
    <row r="316" spans="7:15" x14ac:dyDescent="0.2">
      <c r="G316" s="357"/>
      <c r="H316" s="315"/>
      <c r="I316" s="315"/>
      <c r="J316" s="315"/>
      <c r="K316" s="357"/>
      <c r="L316" s="315"/>
      <c r="M316" s="315"/>
      <c r="N316" s="315"/>
      <c r="O316" s="357"/>
    </row>
    <row r="317" spans="7:15" x14ac:dyDescent="0.2">
      <c r="G317" s="357"/>
      <c r="H317" s="315"/>
      <c r="I317" s="315"/>
      <c r="J317" s="315"/>
      <c r="K317" s="357"/>
      <c r="L317" s="315"/>
      <c r="M317" s="315"/>
      <c r="N317" s="315"/>
      <c r="O317" s="357"/>
    </row>
    <row r="318" spans="7:15" x14ac:dyDescent="0.2">
      <c r="G318" s="357"/>
      <c r="H318" s="315"/>
      <c r="I318" s="315"/>
      <c r="J318" s="315"/>
      <c r="K318" s="357"/>
      <c r="L318" s="315"/>
      <c r="M318" s="315"/>
      <c r="N318" s="315"/>
      <c r="O318" s="357"/>
    </row>
    <row r="319" spans="7:15" x14ac:dyDescent="0.2">
      <c r="G319" s="357"/>
      <c r="H319" s="315"/>
      <c r="I319" s="315"/>
      <c r="J319" s="315"/>
      <c r="K319" s="357"/>
      <c r="L319" s="315"/>
      <c r="M319" s="315"/>
      <c r="N319" s="315"/>
      <c r="O319" s="357"/>
    </row>
    <row r="320" spans="7:15" x14ac:dyDescent="0.2">
      <c r="G320" s="357"/>
      <c r="H320" s="315"/>
      <c r="I320" s="315"/>
      <c r="J320" s="315"/>
      <c r="K320" s="357"/>
      <c r="L320" s="315"/>
      <c r="M320" s="315"/>
      <c r="N320" s="315"/>
      <c r="O320" s="357"/>
    </row>
    <row r="321" spans="7:15" x14ac:dyDescent="0.2">
      <c r="G321" s="357"/>
      <c r="H321" s="315"/>
      <c r="I321" s="315"/>
      <c r="J321" s="315"/>
      <c r="K321" s="357"/>
      <c r="L321" s="315"/>
      <c r="M321" s="315"/>
      <c r="N321" s="315"/>
      <c r="O321" s="357"/>
    </row>
    <row r="322" spans="7:15" x14ac:dyDescent="0.2">
      <c r="G322" s="357"/>
      <c r="H322" s="315"/>
      <c r="I322" s="315"/>
      <c r="J322" s="315"/>
      <c r="K322" s="357"/>
      <c r="L322" s="315"/>
      <c r="M322" s="315"/>
      <c r="N322" s="315"/>
      <c r="O322" s="357"/>
    </row>
    <row r="323" spans="7:15" x14ac:dyDescent="0.2">
      <c r="G323" s="357"/>
      <c r="H323" s="315"/>
      <c r="I323" s="315"/>
      <c r="J323" s="315"/>
      <c r="K323" s="357"/>
      <c r="L323" s="315"/>
      <c r="M323" s="315"/>
      <c r="N323" s="315"/>
      <c r="O323" s="357"/>
    </row>
    <row r="324" spans="7:15" x14ac:dyDescent="0.2">
      <c r="G324" s="357"/>
      <c r="H324" s="315"/>
      <c r="I324" s="315"/>
      <c r="J324" s="315"/>
      <c r="K324" s="357"/>
      <c r="L324" s="315"/>
      <c r="M324" s="315"/>
      <c r="N324" s="315"/>
      <c r="O324" s="357"/>
    </row>
    <row r="325" spans="7:15" x14ac:dyDescent="0.2">
      <c r="G325" s="357"/>
      <c r="H325" s="315"/>
      <c r="I325" s="315"/>
      <c r="J325" s="315"/>
      <c r="K325" s="357"/>
      <c r="L325" s="315"/>
      <c r="M325" s="315"/>
      <c r="N325" s="315"/>
      <c r="O325" s="357"/>
    </row>
    <row r="326" spans="7:15" x14ac:dyDescent="0.2">
      <c r="G326" s="357"/>
      <c r="H326" s="315"/>
      <c r="I326" s="315"/>
      <c r="J326" s="315"/>
      <c r="K326" s="357"/>
      <c r="L326" s="315"/>
      <c r="M326" s="315"/>
      <c r="N326" s="315"/>
      <c r="O326" s="357"/>
    </row>
    <row r="327" spans="7:15" x14ac:dyDescent="0.2">
      <c r="G327" s="357"/>
      <c r="H327" s="315"/>
      <c r="I327" s="315"/>
      <c r="J327" s="315"/>
      <c r="K327" s="357"/>
      <c r="L327" s="315"/>
      <c r="M327" s="315"/>
      <c r="N327" s="315"/>
      <c r="O327" s="357"/>
    </row>
    <row r="328" spans="7:15" x14ac:dyDescent="0.2">
      <c r="G328" s="357"/>
      <c r="H328" s="315"/>
      <c r="I328" s="315"/>
      <c r="J328" s="315"/>
      <c r="K328" s="357"/>
      <c r="L328" s="315"/>
      <c r="M328" s="315"/>
      <c r="N328" s="315"/>
      <c r="O328" s="357"/>
    </row>
    <row r="329" spans="7:15" x14ac:dyDescent="0.2">
      <c r="G329" s="357"/>
      <c r="H329" s="315"/>
      <c r="I329" s="315"/>
      <c r="J329" s="315"/>
      <c r="K329" s="357"/>
      <c r="L329" s="315"/>
      <c r="M329" s="315"/>
      <c r="N329" s="315"/>
      <c r="O329" s="357"/>
    </row>
    <row r="330" spans="7:15" x14ac:dyDescent="0.2">
      <c r="G330" s="357"/>
      <c r="H330" s="315"/>
      <c r="I330" s="315"/>
      <c r="J330" s="315"/>
      <c r="K330" s="357"/>
      <c r="L330" s="315"/>
      <c r="M330" s="315"/>
      <c r="N330" s="315"/>
      <c r="O330" s="357"/>
    </row>
    <row r="331" spans="7:15" x14ac:dyDescent="0.2">
      <c r="G331" s="357"/>
      <c r="H331" s="315"/>
      <c r="I331" s="315"/>
      <c r="J331" s="315"/>
      <c r="K331" s="357"/>
      <c r="L331" s="315"/>
      <c r="M331" s="315"/>
      <c r="N331" s="315"/>
      <c r="O331" s="357"/>
    </row>
    <row r="332" spans="7:15" x14ac:dyDescent="0.2">
      <c r="G332" s="357"/>
      <c r="H332" s="315"/>
      <c r="I332" s="315"/>
      <c r="J332" s="315"/>
      <c r="K332" s="357"/>
      <c r="L332" s="315"/>
      <c r="M332" s="315"/>
      <c r="N332" s="315"/>
      <c r="O332" s="357"/>
    </row>
    <row r="333" spans="7:15" x14ac:dyDescent="0.2">
      <c r="G333" s="357"/>
      <c r="H333" s="315"/>
      <c r="I333" s="315"/>
      <c r="J333" s="315"/>
      <c r="K333" s="357"/>
      <c r="L333" s="315"/>
      <c r="M333" s="315"/>
      <c r="N333" s="315"/>
      <c r="O333" s="357"/>
    </row>
    <row r="334" spans="7:15" x14ac:dyDescent="0.2">
      <c r="G334" s="357"/>
      <c r="H334" s="315"/>
      <c r="I334" s="315"/>
      <c r="J334" s="315"/>
      <c r="K334" s="357"/>
      <c r="L334" s="315"/>
      <c r="M334" s="315"/>
      <c r="N334" s="315"/>
      <c r="O334" s="357"/>
    </row>
    <row r="335" spans="7:15" x14ac:dyDescent="0.2">
      <c r="G335" s="357"/>
      <c r="H335" s="315"/>
      <c r="I335" s="315"/>
      <c r="J335" s="315"/>
      <c r="K335" s="357"/>
      <c r="L335" s="315"/>
      <c r="M335" s="315"/>
      <c r="N335" s="315"/>
      <c r="O335" s="357"/>
    </row>
    <row r="336" spans="7:15" x14ac:dyDescent="0.2">
      <c r="G336" s="357"/>
      <c r="H336" s="315"/>
      <c r="I336" s="315"/>
      <c r="J336" s="315"/>
      <c r="K336" s="357"/>
      <c r="L336" s="315"/>
      <c r="M336" s="315"/>
      <c r="N336" s="315"/>
      <c r="O336" s="357"/>
    </row>
    <row r="337" spans="7:15" x14ac:dyDescent="0.2">
      <c r="G337" s="357"/>
      <c r="H337" s="315"/>
      <c r="I337" s="315"/>
      <c r="J337" s="315"/>
      <c r="K337" s="357"/>
      <c r="L337" s="315"/>
      <c r="M337" s="315"/>
      <c r="N337" s="315"/>
      <c r="O337" s="357"/>
    </row>
    <row r="338" spans="7:15" x14ac:dyDescent="0.2">
      <c r="G338" s="357"/>
      <c r="H338" s="315"/>
      <c r="I338" s="315"/>
      <c r="J338" s="315"/>
      <c r="K338" s="357"/>
      <c r="L338" s="315"/>
      <c r="M338" s="315"/>
      <c r="N338" s="315"/>
      <c r="O338" s="357"/>
    </row>
    <row r="339" spans="7:15" x14ac:dyDescent="0.2">
      <c r="G339" s="357"/>
      <c r="H339" s="315"/>
      <c r="I339" s="315"/>
      <c r="J339" s="315"/>
      <c r="K339" s="357"/>
      <c r="L339" s="315"/>
      <c r="M339" s="315"/>
      <c r="N339" s="315"/>
      <c r="O339" s="357"/>
    </row>
    <row r="340" spans="7:15" x14ac:dyDescent="0.2">
      <c r="G340" s="357"/>
      <c r="H340" s="315"/>
      <c r="I340" s="315"/>
      <c r="J340" s="315"/>
      <c r="K340" s="357"/>
      <c r="L340" s="315"/>
      <c r="M340" s="315"/>
      <c r="N340" s="315"/>
      <c r="O340" s="357"/>
    </row>
    <row r="341" spans="7:15" x14ac:dyDescent="0.2">
      <c r="G341" s="357"/>
      <c r="H341" s="315"/>
      <c r="I341" s="315"/>
      <c r="J341" s="315"/>
      <c r="K341" s="357"/>
      <c r="L341" s="315"/>
      <c r="M341" s="315"/>
      <c r="N341" s="315"/>
      <c r="O341" s="357"/>
    </row>
    <row r="342" spans="7:15" x14ac:dyDescent="0.2">
      <c r="G342" s="357"/>
      <c r="H342" s="315"/>
      <c r="I342" s="315"/>
      <c r="J342" s="315"/>
      <c r="K342" s="357"/>
      <c r="L342" s="315"/>
      <c r="M342" s="315"/>
      <c r="N342" s="315"/>
      <c r="O342" s="357"/>
    </row>
    <row r="343" spans="7:15" x14ac:dyDescent="0.2">
      <c r="G343" s="357"/>
      <c r="H343" s="315"/>
      <c r="I343" s="315"/>
      <c r="J343" s="315"/>
      <c r="K343" s="357"/>
      <c r="L343" s="315"/>
      <c r="M343" s="315"/>
      <c r="N343" s="315"/>
      <c r="O343" s="357"/>
    </row>
    <row r="344" spans="7:15" x14ac:dyDescent="0.2">
      <c r="G344" s="357"/>
      <c r="H344" s="315"/>
      <c r="I344" s="315"/>
      <c r="J344" s="315"/>
      <c r="K344" s="357"/>
      <c r="L344" s="315"/>
      <c r="M344" s="315"/>
      <c r="N344" s="315"/>
      <c r="O344" s="357"/>
    </row>
    <row r="345" spans="7:15" x14ac:dyDescent="0.2">
      <c r="G345" s="357"/>
      <c r="H345" s="315"/>
      <c r="I345" s="315"/>
      <c r="J345" s="315"/>
      <c r="K345" s="357"/>
      <c r="L345" s="315"/>
      <c r="M345" s="315"/>
      <c r="N345" s="315"/>
      <c r="O345" s="357"/>
    </row>
    <row r="346" spans="7:15" x14ac:dyDescent="0.2">
      <c r="G346" s="357"/>
      <c r="H346" s="315"/>
      <c r="I346" s="315"/>
      <c r="J346" s="315"/>
      <c r="K346" s="357"/>
      <c r="L346" s="315"/>
      <c r="M346" s="315"/>
      <c r="N346" s="315"/>
      <c r="O346" s="357"/>
    </row>
    <row r="347" spans="7:15" x14ac:dyDescent="0.2">
      <c r="G347" s="357"/>
      <c r="H347" s="315"/>
      <c r="I347" s="315"/>
      <c r="J347" s="315"/>
      <c r="K347" s="357"/>
      <c r="L347" s="315"/>
      <c r="M347" s="315"/>
      <c r="N347" s="315"/>
      <c r="O347" s="357"/>
    </row>
    <row r="348" spans="7:15" x14ac:dyDescent="0.2">
      <c r="G348" s="357"/>
      <c r="H348" s="315"/>
      <c r="I348" s="315"/>
      <c r="J348" s="315"/>
      <c r="K348" s="357"/>
      <c r="L348" s="315"/>
      <c r="M348" s="315"/>
      <c r="N348" s="315"/>
      <c r="O348" s="357"/>
    </row>
    <row r="349" spans="7:15" x14ac:dyDescent="0.2">
      <c r="G349" s="357"/>
      <c r="H349" s="315"/>
      <c r="I349" s="315"/>
      <c r="J349" s="315"/>
      <c r="K349" s="357"/>
      <c r="L349" s="315"/>
      <c r="M349" s="315"/>
      <c r="N349" s="315"/>
      <c r="O349" s="357"/>
    </row>
    <row r="350" spans="7:15" x14ac:dyDescent="0.2">
      <c r="G350" s="357"/>
      <c r="H350" s="315"/>
      <c r="I350" s="315"/>
      <c r="J350" s="315"/>
      <c r="K350" s="357"/>
      <c r="L350" s="315"/>
      <c r="M350" s="315"/>
      <c r="N350" s="315"/>
      <c r="O350" s="357"/>
    </row>
    <row r="351" spans="7:15" x14ac:dyDescent="0.2">
      <c r="G351" s="357"/>
      <c r="H351" s="315"/>
      <c r="I351" s="315"/>
      <c r="J351" s="315"/>
      <c r="K351" s="357"/>
      <c r="L351" s="315"/>
      <c r="M351" s="315"/>
      <c r="N351" s="315"/>
      <c r="O351" s="357"/>
    </row>
    <row r="352" spans="7:15" x14ac:dyDescent="0.2">
      <c r="G352" s="357"/>
      <c r="H352" s="315"/>
      <c r="I352" s="315"/>
      <c r="J352" s="315"/>
      <c r="K352" s="357"/>
      <c r="L352" s="315"/>
      <c r="M352" s="315"/>
      <c r="N352" s="315"/>
      <c r="O352" s="357"/>
    </row>
    <row r="353" spans="7:15" x14ac:dyDescent="0.2">
      <c r="G353" s="357"/>
      <c r="H353" s="315"/>
      <c r="I353" s="315"/>
      <c r="J353" s="315"/>
      <c r="K353" s="357"/>
      <c r="L353" s="315"/>
      <c r="M353" s="315"/>
      <c r="N353" s="315"/>
      <c r="O353" s="357"/>
    </row>
    <row r="354" spans="7:15" x14ac:dyDescent="0.2">
      <c r="G354" s="357"/>
      <c r="H354" s="315"/>
      <c r="I354" s="315"/>
      <c r="J354" s="315"/>
      <c r="K354" s="357"/>
      <c r="L354" s="315"/>
      <c r="M354" s="315"/>
      <c r="N354" s="315"/>
      <c r="O354" s="357"/>
    </row>
    <row r="355" spans="7:15" x14ac:dyDescent="0.2">
      <c r="G355" s="357"/>
      <c r="H355" s="315"/>
      <c r="I355" s="315"/>
      <c r="J355" s="315"/>
      <c r="K355" s="357"/>
      <c r="L355" s="315"/>
      <c r="M355" s="315"/>
      <c r="N355" s="315"/>
      <c r="O355" s="357"/>
    </row>
    <row r="356" spans="7:15" x14ac:dyDescent="0.2">
      <c r="G356" s="357"/>
      <c r="H356" s="315"/>
      <c r="I356" s="315"/>
      <c r="J356" s="315"/>
      <c r="K356" s="357"/>
      <c r="L356" s="315"/>
      <c r="M356" s="315"/>
      <c r="N356" s="315"/>
      <c r="O356" s="357"/>
    </row>
    <row r="357" spans="7:15" x14ac:dyDescent="0.2">
      <c r="G357" s="357"/>
      <c r="H357" s="315"/>
      <c r="I357" s="315"/>
      <c r="J357" s="315"/>
      <c r="K357" s="357"/>
      <c r="L357" s="315"/>
      <c r="M357" s="315"/>
      <c r="N357" s="315"/>
      <c r="O357" s="357"/>
    </row>
    <row r="358" spans="7:15" x14ac:dyDescent="0.2">
      <c r="G358" s="357"/>
      <c r="H358" s="315"/>
      <c r="I358" s="315"/>
      <c r="J358" s="315"/>
      <c r="K358" s="357"/>
      <c r="L358" s="315"/>
      <c r="M358" s="315"/>
      <c r="N358" s="315"/>
      <c r="O358" s="357"/>
    </row>
    <row r="359" spans="7:15" x14ac:dyDescent="0.2">
      <c r="G359" s="357"/>
      <c r="H359" s="315"/>
      <c r="I359" s="315"/>
      <c r="J359" s="315"/>
      <c r="K359" s="357"/>
      <c r="L359" s="315"/>
      <c r="M359" s="315"/>
      <c r="N359" s="315"/>
      <c r="O359" s="357"/>
    </row>
    <row r="360" spans="7:15" x14ac:dyDescent="0.2">
      <c r="G360" s="357"/>
      <c r="H360" s="315"/>
      <c r="I360" s="315"/>
      <c r="J360" s="315"/>
      <c r="K360" s="357"/>
      <c r="L360" s="315"/>
      <c r="M360" s="315"/>
      <c r="N360" s="315"/>
      <c r="O360" s="357"/>
    </row>
    <row r="361" spans="7:15" x14ac:dyDescent="0.2">
      <c r="G361" s="357"/>
      <c r="H361" s="315"/>
      <c r="I361" s="315"/>
      <c r="J361" s="315"/>
      <c r="K361" s="357"/>
      <c r="L361" s="315"/>
      <c r="M361" s="315"/>
      <c r="N361" s="315"/>
      <c r="O361" s="357"/>
    </row>
    <row r="362" spans="7:15" x14ac:dyDescent="0.2">
      <c r="G362" s="357"/>
      <c r="H362" s="315"/>
      <c r="I362" s="315"/>
      <c r="J362" s="315"/>
      <c r="K362" s="357"/>
      <c r="L362" s="315"/>
      <c r="M362" s="315"/>
      <c r="N362" s="315"/>
      <c r="O362" s="357"/>
    </row>
    <row r="363" spans="7:15" x14ac:dyDescent="0.2">
      <c r="G363" s="357"/>
      <c r="H363" s="315"/>
      <c r="I363" s="315"/>
      <c r="J363" s="315"/>
      <c r="K363" s="357"/>
      <c r="L363" s="315"/>
      <c r="M363" s="315"/>
      <c r="N363" s="315"/>
      <c r="O363" s="357"/>
    </row>
    <row r="364" spans="7:15" x14ac:dyDescent="0.2">
      <c r="G364" s="357"/>
      <c r="H364" s="315"/>
      <c r="I364" s="315"/>
      <c r="J364" s="315"/>
      <c r="K364" s="357"/>
      <c r="L364" s="315"/>
      <c r="M364" s="315"/>
      <c r="N364" s="315"/>
      <c r="O364" s="357"/>
    </row>
    <row r="365" spans="7:15" x14ac:dyDescent="0.2">
      <c r="G365" s="357"/>
      <c r="H365" s="315"/>
      <c r="I365" s="315"/>
      <c r="J365" s="315"/>
      <c r="K365" s="357"/>
      <c r="L365" s="315"/>
      <c r="M365" s="315"/>
      <c r="N365" s="315"/>
      <c r="O365" s="357"/>
    </row>
    <row r="366" spans="7:15" x14ac:dyDescent="0.2">
      <c r="G366" s="357"/>
      <c r="H366" s="315"/>
      <c r="I366" s="315"/>
      <c r="J366" s="315"/>
      <c r="K366" s="357"/>
      <c r="L366" s="315"/>
      <c r="M366" s="315"/>
      <c r="N366" s="315"/>
      <c r="O366" s="357"/>
    </row>
    <row r="367" spans="7:15" x14ac:dyDescent="0.2">
      <c r="G367" s="357"/>
      <c r="H367" s="315"/>
      <c r="I367" s="315"/>
      <c r="J367" s="315"/>
      <c r="K367" s="357"/>
      <c r="L367" s="315"/>
      <c r="M367" s="315"/>
      <c r="N367" s="315"/>
      <c r="O367" s="357"/>
    </row>
    <row r="368" spans="7:15" x14ac:dyDescent="0.2">
      <c r="G368" s="357"/>
      <c r="H368" s="315"/>
      <c r="I368" s="315"/>
      <c r="J368" s="315"/>
      <c r="K368" s="357"/>
      <c r="L368" s="315"/>
      <c r="M368" s="315"/>
      <c r="N368" s="315"/>
      <c r="O368" s="357"/>
    </row>
    <row r="369" spans="7:15" x14ac:dyDescent="0.2">
      <c r="G369" s="357"/>
      <c r="H369" s="315"/>
      <c r="I369" s="315"/>
      <c r="J369" s="315"/>
      <c r="K369" s="357"/>
      <c r="L369" s="315"/>
      <c r="M369" s="315"/>
      <c r="N369" s="315"/>
      <c r="O369" s="357"/>
    </row>
    <row r="370" spans="7:15" x14ac:dyDescent="0.2">
      <c r="G370" s="357"/>
      <c r="H370" s="315"/>
      <c r="I370" s="315"/>
      <c r="J370" s="315"/>
      <c r="K370" s="357"/>
      <c r="L370" s="315"/>
      <c r="M370" s="315"/>
      <c r="N370" s="315"/>
      <c r="O370" s="357"/>
    </row>
    <row r="371" spans="7:15" x14ac:dyDescent="0.2">
      <c r="G371" s="357"/>
      <c r="H371" s="315"/>
      <c r="I371" s="315"/>
      <c r="J371" s="315"/>
      <c r="K371" s="357"/>
      <c r="L371" s="315"/>
      <c r="M371" s="315"/>
      <c r="N371" s="315"/>
      <c r="O371" s="357"/>
    </row>
    <row r="372" spans="7:15" x14ac:dyDescent="0.2">
      <c r="G372" s="357"/>
      <c r="H372" s="315"/>
      <c r="I372" s="315"/>
      <c r="J372" s="315"/>
      <c r="K372" s="357"/>
      <c r="L372" s="315"/>
      <c r="M372" s="315"/>
      <c r="N372" s="315"/>
      <c r="O372" s="357"/>
    </row>
    <row r="373" spans="7:15" x14ac:dyDescent="0.2">
      <c r="G373" s="357"/>
      <c r="H373" s="315"/>
      <c r="I373" s="315"/>
      <c r="J373" s="315"/>
      <c r="K373" s="357"/>
      <c r="L373" s="315"/>
      <c r="M373" s="315"/>
      <c r="N373" s="315"/>
      <c r="O373" s="357"/>
    </row>
    <row r="374" spans="7:15" x14ac:dyDescent="0.2">
      <c r="G374" s="357"/>
      <c r="H374" s="315"/>
      <c r="I374" s="315"/>
      <c r="J374" s="315"/>
      <c r="K374" s="357"/>
      <c r="L374" s="315"/>
      <c r="M374" s="315"/>
      <c r="N374" s="315"/>
      <c r="O374" s="357"/>
    </row>
    <row r="375" spans="7:15" x14ac:dyDescent="0.2">
      <c r="G375" s="357"/>
      <c r="H375" s="315"/>
      <c r="I375" s="315"/>
      <c r="J375" s="315"/>
      <c r="K375" s="357"/>
      <c r="L375" s="315"/>
      <c r="M375" s="315"/>
      <c r="N375" s="315"/>
      <c r="O375" s="357"/>
    </row>
    <row r="376" spans="7:15" x14ac:dyDescent="0.2">
      <c r="G376" s="357"/>
      <c r="H376" s="315"/>
      <c r="I376" s="315"/>
      <c r="J376" s="315"/>
      <c r="K376" s="357"/>
      <c r="L376" s="315"/>
      <c r="M376" s="315"/>
      <c r="N376" s="315"/>
      <c r="O376" s="357"/>
    </row>
    <row r="377" spans="7:15" x14ac:dyDescent="0.2">
      <c r="G377" s="357"/>
      <c r="H377" s="315"/>
      <c r="I377" s="315"/>
      <c r="J377" s="315"/>
      <c r="K377" s="357"/>
      <c r="L377" s="315"/>
      <c r="M377" s="315"/>
      <c r="N377" s="315"/>
      <c r="O377" s="357"/>
    </row>
    <row r="378" spans="7:15" x14ac:dyDescent="0.2">
      <c r="G378" s="357"/>
      <c r="H378" s="315"/>
      <c r="I378" s="315"/>
      <c r="J378" s="315"/>
      <c r="K378" s="357"/>
      <c r="L378" s="315"/>
      <c r="M378" s="315"/>
      <c r="N378" s="315"/>
      <c r="O378" s="357"/>
    </row>
    <row r="379" spans="7:15" x14ac:dyDescent="0.2">
      <c r="G379" s="357"/>
      <c r="H379" s="315"/>
      <c r="I379" s="315"/>
      <c r="J379" s="315"/>
      <c r="K379" s="357"/>
      <c r="L379" s="315"/>
      <c r="M379" s="315"/>
      <c r="N379" s="315"/>
      <c r="O379" s="357"/>
    </row>
    <row r="380" spans="7:15" x14ac:dyDescent="0.2">
      <c r="G380" s="357"/>
      <c r="H380" s="315"/>
      <c r="I380" s="315"/>
      <c r="J380" s="315"/>
      <c r="K380" s="357"/>
      <c r="L380" s="315"/>
      <c r="M380" s="315"/>
      <c r="N380" s="315"/>
      <c r="O380" s="357"/>
    </row>
    <row r="381" spans="7:15" x14ac:dyDescent="0.2">
      <c r="G381" s="357"/>
      <c r="H381" s="315"/>
      <c r="I381" s="315"/>
      <c r="J381" s="315"/>
      <c r="K381" s="357"/>
      <c r="L381" s="315"/>
      <c r="M381" s="315"/>
      <c r="N381" s="315"/>
      <c r="O381" s="357"/>
    </row>
    <row r="382" spans="7:15" x14ac:dyDescent="0.2">
      <c r="G382" s="357"/>
      <c r="H382" s="315"/>
      <c r="I382" s="315"/>
      <c r="J382" s="315"/>
      <c r="K382" s="357"/>
      <c r="L382" s="315"/>
      <c r="M382" s="315"/>
      <c r="N382" s="315"/>
      <c r="O382" s="357"/>
    </row>
    <row r="383" spans="7:15" x14ac:dyDescent="0.2">
      <c r="G383" s="357"/>
      <c r="H383" s="315"/>
      <c r="I383" s="315"/>
      <c r="J383" s="315"/>
      <c r="K383" s="357"/>
      <c r="L383" s="315"/>
      <c r="M383" s="315"/>
      <c r="N383" s="315"/>
      <c r="O383" s="357"/>
    </row>
    <row r="384" spans="7:15" x14ac:dyDescent="0.2">
      <c r="G384" s="357"/>
      <c r="H384" s="315"/>
      <c r="I384" s="315"/>
      <c r="J384" s="315"/>
      <c r="K384" s="357"/>
      <c r="L384" s="315"/>
      <c r="M384" s="315"/>
      <c r="N384" s="315"/>
      <c r="O384" s="357"/>
    </row>
    <row r="385" spans="7:15" x14ac:dyDescent="0.2">
      <c r="G385" s="357"/>
      <c r="H385" s="315"/>
      <c r="I385" s="315"/>
      <c r="J385" s="315"/>
      <c r="K385" s="357"/>
      <c r="L385" s="315"/>
      <c r="M385" s="315"/>
      <c r="N385" s="315"/>
      <c r="O385" s="357"/>
    </row>
    <row r="386" spans="7:15" x14ac:dyDescent="0.2">
      <c r="G386" s="357"/>
      <c r="H386" s="315"/>
      <c r="I386" s="315"/>
      <c r="J386" s="315"/>
      <c r="K386" s="357"/>
      <c r="L386" s="315"/>
      <c r="M386" s="315"/>
      <c r="N386" s="315"/>
      <c r="O386" s="357"/>
    </row>
    <row r="387" spans="7:15" x14ac:dyDescent="0.2">
      <c r="G387" s="357"/>
      <c r="H387" s="315"/>
      <c r="I387" s="315"/>
      <c r="J387" s="315"/>
      <c r="K387" s="357"/>
      <c r="L387" s="315"/>
      <c r="M387" s="315"/>
      <c r="N387" s="315"/>
      <c r="O387" s="357"/>
    </row>
    <row r="388" spans="7:15" x14ac:dyDescent="0.2">
      <c r="G388" s="357"/>
      <c r="H388" s="315"/>
      <c r="I388" s="315"/>
      <c r="J388" s="315"/>
      <c r="K388" s="357"/>
      <c r="L388" s="315"/>
      <c r="M388" s="315"/>
      <c r="N388" s="315"/>
      <c r="O388" s="357"/>
    </row>
    <row r="389" spans="7:15" x14ac:dyDescent="0.2">
      <c r="G389" s="357"/>
      <c r="H389" s="315"/>
      <c r="I389" s="315"/>
      <c r="J389" s="315"/>
      <c r="K389" s="357"/>
      <c r="L389" s="315"/>
      <c r="M389" s="315"/>
      <c r="N389" s="315"/>
      <c r="O389" s="357"/>
    </row>
    <row r="390" spans="7:15" x14ac:dyDescent="0.2">
      <c r="G390" s="357"/>
      <c r="H390" s="315"/>
      <c r="I390" s="315"/>
      <c r="J390" s="315"/>
      <c r="K390" s="357"/>
      <c r="L390" s="315"/>
      <c r="M390" s="315"/>
      <c r="N390" s="315"/>
      <c r="O390" s="357"/>
    </row>
    <row r="391" spans="7:15" x14ac:dyDescent="0.2">
      <c r="G391" s="357"/>
      <c r="H391" s="315"/>
      <c r="I391" s="315"/>
      <c r="J391" s="315"/>
      <c r="K391" s="357"/>
      <c r="L391" s="315"/>
      <c r="M391" s="315"/>
      <c r="N391" s="315"/>
      <c r="O391" s="357"/>
    </row>
    <row r="392" spans="7:15" x14ac:dyDescent="0.2">
      <c r="G392" s="357"/>
      <c r="H392" s="315"/>
      <c r="I392" s="315"/>
      <c r="J392" s="315"/>
      <c r="K392" s="357"/>
      <c r="L392" s="315"/>
      <c r="M392" s="315"/>
      <c r="N392" s="315"/>
      <c r="O392" s="357"/>
    </row>
    <row r="393" spans="7:15" x14ac:dyDescent="0.2">
      <c r="G393" s="357"/>
      <c r="H393" s="315"/>
      <c r="I393" s="315"/>
      <c r="J393" s="315"/>
      <c r="K393" s="357"/>
      <c r="L393" s="315"/>
      <c r="M393" s="315"/>
      <c r="N393" s="315"/>
      <c r="O393" s="357"/>
    </row>
    <row r="394" spans="7:15" x14ac:dyDescent="0.2">
      <c r="G394" s="357"/>
      <c r="H394" s="315"/>
      <c r="I394" s="315"/>
      <c r="J394" s="315"/>
      <c r="K394" s="357"/>
      <c r="L394" s="315"/>
      <c r="M394" s="315"/>
      <c r="N394" s="315"/>
      <c r="O394" s="357"/>
    </row>
    <row r="395" spans="7:15" x14ac:dyDescent="0.2">
      <c r="G395" s="357"/>
      <c r="H395" s="315"/>
      <c r="I395" s="315"/>
      <c r="J395" s="315"/>
      <c r="K395" s="357"/>
      <c r="L395" s="315"/>
      <c r="M395" s="315"/>
      <c r="N395" s="315"/>
      <c r="O395" s="357"/>
    </row>
    <row r="396" spans="7:15" x14ac:dyDescent="0.2">
      <c r="G396" s="357"/>
      <c r="H396" s="315"/>
      <c r="I396" s="315"/>
      <c r="J396" s="315"/>
      <c r="K396" s="357"/>
      <c r="L396" s="315"/>
      <c r="M396" s="315"/>
      <c r="N396" s="315"/>
      <c r="O396" s="357"/>
    </row>
    <row r="397" spans="7:15" x14ac:dyDescent="0.2">
      <c r="G397" s="357"/>
      <c r="H397" s="315"/>
      <c r="I397" s="315"/>
      <c r="J397" s="315"/>
      <c r="K397" s="357"/>
      <c r="L397" s="315"/>
      <c r="M397" s="315"/>
      <c r="N397" s="315"/>
      <c r="O397" s="357"/>
    </row>
    <row r="398" spans="7:15" x14ac:dyDescent="0.2">
      <c r="G398" s="357"/>
      <c r="H398" s="315"/>
      <c r="I398" s="315"/>
      <c r="J398" s="315"/>
      <c r="K398" s="357"/>
      <c r="L398" s="315"/>
      <c r="M398" s="315"/>
      <c r="N398" s="315"/>
      <c r="O398" s="357"/>
    </row>
    <row r="399" spans="7:15" x14ac:dyDescent="0.2">
      <c r="G399" s="357"/>
      <c r="H399" s="315"/>
      <c r="I399" s="315"/>
      <c r="J399" s="315"/>
      <c r="K399" s="357"/>
      <c r="L399" s="315"/>
      <c r="M399" s="315"/>
      <c r="N399" s="315"/>
      <c r="O399" s="357"/>
    </row>
    <row r="400" spans="7:15" x14ac:dyDescent="0.2">
      <c r="G400" s="357"/>
      <c r="H400" s="315"/>
      <c r="I400" s="315"/>
      <c r="J400" s="315"/>
      <c r="K400" s="357"/>
      <c r="L400" s="315"/>
      <c r="M400" s="315"/>
      <c r="N400" s="315"/>
      <c r="O400" s="357"/>
    </row>
    <row r="401" spans="7:15" x14ac:dyDescent="0.2">
      <c r="G401" s="357"/>
      <c r="H401" s="315"/>
      <c r="I401" s="315"/>
      <c r="J401" s="315"/>
      <c r="K401" s="357"/>
      <c r="L401" s="315"/>
      <c r="M401" s="315"/>
      <c r="N401" s="315"/>
      <c r="O401" s="357"/>
    </row>
    <row r="402" spans="7:15" x14ac:dyDescent="0.2">
      <c r="G402" s="357"/>
      <c r="H402" s="315"/>
      <c r="I402" s="315"/>
      <c r="J402" s="315"/>
      <c r="K402" s="357"/>
      <c r="L402" s="315"/>
      <c r="M402" s="315"/>
      <c r="N402" s="315"/>
      <c r="O402" s="357"/>
    </row>
    <row r="403" spans="7:15" x14ac:dyDescent="0.2">
      <c r="G403" s="357"/>
      <c r="H403" s="315"/>
      <c r="I403" s="315"/>
      <c r="J403" s="315"/>
      <c r="K403" s="357"/>
      <c r="L403" s="315"/>
      <c r="M403" s="315"/>
      <c r="N403" s="315"/>
      <c r="O403" s="357"/>
    </row>
    <row r="404" spans="7:15" x14ac:dyDescent="0.2">
      <c r="G404" s="357"/>
      <c r="H404" s="315"/>
      <c r="I404" s="315"/>
      <c r="J404" s="315"/>
      <c r="K404" s="357"/>
      <c r="L404" s="315"/>
      <c r="M404" s="315"/>
      <c r="N404" s="315"/>
      <c r="O404" s="357"/>
    </row>
    <row r="405" spans="7:15" x14ac:dyDescent="0.2">
      <c r="G405" s="357"/>
      <c r="H405" s="315"/>
      <c r="I405" s="315"/>
      <c r="J405" s="315"/>
      <c r="K405" s="357"/>
      <c r="L405" s="315"/>
      <c r="M405" s="315"/>
      <c r="N405" s="315"/>
      <c r="O405" s="357"/>
    </row>
    <row r="406" spans="7:15" x14ac:dyDescent="0.2">
      <c r="G406" s="357"/>
      <c r="H406" s="315"/>
      <c r="I406" s="315"/>
      <c r="J406" s="315"/>
      <c r="K406" s="357"/>
      <c r="L406" s="315"/>
      <c r="M406" s="315"/>
      <c r="N406" s="315"/>
      <c r="O406" s="357"/>
    </row>
    <row r="407" spans="7:15" x14ac:dyDescent="0.2">
      <c r="G407" s="357"/>
      <c r="H407" s="315"/>
      <c r="I407" s="315"/>
      <c r="J407" s="315"/>
      <c r="K407" s="357"/>
      <c r="L407" s="315"/>
      <c r="M407" s="315"/>
      <c r="N407" s="315"/>
      <c r="O407" s="357"/>
    </row>
    <row r="408" spans="7:15" x14ac:dyDescent="0.2">
      <c r="G408" s="357"/>
      <c r="H408" s="315"/>
      <c r="I408" s="315"/>
      <c r="J408" s="315"/>
      <c r="K408" s="357"/>
      <c r="L408" s="315"/>
      <c r="M408" s="315"/>
      <c r="N408" s="315"/>
      <c r="O408" s="357"/>
    </row>
    <row r="409" spans="7:15" x14ac:dyDescent="0.2">
      <c r="G409" s="357"/>
      <c r="H409" s="315"/>
      <c r="I409" s="315"/>
      <c r="J409" s="315"/>
      <c r="K409" s="357"/>
      <c r="L409" s="315"/>
      <c r="M409" s="315"/>
      <c r="N409" s="315"/>
      <c r="O409" s="357"/>
    </row>
    <row r="410" spans="7:15" x14ac:dyDescent="0.2">
      <c r="G410" s="357"/>
      <c r="H410" s="315"/>
      <c r="I410" s="315"/>
      <c r="J410" s="315"/>
      <c r="K410" s="357"/>
      <c r="L410" s="315"/>
      <c r="M410" s="315"/>
      <c r="N410" s="315"/>
      <c r="O410" s="357"/>
    </row>
    <row r="411" spans="7:15" x14ac:dyDescent="0.2">
      <c r="G411" s="357"/>
      <c r="H411" s="315"/>
      <c r="I411" s="315"/>
      <c r="J411" s="315"/>
      <c r="K411" s="357"/>
      <c r="L411" s="315"/>
      <c r="M411" s="315"/>
      <c r="N411" s="315"/>
      <c r="O411" s="357"/>
    </row>
    <row r="412" spans="7:15" x14ac:dyDescent="0.2">
      <c r="G412" s="357"/>
      <c r="H412" s="315"/>
      <c r="I412" s="315"/>
      <c r="J412" s="315"/>
      <c r="K412" s="357"/>
      <c r="L412" s="315"/>
      <c r="M412" s="315"/>
      <c r="N412" s="315"/>
      <c r="O412" s="357"/>
    </row>
    <row r="413" spans="7:15" x14ac:dyDescent="0.2">
      <c r="G413" s="357"/>
      <c r="H413" s="315"/>
      <c r="I413" s="315"/>
      <c r="J413" s="315"/>
      <c r="K413" s="357"/>
      <c r="L413" s="315"/>
      <c r="M413" s="315"/>
      <c r="N413" s="315"/>
      <c r="O413" s="357"/>
    </row>
    <row r="414" spans="7:15" x14ac:dyDescent="0.2">
      <c r="G414" s="357"/>
      <c r="H414" s="315"/>
      <c r="I414" s="315"/>
      <c r="J414" s="315"/>
      <c r="K414" s="357"/>
      <c r="L414" s="315"/>
      <c r="M414" s="315"/>
      <c r="N414" s="315"/>
      <c r="O414" s="357"/>
    </row>
    <row r="415" spans="7:15" x14ac:dyDescent="0.2">
      <c r="G415" s="357"/>
      <c r="H415" s="315"/>
      <c r="I415" s="315"/>
      <c r="J415" s="315"/>
      <c r="K415" s="357"/>
      <c r="L415" s="315"/>
      <c r="M415" s="315"/>
      <c r="N415" s="315"/>
      <c r="O415" s="357"/>
    </row>
    <row r="416" spans="7:15" x14ac:dyDescent="0.2">
      <c r="G416" s="357"/>
      <c r="H416" s="315"/>
      <c r="I416" s="315"/>
      <c r="J416" s="315"/>
      <c r="K416" s="357"/>
      <c r="L416" s="315"/>
      <c r="M416" s="315"/>
      <c r="N416" s="315"/>
      <c r="O416" s="357"/>
    </row>
    <row r="417" spans="7:15" x14ac:dyDescent="0.2">
      <c r="G417" s="357"/>
      <c r="H417" s="315"/>
      <c r="I417" s="315"/>
      <c r="J417" s="315"/>
      <c r="K417" s="357"/>
      <c r="L417" s="315"/>
      <c r="M417" s="315"/>
      <c r="N417" s="315"/>
      <c r="O417" s="357"/>
    </row>
    <row r="418" spans="7:15" x14ac:dyDescent="0.2">
      <c r="G418" s="357"/>
      <c r="H418" s="315"/>
      <c r="I418" s="315"/>
      <c r="J418" s="315"/>
      <c r="K418" s="357"/>
      <c r="L418" s="315"/>
      <c r="M418" s="315"/>
      <c r="N418" s="315"/>
      <c r="O418" s="357"/>
    </row>
    <row r="419" spans="7:15" x14ac:dyDescent="0.2">
      <c r="G419" s="357"/>
      <c r="H419" s="315"/>
      <c r="I419" s="315"/>
      <c r="J419" s="315"/>
      <c r="K419" s="357"/>
      <c r="L419" s="315"/>
      <c r="M419" s="315"/>
      <c r="N419" s="315"/>
      <c r="O419" s="357"/>
    </row>
    <row r="420" spans="7:15" x14ac:dyDescent="0.2">
      <c r="G420" s="357"/>
      <c r="H420" s="315"/>
      <c r="I420" s="315"/>
      <c r="J420" s="315"/>
      <c r="K420" s="357"/>
      <c r="L420" s="315"/>
      <c r="M420" s="315"/>
      <c r="N420" s="315"/>
      <c r="O420" s="357"/>
    </row>
    <row r="421" spans="7:15" x14ac:dyDescent="0.2">
      <c r="G421" s="357"/>
      <c r="H421" s="315"/>
      <c r="I421" s="315"/>
      <c r="J421" s="315"/>
      <c r="K421" s="357"/>
      <c r="L421" s="315"/>
      <c r="M421" s="315"/>
      <c r="N421" s="315"/>
      <c r="O421" s="357"/>
    </row>
    <row r="422" spans="7:15" x14ac:dyDescent="0.2">
      <c r="G422" s="357"/>
      <c r="H422" s="315"/>
      <c r="I422" s="315"/>
      <c r="J422" s="315"/>
      <c r="K422" s="357"/>
      <c r="L422" s="315"/>
      <c r="M422" s="315"/>
      <c r="N422" s="315"/>
      <c r="O422" s="357"/>
    </row>
    <row r="423" spans="7:15" x14ac:dyDescent="0.2">
      <c r="G423" s="357"/>
      <c r="H423" s="315"/>
      <c r="I423" s="315"/>
      <c r="J423" s="315"/>
      <c r="K423" s="357"/>
      <c r="L423" s="315"/>
      <c r="M423" s="315"/>
      <c r="N423" s="315"/>
      <c r="O423" s="357"/>
    </row>
    <row r="424" spans="7:15" x14ac:dyDescent="0.2">
      <c r="G424" s="357"/>
      <c r="H424" s="315"/>
      <c r="I424" s="315"/>
      <c r="J424" s="315"/>
      <c r="K424" s="357"/>
      <c r="L424" s="315"/>
      <c r="M424" s="315"/>
      <c r="N424" s="315"/>
      <c r="O424" s="357"/>
    </row>
    <row r="425" spans="7:15" x14ac:dyDescent="0.2">
      <c r="G425" s="357"/>
      <c r="H425" s="315"/>
      <c r="I425" s="315"/>
      <c r="J425" s="315"/>
      <c r="K425" s="357"/>
      <c r="L425" s="315"/>
      <c r="M425" s="315"/>
      <c r="N425" s="315"/>
      <c r="O425" s="357"/>
    </row>
    <row r="426" spans="7:15" x14ac:dyDescent="0.2">
      <c r="G426" s="357"/>
      <c r="H426" s="315"/>
      <c r="I426" s="315"/>
      <c r="J426" s="315"/>
      <c r="K426" s="357"/>
      <c r="L426" s="315"/>
      <c r="M426" s="315"/>
      <c r="N426" s="315"/>
      <c r="O426" s="357"/>
    </row>
    <row r="427" spans="7:15" x14ac:dyDescent="0.2">
      <c r="G427" s="357"/>
      <c r="H427" s="315"/>
      <c r="I427" s="315"/>
      <c r="J427" s="315"/>
      <c r="K427" s="357"/>
      <c r="L427" s="315"/>
      <c r="M427" s="315"/>
      <c r="N427" s="315"/>
      <c r="O427" s="357"/>
    </row>
    <row r="428" spans="7:15" x14ac:dyDescent="0.2">
      <c r="G428" s="357"/>
      <c r="H428" s="315"/>
      <c r="I428" s="315"/>
      <c r="J428" s="315"/>
      <c r="K428" s="357"/>
      <c r="L428" s="315"/>
      <c r="M428" s="315"/>
      <c r="N428" s="315"/>
      <c r="O428" s="357"/>
    </row>
    <row r="429" spans="7:15" x14ac:dyDescent="0.2">
      <c r="G429" s="357"/>
      <c r="H429" s="315"/>
      <c r="I429" s="315"/>
      <c r="J429" s="315"/>
      <c r="K429" s="357"/>
      <c r="L429" s="315"/>
      <c r="M429" s="315"/>
      <c r="N429" s="315"/>
      <c r="O429" s="357"/>
    </row>
    <row r="430" spans="7:15" x14ac:dyDescent="0.2">
      <c r="G430" s="357"/>
      <c r="H430" s="315"/>
      <c r="I430" s="315"/>
      <c r="J430" s="315"/>
      <c r="K430" s="357"/>
      <c r="L430" s="315"/>
      <c r="M430" s="315"/>
      <c r="N430" s="315"/>
      <c r="O430" s="357"/>
    </row>
    <row r="431" spans="7:15" x14ac:dyDescent="0.2">
      <c r="G431" s="357"/>
      <c r="H431" s="315"/>
      <c r="I431" s="315"/>
      <c r="J431" s="315"/>
      <c r="K431" s="357"/>
      <c r="L431" s="315"/>
      <c r="M431" s="315"/>
      <c r="N431" s="315"/>
      <c r="O431" s="357"/>
    </row>
    <row r="432" spans="7:15" x14ac:dyDescent="0.2">
      <c r="G432" s="357"/>
      <c r="H432" s="315"/>
      <c r="I432" s="315"/>
      <c r="J432" s="315"/>
      <c r="K432" s="357"/>
      <c r="L432" s="315"/>
      <c r="M432" s="315"/>
      <c r="N432" s="315"/>
      <c r="O432" s="357"/>
    </row>
    <row r="433" spans="7:15" x14ac:dyDescent="0.2">
      <c r="G433" s="357"/>
      <c r="H433" s="315"/>
      <c r="I433" s="315"/>
      <c r="J433" s="315"/>
      <c r="K433" s="357"/>
      <c r="L433" s="315"/>
      <c r="M433" s="315"/>
      <c r="N433" s="315"/>
      <c r="O433" s="357"/>
    </row>
    <row r="434" spans="7:15" x14ac:dyDescent="0.2">
      <c r="G434" s="357"/>
      <c r="H434" s="315"/>
      <c r="I434" s="315"/>
      <c r="J434" s="315"/>
      <c r="K434" s="357"/>
      <c r="L434" s="315"/>
      <c r="M434" s="315"/>
      <c r="N434" s="315"/>
      <c r="O434" s="357"/>
    </row>
    <row r="435" spans="7:15" x14ac:dyDescent="0.2">
      <c r="G435" s="357"/>
      <c r="H435" s="315"/>
      <c r="I435" s="315"/>
      <c r="J435" s="315"/>
      <c r="K435" s="357"/>
      <c r="L435" s="315"/>
      <c r="M435" s="315"/>
      <c r="N435" s="315"/>
      <c r="O435" s="357"/>
    </row>
    <row r="436" spans="7:15" x14ac:dyDescent="0.2">
      <c r="G436" s="357"/>
      <c r="H436" s="315"/>
      <c r="I436" s="315"/>
      <c r="J436" s="315"/>
      <c r="K436" s="357"/>
      <c r="L436" s="315"/>
      <c r="M436" s="315"/>
      <c r="N436" s="315"/>
      <c r="O436" s="357"/>
    </row>
    <row r="437" spans="7:15" x14ac:dyDescent="0.2">
      <c r="G437" s="357"/>
      <c r="H437" s="315"/>
      <c r="I437" s="315"/>
      <c r="J437" s="315"/>
      <c r="K437" s="357"/>
      <c r="L437" s="315"/>
      <c r="M437" s="315"/>
      <c r="N437" s="315"/>
      <c r="O437" s="357"/>
    </row>
    <row r="438" spans="7:15" x14ac:dyDescent="0.2">
      <c r="G438" s="357"/>
      <c r="H438" s="315"/>
      <c r="I438" s="315"/>
      <c r="J438" s="315"/>
      <c r="K438" s="357"/>
      <c r="L438" s="315"/>
      <c r="M438" s="315"/>
      <c r="N438" s="315"/>
      <c r="O438" s="357"/>
    </row>
    <row r="439" spans="7:15" x14ac:dyDescent="0.2">
      <c r="G439" s="357"/>
      <c r="H439" s="315"/>
      <c r="I439" s="315"/>
      <c r="J439" s="315"/>
      <c r="K439" s="357"/>
      <c r="L439" s="315"/>
      <c r="M439" s="315"/>
      <c r="N439" s="315"/>
      <c r="O439" s="357"/>
    </row>
    <row r="440" spans="7:15" x14ac:dyDescent="0.2">
      <c r="G440" s="357"/>
      <c r="H440" s="315"/>
      <c r="I440" s="315"/>
      <c r="J440" s="315"/>
      <c r="K440" s="357"/>
      <c r="L440" s="315"/>
      <c r="M440" s="315"/>
      <c r="N440" s="315"/>
      <c r="O440" s="357"/>
    </row>
    <row r="441" spans="7:15" x14ac:dyDescent="0.2">
      <c r="G441" s="357"/>
      <c r="H441" s="315"/>
      <c r="I441" s="315"/>
      <c r="J441" s="315"/>
      <c r="K441" s="357"/>
      <c r="L441" s="315"/>
      <c r="M441" s="315"/>
      <c r="N441" s="315"/>
      <c r="O441" s="357"/>
    </row>
    <row r="442" spans="7:15" x14ac:dyDescent="0.2">
      <c r="G442" s="357"/>
      <c r="H442" s="315"/>
      <c r="I442" s="315"/>
      <c r="J442" s="315"/>
      <c r="K442" s="357"/>
      <c r="L442" s="315"/>
      <c r="M442" s="315"/>
      <c r="N442" s="315"/>
      <c r="O442" s="357"/>
    </row>
    <row r="443" spans="7:15" x14ac:dyDescent="0.2">
      <c r="G443" s="357"/>
      <c r="H443" s="315"/>
      <c r="I443" s="315"/>
      <c r="J443" s="315"/>
      <c r="K443" s="357"/>
      <c r="L443" s="315"/>
      <c r="M443" s="315"/>
      <c r="N443" s="315"/>
      <c r="O443" s="357"/>
    </row>
    <row r="444" spans="7:15" x14ac:dyDescent="0.2">
      <c r="G444" s="357"/>
      <c r="H444" s="315"/>
      <c r="I444" s="315"/>
      <c r="J444" s="315"/>
      <c r="K444" s="357"/>
      <c r="L444" s="315"/>
      <c r="M444" s="315"/>
      <c r="N444" s="315"/>
      <c r="O444" s="357"/>
    </row>
    <row r="445" spans="7:15" x14ac:dyDescent="0.2">
      <c r="G445" s="357"/>
      <c r="H445" s="315"/>
      <c r="I445" s="315"/>
      <c r="J445" s="315"/>
      <c r="K445" s="357"/>
      <c r="L445" s="315"/>
      <c r="M445" s="315"/>
      <c r="N445" s="315"/>
      <c r="O445" s="357"/>
    </row>
    <row r="446" spans="7:15" x14ac:dyDescent="0.2">
      <c r="G446" s="357"/>
      <c r="H446" s="315"/>
      <c r="I446" s="315"/>
      <c r="J446" s="315"/>
      <c r="K446" s="357"/>
      <c r="L446" s="315"/>
      <c r="M446" s="315"/>
      <c r="N446" s="315"/>
      <c r="O446" s="357"/>
    </row>
    <row r="447" spans="7:15" x14ac:dyDescent="0.2">
      <c r="G447" s="357"/>
      <c r="H447" s="315"/>
      <c r="I447" s="315"/>
      <c r="J447" s="315"/>
      <c r="K447" s="357"/>
      <c r="L447" s="315"/>
      <c r="M447" s="315"/>
      <c r="N447" s="315"/>
      <c r="O447" s="357"/>
    </row>
    <row r="448" spans="7:15" x14ac:dyDescent="0.2">
      <c r="G448" s="357"/>
      <c r="H448" s="315"/>
      <c r="I448" s="315"/>
      <c r="J448" s="315"/>
      <c r="K448" s="357"/>
      <c r="L448" s="315"/>
      <c r="M448" s="315"/>
      <c r="N448" s="315"/>
      <c r="O448" s="357"/>
    </row>
    <row r="449" spans="7:15" x14ac:dyDescent="0.2">
      <c r="G449" s="357"/>
      <c r="H449" s="315"/>
      <c r="I449" s="315"/>
      <c r="J449" s="315"/>
      <c r="K449" s="357"/>
      <c r="L449" s="315"/>
      <c r="M449" s="315"/>
      <c r="N449" s="315"/>
      <c r="O449" s="357"/>
    </row>
    <row r="450" spans="7:15" x14ac:dyDescent="0.2">
      <c r="G450" s="357"/>
      <c r="H450" s="315"/>
      <c r="I450" s="315"/>
      <c r="J450" s="315"/>
      <c r="K450" s="357"/>
      <c r="L450" s="315"/>
      <c r="M450" s="315"/>
      <c r="N450" s="315"/>
      <c r="O450" s="357"/>
    </row>
    <row r="451" spans="7:15" x14ac:dyDescent="0.2">
      <c r="G451" s="357"/>
      <c r="H451" s="315"/>
      <c r="I451" s="315"/>
      <c r="J451" s="315"/>
      <c r="K451" s="357"/>
      <c r="L451" s="315"/>
      <c r="M451" s="315"/>
      <c r="N451" s="315"/>
      <c r="O451" s="357"/>
    </row>
    <row r="452" spans="7:15" x14ac:dyDescent="0.2">
      <c r="G452" s="357"/>
      <c r="H452" s="315"/>
      <c r="I452" s="315"/>
      <c r="J452" s="315"/>
      <c r="K452" s="357"/>
      <c r="L452" s="315"/>
      <c r="M452" s="315"/>
      <c r="N452" s="315"/>
      <c r="O452" s="357"/>
    </row>
    <row r="453" spans="7:15" x14ac:dyDescent="0.2">
      <c r="G453" s="357"/>
      <c r="H453" s="315"/>
      <c r="I453" s="315"/>
      <c r="J453" s="315"/>
      <c r="K453" s="357"/>
      <c r="L453" s="315"/>
      <c r="M453" s="315"/>
      <c r="N453" s="315"/>
      <c r="O453" s="357"/>
    </row>
    <row r="454" spans="7:15" x14ac:dyDescent="0.2">
      <c r="G454" s="357"/>
      <c r="H454" s="315"/>
      <c r="I454" s="315"/>
      <c r="J454" s="315"/>
      <c r="K454" s="357"/>
      <c r="L454" s="315"/>
      <c r="M454" s="315"/>
      <c r="N454" s="315"/>
      <c r="O454" s="357"/>
    </row>
    <row r="455" spans="7:15" x14ac:dyDescent="0.2">
      <c r="G455" s="357"/>
      <c r="H455" s="315"/>
      <c r="I455" s="315"/>
      <c r="J455" s="315"/>
      <c r="K455" s="357"/>
      <c r="L455" s="315"/>
      <c r="M455" s="315"/>
      <c r="N455" s="315"/>
      <c r="O455" s="357"/>
    </row>
    <row r="456" spans="7:15" x14ac:dyDescent="0.2">
      <c r="G456" s="357"/>
      <c r="H456" s="315"/>
      <c r="I456" s="315"/>
      <c r="J456" s="315"/>
      <c r="K456" s="357"/>
      <c r="L456" s="315"/>
      <c r="M456" s="315"/>
      <c r="N456" s="315"/>
      <c r="O456" s="357"/>
    </row>
    <row r="457" spans="7:15" x14ac:dyDescent="0.2">
      <c r="G457" s="357"/>
      <c r="H457" s="315"/>
      <c r="I457" s="315"/>
      <c r="J457" s="315"/>
      <c r="K457" s="357"/>
      <c r="L457" s="315"/>
      <c r="M457" s="315"/>
      <c r="N457" s="315"/>
      <c r="O457" s="357"/>
    </row>
    <row r="458" spans="7:15" x14ac:dyDescent="0.2">
      <c r="G458" s="357"/>
      <c r="H458" s="315"/>
      <c r="I458" s="315"/>
      <c r="J458" s="315"/>
      <c r="K458" s="357"/>
      <c r="L458" s="315"/>
      <c r="M458" s="315"/>
      <c r="N458" s="315"/>
      <c r="O458" s="357"/>
    </row>
    <row r="459" spans="7:15" x14ac:dyDescent="0.2">
      <c r="G459" s="357"/>
      <c r="H459" s="315"/>
      <c r="I459" s="315"/>
      <c r="J459" s="315"/>
      <c r="K459" s="357"/>
      <c r="L459" s="315"/>
      <c r="M459" s="315"/>
      <c r="N459" s="315"/>
      <c r="O459" s="357"/>
    </row>
    <row r="460" spans="7:15" x14ac:dyDescent="0.2">
      <c r="G460" s="357"/>
      <c r="H460" s="315"/>
      <c r="I460" s="315"/>
      <c r="J460" s="315"/>
      <c r="K460" s="357"/>
      <c r="L460" s="315"/>
      <c r="M460" s="315"/>
      <c r="N460" s="315"/>
      <c r="O460" s="357"/>
    </row>
    <row r="461" spans="7:15" x14ac:dyDescent="0.2">
      <c r="G461" s="357"/>
      <c r="H461" s="315"/>
      <c r="I461" s="315"/>
      <c r="J461" s="315"/>
      <c r="K461" s="357"/>
      <c r="L461" s="315"/>
      <c r="M461" s="315"/>
      <c r="N461" s="315"/>
      <c r="O461" s="357"/>
    </row>
    <row r="462" spans="7:15" x14ac:dyDescent="0.2">
      <c r="G462" s="357"/>
      <c r="H462" s="315"/>
      <c r="I462" s="315"/>
      <c r="J462" s="315"/>
      <c r="K462" s="357"/>
      <c r="L462" s="315"/>
      <c r="M462" s="315"/>
      <c r="N462" s="315"/>
      <c r="O462" s="357"/>
    </row>
    <row r="463" spans="7:15" x14ac:dyDescent="0.2">
      <c r="G463" s="357"/>
      <c r="H463" s="315"/>
      <c r="I463" s="315"/>
      <c r="J463" s="315"/>
      <c r="K463" s="357"/>
      <c r="L463" s="315"/>
      <c r="M463" s="315"/>
      <c r="N463" s="315"/>
      <c r="O463" s="357"/>
    </row>
    <row r="464" spans="7:15" x14ac:dyDescent="0.2">
      <c r="G464" s="357"/>
      <c r="H464" s="315"/>
      <c r="I464" s="315"/>
      <c r="J464" s="315"/>
      <c r="K464" s="357"/>
      <c r="L464" s="315"/>
      <c r="M464" s="315"/>
      <c r="N464" s="315"/>
      <c r="O464" s="357"/>
    </row>
    <row r="465" spans="7:15" x14ac:dyDescent="0.2">
      <c r="G465" s="357"/>
      <c r="H465" s="315"/>
      <c r="I465" s="315"/>
      <c r="J465" s="315"/>
      <c r="K465" s="357"/>
      <c r="L465" s="315"/>
      <c r="M465" s="315"/>
      <c r="N465" s="315"/>
      <c r="O465" s="357"/>
    </row>
    <row r="466" spans="7:15" x14ac:dyDescent="0.2">
      <c r="G466" s="357"/>
      <c r="H466" s="315"/>
      <c r="I466" s="315"/>
      <c r="J466" s="315"/>
      <c r="K466" s="357"/>
      <c r="L466" s="315"/>
      <c r="M466" s="315"/>
      <c r="N466" s="315"/>
      <c r="O466" s="357"/>
    </row>
    <row r="467" spans="7:15" x14ac:dyDescent="0.2">
      <c r="G467" s="357"/>
      <c r="H467" s="315"/>
      <c r="I467" s="315"/>
      <c r="J467" s="315"/>
      <c r="K467" s="357"/>
      <c r="L467" s="315"/>
      <c r="M467" s="315"/>
      <c r="N467" s="315"/>
      <c r="O467" s="357"/>
    </row>
    <row r="468" spans="7:15" x14ac:dyDescent="0.2">
      <c r="G468" s="357"/>
      <c r="H468" s="315"/>
      <c r="I468" s="315"/>
      <c r="J468" s="315"/>
      <c r="K468" s="357"/>
      <c r="L468" s="315"/>
      <c r="M468" s="315"/>
      <c r="N468" s="315"/>
      <c r="O468" s="357"/>
    </row>
    <row r="469" spans="7:15" x14ac:dyDescent="0.2">
      <c r="G469" s="357"/>
      <c r="H469" s="315"/>
      <c r="I469" s="315"/>
      <c r="J469" s="315"/>
      <c r="K469" s="357"/>
      <c r="L469" s="315"/>
      <c r="M469" s="315"/>
      <c r="N469" s="315"/>
      <c r="O469" s="357"/>
    </row>
    <row r="470" spans="7:15" x14ac:dyDescent="0.2">
      <c r="G470" s="357"/>
      <c r="H470" s="315"/>
      <c r="I470" s="315"/>
      <c r="J470" s="315"/>
      <c r="K470" s="357"/>
      <c r="L470" s="315"/>
      <c r="M470" s="315"/>
      <c r="N470" s="315"/>
      <c r="O470" s="357"/>
    </row>
    <row r="471" spans="7:15" x14ac:dyDescent="0.2">
      <c r="G471" s="357"/>
      <c r="H471" s="315"/>
      <c r="I471" s="315"/>
      <c r="J471" s="315"/>
      <c r="K471" s="357"/>
      <c r="L471" s="315"/>
      <c r="M471" s="315"/>
      <c r="N471" s="315"/>
      <c r="O471" s="357"/>
    </row>
    <row r="472" spans="7:15" x14ac:dyDescent="0.2">
      <c r="G472" s="357"/>
      <c r="H472" s="315"/>
      <c r="I472" s="315"/>
      <c r="J472" s="315"/>
      <c r="K472" s="357"/>
      <c r="L472" s="315"/>
      <c r="M472" s="315"/>
      <c r="N472" s="315"/>
      <c r="O472" s="357"/>
    </row>
    <row r="473" spans="7:15" x14ac:dyDescent="0.2">
      <c r="G473" s="357"/>
      <c r="H473" s="315"/>
      <c r="I473" s="315"/>
      <c r="J473" s="315"/>
      <c r="K473" s="357"/>
      <c r="L473" s="315"/>
      <c r="M473" s="315"/>
      <c r="N473" s="315"/>
      <c r="O473" s="357"/>
    </row>
    <row r="474" spans="7:15" x14ac:dyDescent="0.2">
      <c r="G474" s="357"/>
      <c r="H474" s="315"/>
      <c r="I474" s="315"/>
      <c r="J474" s="315"/>
      <c r="K474" s="357"/>
      <c r="L474" s="315"/>
      <c r="M474" s="315"/>
      <c r="N474" s="315"/>
      <c r="O474" s="357"/>
    </row>
    <row r="475" spans="7:15" x14ac:dyDescent="0.2">
      <c r="G475" s="357"/>
      <c r="H475" s="315"/>
      <c r="I475" s="315"/>
      <c r="J475" s="315"/>
      <c r="K475" s="357"/>
      <c r="L475" s="315"/>
      <c r="M475" s="315"/>
      <c r="N475" s="315"/>
      <c r="O475" s="357"/>
    </row>
    <row r="476" spans="7:15" x14ac:dyDescent="0.2">
      <c r="G476" s="357"/>
      <c r="H476" s="315"/>
      <c r="I476" s="315"/>
      <c r="J476" s="315"/>
      <c r="K476" s="357"/>
      <c r="L476" s="315"/>
      <c r="M476" s="315"/>
      <c r="N476" s="315"/>
      <c r="O476" s="357"/>
    </row>
    <row r="477" spans="7:15" x14ac:dyDescent="0.2">
      <c r="G477" s="357"/>
      <c r="H477" s="315"/>
      <c r="I477" s="315"/>
      <c r="J477" s="315"/>
      <c r="K477" s="357"/>
      <c r="L477" s="315"/>
      <c r="M477" s="315"/>
      <c r="N477" s="315"/>
      <c r="O477" s="357"/>
    </row>
    <row r="478" spans="7:15" x14ac:dyDescent="0.2">
      <c r="G478" s="357"/>
      <c r="H478" s="315"/>
      <c r="I478" s="315"/>
      <c r="J478" s="315"/>
      <c r="K478" s="357"/>
      <c r="L478" s="315"/>
      <c r="M478" s="315"/>
      <c r="N478" s="315"/>
      <c r="O478" s="357"/>
    </row>
    <row r="479" spans="7:15" x14ac:dyDescent="0.2">
      <c r="G479" s="357"/>
      <c r="H479" s="315"/>
      <c r="I479" s="315"/>
      <c r="J479" s="315"/>
      <c r="K479" s="357"/>
      <c r="L479" s="315"/>
      <c r="M479" s="315"/>
      <c r="N479" s="315"/>
      <c r="O479" s="357"/>
    </row>
    <row r="480" spans="7:15" x14ac:dyDescent="0.2">
      <c r="G480" s="357"/>
      <c r="H480" s="315"/>
      <c r="I480" s="315"/>
      <c r="J480" s="315"/>
      <c r="K480" s="357"/>
      <c r="L480" s="315"/>
      <c r="M480" s="315"/>
      <c r="N480" s="315"/>
      <c r="O480" s="357"/>
    </row>
    <row r="481" spans="7:15" x14ac:dyDescent="0.2">
      <c r="G481" s="357"/>
      <c r="H481" s="315"/>
      <c r="I481" s="315"/>
      <c r="J481" s="315"/>
      <c r="K481" s="357"/>
      <c r="L481" s="315"/>
      <c r="M481" s="315"/>
      <c r="N481" s="315"/>
      <c r="O481" s="357"/>
    </row>
    <row r="482" spans="7:15" x14ac:dyDescent="0.2">
      <c r="G482" s="357"/>
      <c r="H482" s="315"/>
      <c r="I482" s="315"/>
      <c r="J482" s="315"/>
      <c r="K482" s="357"/>
      <c r="L482" s="315"/>
      <c r="M482" s="315"/>
      <c r="N482" s="315"/>
      <c r="O482" s="357"/>
    </row>
    <row r="483" spans="7:15" x14ac:dyDescent="0.2">
      <c r="G483" s="357"/>
      <c r="H483" s="315"/>
      <c r="I483" s="315"/>
      <c r="J483" s="315"/>
      <c r="K483" s="357"/>
      <c r="L483" s="315"/>
      <c r="M483" s="315"/>
      <c r="N483" s="315"/>
      <c r="O483" s="357"/>
    </row>
    <row r="484" spans="7:15" x14ac:dyDescent="0.2">
      <c r="G484" s="357"/>
      <c r="H484" s="315"/>
      <c r="I484" s="315"/>
      <c r="J484" s="315"/>
      <c r="K484" s="357"/>
      <c r="L484" s="315"/>
      <c r="M484" s="315"/>
      <c r="N484" s="315"/>
      <c r="O484" s="357"/>
    </row>
    <row r="485" spans="7:15" x14ac:dyDescent="0.2">
      <c r="G485" s="357"/>
      <c r="H485" s="315"/>
      <c r="I485" s="315"/>
      <c r="J485" s="315"/>
      <c r="K485" s="357"/>
      <c r="L485" s="315"/>
      <c r="M485" s="315"/>
      <c r="N485" s="315"/>
      <c r="O485" s="357"/>
    </row>
    <row r="486" spans="7:15" x14ac:dyDescent="0.2">
      <c r="G486" s="357"/>
      <c r="H486" s="315"/>
      <c r="I486" s="315"/>
      <c r="J486" s="315"/>
      <c r="K486" s="357"/>
      <c r="L486" s="315"/>
      <c r="M486" s="315"/>
      <c r="N486" s="315"/>
      <c r="O486" s="357"/>
    </row>
    <row r="487" spans="7:15" x14ac:dyDescent="0.2">
      <c r="G487" s="357"/>
      <c r="H487" s="315"/>
      <c r="I487" s="315"/>
      <c r="J487" s="315"/>
      <c r="K487" s="357"/>
      <c r="L487" s="315"/>
      <c r="M487" s="315"/>
      <c r="N487" s="315"/>
      <c r="O487" s="357"/>
    </row>
    <row r="488" spans="7:15" x14ac:dyDescent="0.2">
      <c r="G488" s="357"/>
      <c r="H488" s="315"/>
      <c r="I488" s="315"/>
      <c r="J488" s="315"/>
      <c r="K488" s="357"/>
      <c r="L488" s="315"/>
      <c r="M488" s="315"/>
      <c r="N488" s="315"/>
      <c r="O488" s="357"/>
    </row>
    <row r="489" spans="7:15" x14ac:dyDescent="0.2">
      <c r="G489" s="357"/>
      <c r="H489" s="315"/>
      <c r="I489" s="315"/>
      <c r="J489" s="315"/>
      <c r="K489" s="357"/>
      <c r="L489" s="315"/>
      <c r="M489" s="315"/>
      <c r="N489" s="315"/>
      <c r="O489" s="357"/>
    </row>
    <row r="490" spans="7:15" x14ac:dyDescent="0.2">
      <c r="G490" s="357"/>
      <c r="H490" s="315"/>
      <c r="I490" s="315"/>
      <c r="J490" s="315"/>
      <c r="K490" s="357"/>
      <c r="L490" s="315"/>
      <c r="M490" s="315"/>
      <c r="N490" s="315"/>
      <c r="O490" s="357"/>
    </row>
    <row r="491" spans="7:15" x14ac:dyDescent="0.2">
      <c r="G491" s="357"/>
      <c r="H491" s="315"/>
      <c r="I491" s="315"/>
      <c r="J491" s="315"/>
      <c r="K491" s="357"/>
      <c r="L491" s="315"/>
      <c r="M491" s="315"/>
      <c r="N491" s="315"/>
      <c r="O491" s="357"/>
    </row>
    <row r="492" spans="7:15" x14ac:dyDescent="0.2">
      <c r="G492" s="357"/>
      <c r="H492" s="315"/>
      <c r="I492" s="315"/>
      <c r="J492" s="315"/>
      <c r="K492" s="357"/>
      <c r="L492" s="315"/>
      <c r="M492" s="315"/>
      <c r="N492" s="315"/>
      <c r="O492" s="357"/>
    </row>
    <row r="493" spans="7:15" x14ac:dyDescent="0.2">
      <c r="G493" s="357"/>
      <c r="H493" s="315"/>
      <c r="I493" s="315"/>
      <c r="J493" s="315"/>
      <c r="K493" s="357"/>
      <c r="L493" s="315"/>
      <c r="M493" s="315"/>
      <c r="N493" s="315"/>
      <c r="O493" s="357"/>
    </row>
    <row r="494" spans="7:15" x14ac:dyDescent="0.2">
      <c r="G494" s="357"/>
      <c r="H494" s="315"/>
      <c r="I494" s="315"/>
      <c r="J494" s="315"/>
      <c r="K494" s="357"/>
      <c r="L494" s="315"/>
      <c r="M494" s="315"/>
      <c r="N494" s="315"/>
      <c r="O494" s="357"/>
    </row>
    <row r="495" spans="7:15" x14ac:dyDescent="0.2">
      <c r="G495" s="357"/>
      <c r="H495" s="315"/>
      <c r="I495" s="315"/>
      <c r="J495" s="315"/>
      <c r="K495" s="357"/>
      <c r="L495" s="315"/>
      <c r="M495" s="315"/>
      <c r="N495" s="315"/>
      <c r="O495" s="357"/>
    </row>
    <row r="496" spans="7:15" x14ac:dyDescent="0.2">
      <c r="G496" s="357"/>
      <c r="H496" s="315"/>
      <c r="I496" s="315"/>
      <c r="J496" s="315"/>
      <c r="K496" s="357"/>
      <c r="L496" s="315"/>
      <c r="M496" s="315"/>
      <c r="N496" s="315"/>
      <c r="O496" s="357"/>
    </row>
    <row r="497" spans="7:15" x14ac:dyDescent="0.2">
      <c r="G497" s="357"/>
      <c r="H497" s="315"/>
      <c r="I497" s="315"/>
      <c r="J497" s="315"/>
      <c r="K497" s="357"/>
      <c r="L497" s="315"/>
      <c r="M497" s="315"/>
      <c r="N497" s="315"/>
      <c r="O497" s="357"/>
    </row>
    <row r="498" spans="7:15" x14ac:dyDescent="0.2">
      <c r="G498" s="357"/>
      <c r="H498" s="315"/>
      <c r="I498" s="315"/>
      <c r="J498" s="315"/>
      <c r="K498" s="357"/>
      <c r="L498" s="315"/>
      <c r="M498" s="315"/>
      <c r="N498" s="315"/>
      <c r="O498" s="357"/>
    </row>
    <row r="499" spans="7:15" x14ac:dyDescent="0.2">
      <c r="G499" s="357"/>
      <c r="H499" s="315"/>
      <c r="I499" s="315"/>
      <c r="J499" s="315"/>
      <c r="K499" s="357"/>
      <c r="L499" s="315"/>
      <c r="M499" s="315"/>
      <c r="N499" s="315"/>
      <c r="O499" s="357"/>
    </row>
    <row r="500" spans="7:15" x14ac:dyDescent="0.2">
      <c r="G500" s="357"/>
      <c r="H500" s="315"/>
      <c r="I500" s="315"/>
      <c r="J500" s="315"/>
      <c r="K500" s="357"/>
      <c r="L500" s="315"/>
      <c r="M500" s="315"/>
      <c r="N500" s="315"/>
      <c r="O500" s="357"/>
    </row>
    <row r="501" spans="7:15" x14ac:dyDescent="0.2">
      <c r="G501" s="357"/>
      <c r="H501" s="315"/>
      <c r="I501" s="315"/>
      <c r="J501" s="315"/>
      <c r="K501" s="357"/>
      <c r="L501" s="315"/>
      <c r="M501" s="315"/>
      <c r="N501" s="315"/>
      <c r="O501" s="357"/>
    </row>
    <row r="502" spans="7:15" x14ac:dyDescent="0.2">
      <c r="G502" s="357"/>
      <c r="H502" s="315"/>
      <c r="I502" s="315"/>
      <c r="J502" s="315"/>
      <c r="K502" s="357"/>
      <c r="L502" s="315"/>
      <c r="M502" s="315"/>
      <c r="N502" s="315"/>
      <c r="O502" s="357"/>
    </row>
    <row r="503" spans="7:15" x14ac:dyDescent="0.2">
      <c r="G503" s="357"/>
      <c r="H503" s="315"/>
      <c r="I503" s="315"/>
      <c r="J503" s="315"/>
      <c r="K503" s="357"/>
      <c r="L503" s="315"/>
      <c r="M503" s="315"/>
      <c r="N503" s="315"/>
      <c r="O503" s="357"/>
    </row>
    <row r="504" spans="7:15" x14ac:dyDescent="0.2">
      <c r="G504" s="357"/>
      <c r="H504" s="315"/>
      <c r="I504" s="315"/>
      <c r="J504" s="315"/>
      <c r="K504" s="357"/>
      <c r="L504" s="315"/>
      <c r="M504" s="315"/>
      <c r="N504" s="315"/>
      <c r="O504" s="357"/>
    </row>
    <row r="505" spans="7:15" x14ac:dyDescent="0.2">
      <c r="G505" s="357"/>
      <c r="H505" s="315"/>
      <c r="I505" s="315"/>
      <c r="J505" s="315"/>
      <c r="K505" s="357"/>
      <c r="L505" s="315"/>
      <c r="M505" s="315"/>
      <c r="N505" s="315"/>
      <c r="O505" s="357"/>
    </row>
    <row r="506" spans="7:15" x14ac:dyDescent="0.2">
      <c r="G506" s="357"/>
      <c r="H506" s="315"/>
      <c r="I506" s="315"/>
      <c r="J506" s="315"/>
      <c r="K506" s="357"/>
      <c r="L506" s="315"/>
      <c r="M506" s="315"/>
      <c r="N506" s="315"/>
      <c r="O506" s="357"/>
    </row>
    <row r="507" spans="7:15" x14ac:dyDescent="0.2">
      <c r="G507" s="357"/>
      <c r="H507" s="315"/>
      <c r="I507" s="315"/>
      <c r="J507" s="315"/>
      <c r="K507" s="357"/>
      <c r="L507" s="315"/>
      <c r="M507" s="315"/>
      <c r="N507" s="315"/>
      <c r="O507" s="357"/>
    </row>
    <row r="508" spans="7:15" x14ac:dyDescent="0.2">
      <c r="G508" s="357"/>
      <c r="H508" s="315"/>
      <c r="I508" s="315"/>
      <c r="J508" s="315"/>
      <c r="K508" s="357"/>
      <c r="L508" s="315"/>
      <c r="M508" s="315"/>
      <c r="N508" s="315"/>
      <c r="O508" s="357"/>
    </row>
    <row r="509" spans="7:15" x14ac:dyDescent="0.2">
      <c r="G509" s="357"/>
      <c r="H509" s="315"/>
      <c r="I509" s="315"/>
      <c r="J509" s="315"/>
      <c r="K509" s="357"/>
      <c r="L509" s="315"/>
      <c r="M509" s="315"/>
      <c r="N509" s="315"/>
      <c r="O509" s="357"/>
    </row>
    <row r="510" spans="7:15" x14ac:dyDescent="0.2">
      <c r="G510" s="357"/>
      <c r="H510" s="315"/>
      <c r="I510" s="315"/>
      <c r="J510" s="315"/>
      <c r="K510" s="357"/>
      <c r="L510" s="315"/>
      <c r="M510" s="315"/>
      <c r="N510" s="315"/>
      <c r="O510" s="357"/>
    </row>
    <row r="511" spans="7:15" x14ac:dyDescent="0.2">
      <c r="G511" s="357"/>
      <c r="H511" s="315"/>
      <c r="I511" s="315"/>
      <c r="J511" s="315"/>
      <c r="K511" s="357"/>
      <c r="L511" s="315"/>
      <c r="M511" s="315"/>
      <c r="N511" s="315"/>
      <c r="O511" s="357"/>
    </row>
    <row r="512" spans="7:15" x14ac:dyDescent="0.2">
      <c r="G512" s="357"/>
      <c r="H512" s="315"/>
      <c r="I512" s="315"/>
      <c r="J512" s="315"/>
      <c r="K512" s="357"/>
      <c r="L512" s="315"/>
      <c r="M512" s="315"/>
      <c r="N512" s="315"/>
      <c r="O512" s="357"/>
    </row>
    <row r="513" spans="7:15" x14ac:dyDescent="0.2">
      <c r="G513" s="357"/>
      <c r="H513" s="315"/>
      <c r="I513" s="315"/>
      <c r="J513" s="315"/>
      <c r="K513" s="357"/>
      <c r="L513" s="315"/>
      <c r="M513" s="315"/>
      <c r="N513" s="315"/>
      <c r="O513" s="357"/>
    </row>
    <row r="514" spans="7:15" x14ac:dyDescent="0.2">
      <c r="G514" s="357"/>
      <c r="H514" s="315"/>
      <c r="I514" s="315"/>
      <c r="J514" s="315"/>
      <c r="K514" s="357"/>
      <c r="L514" s="315"/>
      <c r="M514" s="315"/>
      <c r="N514" s="315"/>
      <c r="O514" s="357"/>
    </row>
    <row r="515" spans="7:15" x14ac:dyDescent="0.2">
      <c r="G515" s="357"/>
      <c r="H515" s="315"/>
      <c r="I515" s="315"/>
      <c r="J515" s="315"/>
      <c r="K515" s="357"/>
      <c r="L515" s="315"/>
      <c r="M515" s="315"/>
      <c r="N515" s="315"/>
      <c r="O515" s="357"/>
    </row>
    <row r="516" spans="7:15" x14ac:dyDescent="0.2">
      <c r="G516" s="357"/>
      <c r="H516" s="315"/>
      <c r="I516" s="315"/>
      <c r="J516" s="315"/>
      <c r="K516" s="357"/>
      <c r="L516" s="315"/>
      <c r="M516" s="315"/>
      <c r="N516" s="315"/>
      <c r="O516" s="357"/>
    </row>
    <row r="517" spans="7:15" x14ac:dyDescent="0.2">
      <c r="G517" s="357"/>
      <c r="H517" s="315"/>
      <c r="I517" s="315"/>
      <c r="J517" s="315"/>
      <c r="K517" s="357"/>
      <c r="L517" s="315"/>
      <c r="M517" s="315"/>
      <c r="N517" s="315"/>
      <c r="O517" s="357"/>
    </row>
    <row r="518" spans="7:15" x14ac:dyDescent="0.2">
      <c r="G518" s="357"/>
      <c r="H518" s="315"/>
      <c r="I518" s="315"/>
      <c r="J518" s="315"/>
      <c r="K518" s="357"/>
      <c r="L518" s="315"/>
      <c r="M518" s="315"/>
      <c r="N518" s="315"/>
      <c r="O518" s="357"/>
    </row>
    <row r="519" spans="7:15" x14ac:dyDescent="0.2">
      <c r="G519" s="357"/>
      <c r="H519" s="315"/>
      <c r="I519" s="315"/>
      <c r="J519" s="315"/>
      <c r="K519" s="357"/>
      <c r="L519" s="315"/>
      <c r="M519" s="315"/>
      <c r="N519" s="315"/>
      <c r="O519" s="357"/>
    </row>
    <row r="520" spans="7:15" x14ac:dyDescent="0.2">
      <c r="G520" s="357"/>
      <c r="H520" s="315"/>
      <c r="I520" s="315"/>
      <c r="J520" s="315"/>
      <c r="K520" s="357"/>
      <c r="L520" s="315"/>
      <c r="M520" s="315"/>
      <c r="N520" s="315"/>
      <c r="O520" s="357"/>
    </row>
    <row r="521" spans="7:15" x14ac:dyDescent="0.2">
      <c r="G521" s="357"/>
      <c r="H521" s="315"/>
      <c r="I521" s="315"/>
      <c r="J521" s="315"/>
      <c r="K521" s="357"/>
      <c r="L521" s="315"/>
      <c r="M521" s="315"/>
      <c r="N521" s="315"/>
      <c r="O521" s="357"/>
    </row>
    <row r="522" spans="7:15" x14ac:dyDescent="0.2">
      <c r="G522" s="357"/>
      <c r="H522" s="315"/>
      <c r="I522" s="315"/>
      <c r="J522" s="315"/>
      <c r="K522" s="357"/>
      <c r="L522" s="315"/>
      <c r="M522" s="315"/>
      <c r="N522" s="315"/>
      <c r="O522" s="357"/>
    </row>
    <row r="523" spans="7:15" x14ac:dyDescent="0.2">
      <c r="G523" s="357"/>
      <c r="H523" s="315"/>
      <c r="I523" s="315"/>
      <c r="J523" s="315"/>
      <c r="K523" s="357"/>
      <c r="L523" s="315"/>
      <c r="M523" s="315"/>
      <c r="N523" s="315"/>
      <c r="O523" s="357"/>
    </row>
    <row r="524" spans="7:15" x14ac:dyDescent="0.2">
      <c r="G524" s="357"/>
      <c r="H524" s="315"/>
      <c r="I524" s="315"/>
      <c r="J524" s="315"/>
      <c r="K524" s="357"/>
      <c r="L524" s="315"/>
      <c r="M524" s="315"/>
      <c r="N524" s="315"/>
      <c r="O524" s="357"/>
    </row>
    <row r="525" spans="7:15" x14ac:dyDescent="0.2">
      <c r="G525" s="357"/>
      <c r="H525" s="315"/>
      <c r="I525" s="315"/>
      <c r="J525" s="315"/>
      <c r="K525" s="357"/>
      <c r="L525" s="315"/>
      <c r="M525" s="315"/>
      <c r="N525" s="315"/>
      <c r="O525" s="357"/>
    </row>
    <row r="526" spans="7:15" x14ac:dyDescent="0.2">
      <c r="G526" s="357"/>
      <c r="H526" s="315"/>
      <c r="I526" s="315"/>
      <c r="J526" s="315"/>
      <c r="K526" s="357"/>
      <c r="L526" s="315"/>
      <c r="M526" s="315"/>
      <c r="N526" s="315"/>
      <c r="O526" s="357"/>
    </row>
    <row r="527" spans="7:15" x14ac:dyDescent="0.2">
      <c r="G527" s="357"/>
      <c r="H527" s="315"/>
      <c r="I527" s="315"/>
      <c r="J527" s="315"/>
      <c r="K527" s="357"/>
      <c r="L527" s="315"/>
      <c r="M527" s="315"/>
      <c r="N527" s="315"/>
      <c r="O527" s="357"/>
    </row>
    <row r="528" spans="7:15" x14ac:dyDescent="0.2">
      <c r="G528" s="357"/>
      <c r="H528" s="315"/>
      <c r="I528" s="315"/>
      <c r="J528" s="315"/>
      <c r="K528" s="357"/>
      <c r="L528" s="315"/>
      <c r="M528" s="315"/>
      <c r="N528" s="315"/>
      <c r="O528" s="357"/>
    </row>
    <row r="529" spans="7:15" x14ac:dyDescent="0.2">
      <c r="G529" s="357"/>
      <c r="H529" s="315"/>
      <c r="I529" s="315"/>
      <c r="J529" s="315"/>
      <c r="K529" s="357"/>
      <c r="L529" s="315"/>
      <c r="M529" s="315"/>
      <c r="N529" s="315"/>
      <c r="O529" s="357"/>
    </row>
    <row r="530" spans="7:15" x14ac:dyDescent="0.2">
      <c r="G530" s="357"/>
      <c r="H530" s="315"/>
      <c r="I530" s="315"/>
      <c r="J530" s="315"/>
      <c r="K530" s="357"/>
      <c r="L530" s="315"/>
      <c r="M530" s="315"/>
      <c r="N530" s="315"/>
      <c r="O530" s="357"/>
    </row>
    <row r="531" spans="7:15" x14ac:dyDescent="0.2">
      <c r="G531" s="357"/>
      <c r="H531" s="315"/>
      <c r="I531" s="315"/>
      <c r="J531" s="315"/>
      <c r="K531" s="357"/>
      <c r="L531" s="315"/>
      <c r="M531" s="315"/>
      <c r="N531" s="315"/>
      <c r="O531" s="357"/>
    </row>
    <row r="532" spans="7:15" x14ac:dyDescent="0.2">
      <c r="G532" s="357"/>
      <c r="H532" s="315"/>
      <c r="I532" s="315"/>
      <c r="J532" s="315"/>
      <c r="K532" s="357"/>
      <c r="L532" s="315"/>
      <c r="M532" s="315"/>
      <c r="N532" s="315"/>
      <c r="O532" s="357"/>
    </row>
    <row r="533" spans="7:15" x14ac:dyDescent="0.2">
      <c r="G533" s="357"/>
      <c r="H533" s="315"/>
      <c r="I533" s="315"/>
      <c r="J533" s="315"/>
      <c r="K533" s="357"/>
      <c r="L533" s="315"/>
      <c r="M533" s="315"/>
      <c r="N533" s="315"/>
      <c r="O533" s="357"/>
    </row>
    <row r="534" spans="7:15" x14ac:dyDescent="0.2">
      <c r="G534" s="357"/>
      <c r="H534" s="315"/>
      <c r="I534" s="315"/>
      <c r="J534" s="315"/>
      <c r="K534" s="357"/>
      <c r="L534" s="315"/>
      <c r="M534" s="315"/>
      <c r="N534" s="315"/>
      <c r="O534" s="357"/>
    </row>
    <row r="535" spans="7:15" x14ac:dyDescent="0.2">
      <c r="G535" s="357"/>
      <c r="H535" s="315"/>
      <c r="I535" s="315"/>
      <c r="J535" s="315"/>
      <c r="K535" s="357"/>
      <c r="L535" s="315"/>
      <c r="M535" s="315"/>
      <c r="N535" s="315"/>
      <c r="O535" s="357"/>
    </row>
    <row r="536" spans="7:15" x14ac:dyDescent="0.2">
      <c r="G536" s="357"/>
      <c r="H536" s="315"/>
      <c r="I536" s="315"/>
      <c r="J536" s="315"/>
      <c r="K536" s="357"/>
      <c r="L536" s="315"/>
      <c r="M536" s="315"/>
      <c r="N536" s="315"/>
      <c r="O536" s="357"/>
    </row>
    <row r="537" spans="7:15" x14ac:dyDescent="0.2">
      <c r="G537" s="357"/>
      <c r="H537" s="315"/>
      <c r="I537" s="315"/>
      <c r="J537" s="315"/>
      <c r="K537" s="357"/>
      <c r="L537" s="315"/>
      <c r="M537" s="315"/>
      <c r="N537" s="315"/>
      <c r="O537" s="357"/>
    </row>
    <row r="538" spans="7:15" x14ac:dyDescent="0.2">
      <c r="G538" s="357"/>
      <c r="H538" s="315"/>
      <c r="I538" s="315"/>
      <c r="J538" s="315"/>
      <c r="K538" s="357"/>
      <c r="L538" s="315"/>
      <c r="M538" s="315"/>
      <c r="N538" s="315"/>
      <c r="O538" s="357"/>
    </row>
    <row r="539" spans="7:15" x14ac:dyDescent="0.2">
      <c r="G539" s="357"/>
      <c r="H539" s="315"/>
      <c r="I539" s="315"/>
      <c r="J539" s="315"/>
      <c r="K539" s="357"/>
      <c r="L539" s="315"/>
      <c r="M539" s="315"/>
      <c r="N539" s="315"/>
      <c r="O539" s="357"/>
    </row>
    <row r="540" spans="7:15" x14ac:dyDescent="0.2">
      <c r="G540" s="357"/>
      <c r="H540" s="315"/>
      <c r="I540" s="315"/>
      <c r="J540" s="315"/>
      <c r="K540" s="357"/>
      <c r="L540" s="315"/>
      <c r="M540" s="315"/>
      <c r="N540" s="315"/>
      <c r="O540" s="357"/>
    </row>
    <row r="541" spans="7:15" x14ac:dyDescent="0.2">
      <c r="G541" s="357"/>
      <c r="H541" s="315"/>
      <c r="I541" s="315"/>
      <c r="J541" s="315"/>
      <c r="K541" s="357"/>
      <c r="L541" s="315"/>
      <c r="M541" s="315"/>
      <c r="N541" s="315"/>
      <c r="O541" s="357"/>
    </row>
    <row r="542" spans="7:15" x14ac:dyDescent="0.2">
      <c r="G542" s="357"/>
      <c r="H542" s="315"/>
      <c r="I542" s="315"/>
      <c r="J542" s="315"/>
      <c r="K542" s="357"/>
      <c r="L542" s="315"/>
      <c r="M542" s="315"/>
      <c r="N542" s="315"/>
      <c r="O542" s="357"/>
    </row>
    <row r="543" spans="7:15" x14ac:dyDescent="0.2">
      <c r="G543" s="357"/>
      <c r="H543" s="315"/>
      <c r="I543" s="315"/>
      <c r="J543" s="315"/>
      <c r="K543" s="357"/>
      <c r="L543" s="315"/>
      <c r="M543" s="315"/>
      <c r="N543" s="315"/>
      <c r="O543" s="357"/>
    </row>
    <row r="544" spans="7:15" x14ac:dyDescent="0.2">
      <c r="G544" s="357"/>
      <c r="H544" s="315"/>
      <c r="I544" s="315"/>
      <c r="J544" s="315"/>
      <c r="K544" s="357"/>
      <c r="L544" s="315"/>
      <c r="M544" s="315"/>
      <c r="N544" s="315"/>
      <c r="O544" s="357"/>
    </row>
    <row r="545" spans="7:15" x14ac:dyDescent="0.2">
      <c r="G545" s="357"/>
      <c r="H545" s="315"/>
      <c r="I545" s="315"/>
      <c r="J545" s="315"/>
      <c r="K545" s="357"/>
      <c r="L545" s="315"/>
      <c r="M545" s="315"/>
      <c r="N545" s="315"/>
      <c r="O545" s="357"/>
    </row>
    <row r="546" spans="7:15" x14ac:dyDescent="0.2">
      <c r="G546" s="357"/>
      <c r="H546" s="315"/>
      <c r="I546" s="315"/>
      <c r="J546" s="315"/>
      <c r="K546" s="357"/>
      <c r="L546" s="315"/>
      <c r="M546" s="315"/>
      <c r="N546" s="315"/>
      <c r="O546" s="357"/>
    </row>
    <row r="547" spans="7:15" x14ac:dyDescent="0.2">
      <c r="G547" s="357"/>
      <c r="H547" s="315"/>
      <c r="I547" s="315"/>
      <c r="J547" s="315"/>
      <c r="K547" s="357"/>
      <c r="L547" s="315"/>
      <c r="M547" s="315"/>
      <c r="N547" s="315"/>
      <c r="O547" s="357"/>
    </row>
    <row r="548" spans="7:15" x14ac:dyDescent="0.2">
      <c r="G548" s="357"/>
      <c r="H548" s="315"/>
      <c r="I548" s="315"/>
      <c r="J548" s="315"/>
      <c r="K548" s="357"/>
      <c r="L548" s="315"/>
      <c r="M548" s="315"/>
      <c r="N548" s="315"/>
      <c r="O548" s="357"/>
    </row>
    <row r="549" spans="7:15" x14ac:dyDescent="0.2">
      <c r="G549" s="357"/>
      <c r="H549" s="315"/>
      <c r="I549" s="315"/>
      <c r="J549" s="315"/>
      <c r="K549" s="357"/>
      <c r="L549" s="315"/>
      <c r="M549" s="315"/>
      <c r="N549" s="315"/>
      <c r="O549" s="357"/>
    </row>
    <row r="550" spans="7:15" x14ac:dyDescent="0.2">
      <c r="G550" s="357"/>
      <c r="H550" s="315"/>
      <c r="I550" s="315"/>
      <c r="J550" s="315"/>
      <c r="K550" s="357"/>
      <c r="L550" s="315"/>
      <c r="M550" s="315"/>
      <c r="N550" s="315"/>
      <c r="O550" s="357"/>
    </row>
    <row r="551" spans="7:15" x14ac:dyDescent="0.2">
      <c r="G551" s="357"/>
      <c r="H551" s="315"/>
      <c r="I551" s="315"/>
      <c r="J551" s="315"/>
      <c r="K551" s="357"/>
      <c r="L551" s="315"/>
      <c r="M551" s="315"/>
      <c r="N551" s="315"/>
      <c r="O551" s="357"/>
    </row>
    <row r="552" spans="7:15" x14ac:dyDescent="0.2">
      <c r="G552" s="357"/>
      <c r="H552" s="315"/>
      <c r="I552" s="315"/>
      <c r="J552" s="315"/>
      <c r="K552" s="357"/>
      <c r="L552" s="315"/>
      <c r="M552" s="315"/>
      <c r="N552" s="315"/>
      <c r="O552" s="357"/>
    </row>
    <row r="553" spans="7:15" x14ac:dyDescent="0.2">
      <c r="G553" s="357"/>
      <c r="H553" s="315"/>
      <c r="I553" s="315"/>
      <c r="J553" s="315"/>
      <c r="K553" s="357"/>
      <c r="L553" s="315"/>
      <c r="M553" s="315"/>
      <c r="N553" s="315"/>
      <c r="O553" s="357"/>
    </row>
    <row r="554" spans="7:15" x14ac:dyDescent="0.2">
      <c r="G554" s="357"/>
      <c r="H554" s="315"/>
      <c r="I554" s="315"/>
      <c r="J554" s="315"/>
      <c r="K554" s="357"/>
      <c r="L554" s="315"/>
      <c r="M554" s="315"/>
      <c r="N554" s="315"/>
      <c r="O554" s="357"/>
    </row>
    <row r="555" spans="7:15" x14ac:dyDescent="0.2">
      <c r="G555" s="357"/>
      <c r="H555" s="315"/>
      <c r="I555" s="315"/>
      <c r="J555" s="315"/>
      <c r="K555" s="357"/>
      <c r="L555" s="315"/>
      <c r="M555" s="315"/>
      <c r="N555" s="315"/>
      <c r="O555" s="357"/>
    </row>
    <row r="556" spans="7:15" x14ac:dyDescent="0.2">
      <c r="G556" s="357"/>
      <c r="H556" s="315"/>
      <c r="I556" s="315"/>
      <c r="J556" s="315"/>
      <c r="K556" s="357"/>
      <c r="L556" s="315"/>
      <c r="M556" s="315"/>
      <c r="N556" s="315"/>
      <c r="O556" s="357"/>
    </row>
    <row r="557" spans="7:15" x14ac:dyDescent="0.2">
      <c r="G557" s="357"/>
      <c r="H557" s="315"/>
      <c r="I557" s="315"/>
      <c r="J557" s="315"/>
      <c r="K557" s="357"/>
      <c r="L557" s="315"/>
      <c r="M557" s="315"/>
      <c r="N557" s="315"/>
      <c r="O557" s="357"/>
    </row>
    <row r="558" spans="7:15" x14ac:dyDescent="0.2">
      <c r="G558" s="357"/>
      <c r="H558" s="315"/>
      <c r="I558" s="315"/>
      <c r="J558" s="315"/>
      <c r="K558" s="357"/>
      <c r="L558" s="315"/>
      <c r="M558" s="315"/>
      <c r="N558" s="315"/>
      <c r="O558" s="357"/>
    </row>
    <row r="559" spans="7:15" x14ac:dyDescent="0.2">
      <c r="G559" s="357"/>
      <c r="H559" s="315"/>
      <c r="I559" s="315"/>
      <c r="J559" s="315"/>
      <c r="K559" s="357"/>
      <c r="L559" s="315"/>
      <c r="M559" s="315"/>
      <c r="N559" s="315"/>
      <c r="O559" s="357"/>
    </row>
    <row r="560" spans="7:15" x14ac:dyDescent="0.2">
      <c r="G560" s="357"/>
      <c r="H560" s="315"/>
      <c r="I560" s="315"/>
      <c r="J560" s="315"/>
      <c r="K560" s="357"/>
      <c r="L560" s="315"/>
      <c r="M560" s="315"/>
      <c r="N560" s="315"/>
      <c r="O560" s="357"/>
    </row>
    <row r="561" spans="7:15" x14ac:dyDescent="0.2">
      <c r="G561" s="357"/>
      <c r="H561" s="315"/>
      <c r="I561" s="315"/>
      <c r="J561" s="315"/>
      <c r="K561" s="357"/>
      <c r="L561" s="315"/>
      <c r="M561" s="315"/>
      <c r="N561" s="315"/>
      <c r="O561" s="357"/>
    </row>
    <row r="562" spans="7:15" x14ac:dyDescent="0.2">
      <c r="G562" s="357"/>
      <c r="H562" s="315"/>
      <c r="I562" s="315"/>
      <c r="J562" s="315"/>
      <c r="K562" s="357"/>
      <c r="L562" s="315"/>
      <c r="M562" s="315"/>
      <c r="N562" s="315"/>
      <c r="O562" s="357"/>
    </row>
    <row r="563" spans="7:15" x14ac:dyDescent="0.2">
      <c r="G563" s="357"/>
      <c r="H563" s="315"/>
      <c r="I563" s="315"/>
      <c r="J563" s="315"/>
      <c r="K563" s="357"/>
      <c r="L563" s="315"/>
      <c r="M563" s="315"/>
      <c r="N563" s="315"/>
      <c r="O563" s="357"/>
    </row>
    <row r="564" spans="7:15" x14ac:dyDescent="0.2">
      <c r="G564" s="357"/>
      <c r="H564" s="315"/>
      <c r="I564" s="315"/>
      <c r="J564" s="315"/>
      <c r="K564" s="357"/>
      <c r="L564" s="315"/>
      <c r="M564" s="315"/>
      <c r="N564" s="315"/>
      <c r="O564" s="357"/>
    </row>
    <row r="565" spans="7:15" x14ac:dyDescent="0.2">
      <c r="G565" s="357"/>
      <c r="H565" s="315"/>
      <c r="I565" s="315"/>
      <c r="J565" s="315"/>
      <c r="K565" s="357"/>
      <c r="L565" s="315"/>
      <c r="M565" s="315"/>
      <c r="N565" s="315"/>
      <c r="O565" s="357"/>
    </row>
    <row r="566" spans="7:15" x14ac:dyDescent="0.2">
      <c r="G566" s="357"/>
      <c r="H566" s="315"/>
      <c r="I566" s="315"/>
      <c r="J566" s="315"/>
      <c r="K566" s="357"/>
      <c r="L566" s="315"/>
      <c r="M566" s="315"/>
      <c r="N566" s="315"/>
      <c r="O566" s="357"/>
    </row>
    <row r="567" spans="7:15" x14ac:dyDescent="0.2">
      <c r="G567" s="357"/>
      <c r="H567" s="315"/>
      <c r="I567" s="315"/>
      <c r="J567" s="315"/>
      <c r="K567" s="357"/>
      <c r="L567" s="315"/>
      <c r="M567" s="315"/>
      <c r="N567" s="315"/>
      <c r="O567" s="357"/>
    </row>
    <row r="568" spans="7:15" x14ac:dyDescent="0.2">
      <c r="G568" s="357"/>
      <c r="H568" s="315"/>
      <c r="I568" s="315"/>
      <c r="J568" s="315"/>
      <c r="K568" s="357"/>
      <c r="L568" s="315"/>
      <c r="M568" s="315"/>
      <c r="N568" s="315"/>
      <c r="O568" s="357"/>
    </row>
    <row r="569" spans="7:15" x14ac:dyDescent="0.2">
      <c r="G569" s="357"/>
      <c r="H569" s="315"/>
      <c r="I569" s="315"/>
      <c r="J569" s="315"/>
      <c r="K569" s="357"/>
      <c r="L569" s="315"/>
      <c r="M569" s="315"/>
      <c r="N569" s="315"/>
      <c r="O569" s="357"/>
    </row>
    <row r="570" spans="7:15" x14ac:dyDescent="0.2">
      <c r="G570" s="357"/>
      <c r="H570" s="315"/>
      <c r="I570" s="315"/>
      <c r="J570" s="315"/>
      <c r="K570" s="357"/>
      <c r="L570" s="315"/>
      <c r="M570" s="315"/>
      <c r="N570" s="315"/>
      <c r="O570" s="357"/>
    </row>
    <row r="571" spans="7:15" x14ac:dyDescent="0.2">
      <c r="G571" s="357"/>
      <c r="H571" s="315"/>
      <c r="I571" s="315"/>
      <c r="J571" s="315"/>
      <c r="K571" s="357"/>
      <c r="L571" s="315"/>
      <c r="M571" s="315"/>
      <c r="N571" s="315"/>
      <c r="O571" s="357"/>
    </row>
    <row r="572" spans="7:15" x14ac:dyDescent="0.2">
      <c r="G572" s="357"/>
      <c r="H572" s="315"/>
      <c r="I572" s="315"/>
      <c r="J572" s="315"/>
      <c r="K572" s="357"/>
      <c r="L572" s="315"/>
      <c r="M572" s="315"/>
      <c r="N572" s="315"/>
      <c r="O572" s="357"/>
    </row>
    <row r="573" spans="7:15" x14ac:dyDescent="0.2">
      <c r="G573" s="357"/>
      <c r="H573" s="315"/>
      <c r="I573" s="315"/>
      <c r="J573" s="315"/>
      <c r="K573" s="357"/>
      <c r="L573" s="315"/>
      <c r="M573" s="315"/>
      <c r="N573" s="315"/>
      <c r="O573" s="357"/>
    </row>
    <row r="574" spans="7:15" x14ac:dyDescent="0.2">
      <c r="G574" s="357"/>
      <c r="H574" s="315"/>
      <c r="I574" s="315"/>
      <c r="J574" s="315"/>
      <c r="K574" s="357"/>
      <c r="L574" s="315"/>
      <c r="M574" s="315"/>
      <c r="N574" s="315"/>
      <c r="O574" s="357"/>
    </row>
    <row r="575" spans="7:15" x14ac:dyDescent="0.2">
      <c r="G575" s="357"/>
      <c r="H575" s="315"/>
      <c r="I575" s="315"/>
      <c r="J575" s="315"/>
      <c r="K575" s="357"/>
      <c r="L575" s="315"/>
      <c r="M575" s="315"/>
      <c r="N575" s="315"/>
      <c r="O575" s="357"/>
    </row>
    <row r="576" spans="7:15" x14ac:dyDescent="0.2">
      <c r="G576" s="357"/>
      <c r="H576" s="315"/>
      <c r="I576" s="315"/>
      <c r="J576" s="315"/>
      <c r="K576" s="357"/>
      <c r="L576" s="315"/>
      <c r="M576" s="315"/>
      <c r="N576" s="315"/>
      <c r="O576" s="357"/>
    </row>
    <row r="577" spans="7:15" x14ac:dyDescent="0.2">
      <c r="G577" s="357"/>
      <c r="H577" s="315"/>
      <c r="I577" s="315"/>
      <c r="J577" s="315"/>
      <c r="K577" s="357"/>
      <c r="L577" s="315"/>
      <c r="M577" s="315"/>
      <c r="N577" s="315"/>
      <c r="O577" s="357"/>
    </row>
    <row r="578" spans="7:15" x14ac:dyDescent="0.2">
      <c r="G578" s="357"/>
      <c r="H578" s="315"/>
      <c r="I578" s="315"/>
      <c r="J578" s="315"/>
      <c r="K578" s="357"/>
      <c r="L578" s="315"/>
      <c r="M578" s="315"/>
      <c r="N578" s="315"/>
      <c r="O578" s="357"/>
    </row>
    <row r="579" spans="7:15" x14ac:dyDescent="0.2">
      <c r="G579" s="357"/>
      <c r="H579" s="315"/>
      <c r="I579" s="315"/>
      <c r="J579" s="315"/>
      <c r="K579" s="357"/>
      <c r="L579" s="315"/>
      <c r="M579" s="315"/>
      <c r="N579" s="315"/>
      <c r="O579" s="357"/>
    </row>
    <row r="580" spans="7:15" x14ac:dyDescent="0.2">
      <c r="G580" s="357"/>
      <c r="H580" s="315"/>
      <c r="I580" s="315"/>
      <c r="J580" s="315"/>
      <c r="K580" s="357"/>
      <c r="L580" s="315"/>
      <c r="M580" s="315"/>
      <c r="N580" s="315"/>
      <c r="O580" s="357"/>
    </row>
    <row r="581" spans="7:15" x14ac:dyDescent="0.2">
      <c r="G581" s="357"/>
      <c r="H581" s="315"/>
      <c r="I581" s="315"/>
      <c r="J581" s="315"/>
      <c r="K581" s="357"/>
      <c r="L581" s="315"/>
      <c r="M581" s="315"/>
      <c r="N581" s="315"/>
      <c r="O581" s="357"/>
    </row>
    <row r="582" spans="7:15" x14ac:dyDescent="0.2">
      <c r="G582" s="357"/>
      <c r="H582" s="315"/>
      <c r="I582" s="315"/>
      <c r="J582" s="315"/>
      <c r="K582" s="357"/>
      <c r="L582" s="315"/>
      <c r="M582" s="315"/>
      <c r="N582" s="315"/>
      <c r="O582" s="357"/>
    </row>
    <row r="583" spans="7:15" x14ac:dyDescent="0.2">
      <c r="G583" s="357"/>
      <c r="H583" s="315"/>
      <c r="I583" s="315"/>
      <c r="J583" s="315"/>
      <c r="K583" s="357"/>
      <c r="L583" s="315"/>
      <c r="M583" s="315"/>
      <c r="N583" s="315"/>
      <c r="O583" s="357"/>
    </row>
    <row r="584" spans="7:15" x14ac:dyDescent="0.2">
      <c r="G584" s="357"/>
      <c r="H584" s="315"/>
      <c r="I584" s="315"/>
      <c r="J584" s="315"/>
      <c r="K584" s="357"/>
      <c r="L584" s="315"/>
      <c r="M584" s="315"/>
      <c r="N584" s="315"/>
      <c r="O584" s="357"/>
    </row>
    <row r="585" spans="7:15" x14ac:dyDescent="0.2">
      <c r="G585" s="357"/>
      <c r="H585" s="315"/>
      <c r="I585" s="315"/>
      <c r="J585" s="315"/>
      <c r="K585" s="357"/>
      <c r="L585" s="315"/>
      <c r="M585" s="315"/>
      <c r="N585" s="315"/>
      <c r="O585" s="357"/>
    </row>
    <row r="586" spans="7:15" x14ac:dyDescent="0.2">
      <c r="G586" s="357"/>
      <c r="H586" s="315"/>
      <c r="I586" s="315"/>
      <c r="J586" s="315"/>
      <c r="K586" s="357"/>
      <c r="L586" s="315"/>
      <c r="M586" s="315"/>
      <c r="N586" s="315"/>
      <c r="O586" s="357"/>
    </row>
    <row r="587" spans="7:15" x14ac:dyDescent="0.2">
      <c r="G587" s="357"/>
      <c r="H587" s="315"/>
      <c r="I587" s="315"/>
      <c r="J587" s="315"/>
      <c r="K587" s="357"/>
      <c r="L587" s="315"/>
      <c r="M587" s="315"/>
      <c r="N587" s="315"/>
      <c r="O587" s="357"/>
    </row>
    <row r="588" spans="7:15" x14ac:dyDescent="0.2">
      <c r="G588" s="357"/>
      <c r="H588" s="315"/>
      <c r="I588" s="315"/>
      <c r="J588" s="315"/>
      <c r="K588" s="357"/>
      <c r="L588" s="315"/>
      <c r="M588" s="315"/>
      <c r="N588" s="315"/>
      <c r="O588" s="357"/>
    </row>
    <row r="589" spans="7:15" x14ac:dyDescent="0.2">
      <c r="G589" s="357"/>
      <c r="H589" s="315"/>
      <c r="I589" s="315"/>
      <c r="J589" s="315"/>
      <c r="K589" s="357"/>
      <c r="L589" s="315"/>
      <c r="M589" s="315"/>
      <c r="N589" s="315"/>
      <c r="O589" s="357"/>
    </row>
    <row r="590" spans="7:15" x14ac:dyDescent="0.2">
      <c r="G590" s="357"/>
      <c r="H590" s="315"/>
      <c r="I590" s="315"/>
      <c r="J590" s="315"/>
      <c r="K590" s="357"/>
      <c r="L590" s="315"/>
      <c r="M590" s="315"/>
      <c r="N590" s="315"/>
      <c r="O590" s="357"/>
    </row>
    <row r="591" spans="7:15" x14ac:dyDescent="0.2">
      <c r="G591" s="357"/>
      <c r="H591" s="315"/>
      <c r="I591" s="315"/>
      <c r="J591" s="315"/>
      <c r="K591" s="357"/>
      <c r="L591" s="315"/>
      <c r="M591" s="315"/>
      <c r="N591" s="315"/>
      <c r="O591" s="357"/>
    </row>
    <row r="592" spans="7:15" x14ac:dyDescent="0.2">
      <c r="G592" s="357"/>
      <c r="H592" s="315"/>
      <c r="I592" s="315"/>
      <c r="J592" s="315"/>
      <c r="K592" s="357"/>
      <c r="L592" s="315"/>
      <c r="M592" s="315"/>
      <c r="N592" s="315"/>
      <c r="O592" s="357"/>
    </row>
    <row r="593" spans="7:15" x14ac:dyDescent="0.2">
      <c r="G593" s="357"/>
      <c r="H593" s="315"/>
      <c r="I593" s="315"/>
      <c r="J593" s="315"/>
      <c r="K593" s="357"/>
      <c r="L593" s="315"/>
      <c r="M593" s="315"/>
      <c r="N593" s="315"/>
      <c r="O593" s="357"/>
    </row>
    <row r="594" spans="7:15" x14ac:dyDescent="0.2">
      <c r="G594" s="357"/>
      <c r="H594" s="315"/>
      <c r="I594" s="315"/>
      <c r="J594" s="315"/>
      <c r="K594" s="357"/>
      <c r="L594" s="315"/>
      <c r="M594" s="315"/>
      <c r="N594" s="315"/>
      <c r="O594" s="357"/>
    </row>
    <row r="595" spans="7:15" x14ac:dyDescent="0.2">
      <c r="G595" s="357"/>
      <c r="H595" s="315"/>
      <c r="I595" s="315"/>
      <c r="J595" s="315"/>
      <c r="K595" s="357"/>
      <c r="L595" s="315"/>
      <c r="M595" s="315"/>
      <c r="N595" s="315"/>
      <c r="O595" s="357"/>
    </row>
    <row r="596" spans="7:15" x14ac:dyDescent="0.2">
      <c r="G596" s="357"/>
      <c r="H596" s="315"/>
      <c r="I596" s="315"/>
      <c r="J596" s="315"/>
      <c r="K596" s="357"/>
      <c r="L596" s="315"/>
      <c r="M596" s="315"/>
      <c r="N596" s="315"/>
      <c r="O596" s="357"/>
    </row>
    <row r="597" spans="7:15" x14ac:dyDescent="0.2">
      <c r="G597" s="357"/>
      <c r="H597" s="315"/>
      <c r="I597" s="315"/>
      <c r="J597" s="315"/>
      <c r="K597" s="357"/>
      <c r="L597" s="315"/>
      <c r="M597" s="315"/>
      <c r="N597" s="315"/>
      <c r="O597" s="357"/>
    </row>
    <row r="598" spans="7:15" x14ac:dyDescent="0.2">
      <c r="G598" s="357"/>
      <c r="H598" s="315"/>
      <c r="I598" s="315"/>
      <c r="J598" s="315"/>
      <c r="K598" s="357"/>
      <c r="L598" s="315"/>
      <c r="M598" s="315"/>
      <c r="N598" s="315"/>
      <c r="O598" s="357"/>
    </row>
    <row r="599" spans="7:15" x14ac:dyDescent="0.2">
      <c r="G599" s="357"/>
      <c r="H599" s="315"/>
      <c r="I599" s="315"/>
      <c r="J599" s="315"/>
      <c r="K599" s="357"/>
      <c r="L599" s="315"/>
      <c r="M599" s="315"/>
      <c r="N599" s="315"/>
      <c r="O599" s="357"/>
    </row>
    <row r="600" spans="7:15" x14ac:dyDescent="0.2">
      <c r="G600" s="357"/>
      <c r="H600" s="315"/>
      <c r="I600" s="315"/>
      <c r="J600" s="315"/>
      <c r="K600" s="357"/>
      <c r="L600" s="315"/>
      <c r="M600" s="315"/>
      <c r="N600" s="315"/>
      <c r="O600" s="357"/>
    </row>
    <row r="601" spans="7:15" x14ac:dyDescent="0.2">
      <c r="G601" s="357"/>
      <c r="H601" s="315"/>
      <c r="I601" s="315"/>
      <c r="J601" s="315"/>
      <c r="K601" s="357"/>
      <c r="L601" s="315"/>
      <c r="M601" s="315"/>
      <c r="N601" s="315"/>
      <c r="O601" s="357"/>
    </row>
    <row r="602" spans="7:15" x14ac:dyDescent="0.2">
      <c r="G602" s="357"/>
      <c r="H602" s="315"/>
      <c r="I602" s="315"/>
      <c r="J602" s="315"/>
      <c r="K602" s="357"/>
      <c r="L602" s="315"/>
      <c r="M602" s="315"/>
      <c r="N602" s="315"/>
      <c r="O602" s="357"/>
    </row>
    <row r="603" spans="7:15" x14ac:dyDescent="0.2">
      <c r="G603" s="357"/>
      <c r="H603" s="315"/>
      <c r="I603" s="315"/>
      <c r="J603" s="315"/>
      <c r="K603" s="357"/>
      <c r="L603" s="315"/>
      <c r="M603" s="315"/>
      <c r="N603" s="315"/>
      <c r="O603" s="357"/>
    </row>
    <row r="604" spans="7:15" x14ac:dyDescent="0.2">
      <c r="G604" s="357"/>
      <c r="H604" s="315"/>
      <c r="I604" s="315"/>
      <c r="J604" s="315"/>
      <c r="K604" s="357"/>
      <c r="L604" s="315"/>
      <c r="M604" s="315"/>
      <c r="N604" s="315"/>
      <c r="O604" s="357"/>
    </row>
    <row r="605" spans="7:15" x14ac:dyDescent="0.2">
      <c r="G605" s="357"/>
      <c r="H605" s="315"/>
      <c r="I605" s="315"/>
      <c r="J605" s="315"/>
      <c r="K605" s="357"/>
      <c r="L605" s="315"/>
      <c r="M605" s="315"/>
      <c r="N605" s="315"/>
      <c r="O605" s="357"/>
    </row>
    <row r="606" spans="7:15" x14ac:dyDescent="0.2">
      <c r="G606" s="357"/>
      <c r="H606" s="315"/>
      <c r="I606" s="315"/>
      <c r="J606" s="315"/>
      <c r="K606" s="357"/>
      <c r="L606" s="315"/>
      <c r="M606" s="315"/>
      <c r="N606" s="315"/>
      <c r="O606" s="357"/>
    </row>
    <row r="607" spans="7:15" x14ac:dyDescent="0.2">
      <c r="G607" s="357"/>
      <c r="H607" s="315"/>
      <c r="I607" s="315"/>
      <c r="J607" s="315"/>
      <c r="K607" s="357"/>
      <c r="L607" s="315"/>
      <c r="M607" s="315"/>
      <c r="N607" s="315"/>
      <c r="O607" s="357"/>
    </row>
    <row r="608" spans="7:15" x14ac:dyDescent="0.2">
      <c r="G608" s="357"/>
      <c r="H608" s="315"/>
      <c r="I608" s="315"/>
      <c r="J608" s="315"/>
      <c r="K608" s="357"/>
      <c r="L608" s="315"/>
      <c r="M608" s="315"/>
      <c r="N608" s="315"/>
      <c r="O608" s="357"/>
    </row>
    <row r="609" spans="7:15" x14ac:dyDescent="0.2">
      <c r="G609" s="357"/>
      <c r="H609" s="315"/>
      <c r="I609" s="315"/>
      <c r="J609" s="315"/>
      <c r="K609" s="357"/>
      <c r="L609" s="315"/>
      <c r="M609" s="315"/>
      <c r="N609" s="315"/>
      <c r="O609" s="357"/>
    </row>
    <row r="610" spans="7:15" x14ac:dyDescent="0.2">
      <c r="G610" s="357"/>
      <c r="H610" s="315"/>
      <c r="I610" s="315"/>
      <c r="J610" s="315"/>
      <c r="K610" s="357"/>
      <c r="L610" s="315"/>
      <c r="M610" s="315"/>
      <c r="N610" s="315"/>
      <c r="O610" s="357"/>
    </row>
    <row r="611" spans="7:15" x14ac:dyDescent="0.2">
      <c r="G611" s="357"/>
      <c r="H611" s="315"/>
      <c r="I611" s="315"/>
      <c r="J611" s="315"/>
      <c r="K611" s="357"/>
      <c r="L611" s="315"/>
      <c r="M611" s="315"/>
      <c r="N611" s="315"/>
      <c r="O611" s="357"/>
    </row>
    <row r="612" spans="7:15" x14ac:dyDescent="0.2">
      <c r="G612" s="357"/>
      <c r="H612" s="315"/>
      <c r="I612" s="315"/>
      <c r="J612" s="315"/>
      <c r="K612" s="357"/>
      <c r="L612" s="315"/>
      <c r="M612" s="315"/>
      <c r="N612" s="315"/>
      <c r="O612" s="357"/>
    </row>
    <row r="613" spans="7:15" x14ac:dyDescent="0.2">
      <c r="G613" s="357"/>
      <c r="H613" s="315"/>
      <c r="I613" s="315"/>
      <c r="J613" s="315"/>
      <c r="K613" s="357"/>
      <c r="L613" s="315"/>
      <c r="M613" s="315"/>
      <c r="N613" s="315"/>
      <c r="O613" s="357"/>
    </row>
    <row r="614" spans="7:15" x14ac:dyDescent="0.2">
      <c r="G614" s="357"/>
      <c r="H614" s="315"/>
      <c r="I614" s="315"/>
      <c r="J614" s="315"/>
      <c r="K614" s="357"/>
      <c r="L614" s="315"/>
      <c r="M614" s="315"/>
      <c r="N614" s="315"/>
      <c r="O614" s="357"/>
    </row>
    <row r="615" spans="7:15" x14ac:dyDescent="0.2">
      <c r="G615" s="357"/>
      <c r="H615" s="315"/>
      <c r="I615" s="315"/>
      <c r="J615" s="315"/>
      <c r="K615" s="357"/>
      <c r="L615" s="315"/>
      <c r="M615" s="315"/>
      <c r="N615" s="315"/>
      <c r="O615" s="357"/>
    </row>
    <row r="616" spans="7:15" x14ac:dyDescent="0.2">
      <c r="G616" s="357"/>
      <c r="H616" s="315"/>
      <c r="I616" s="315"/>
      <c r="J616" s="315"/>
      <c r="K616" s="357"/>
      <c r="L616" s="315"/>
      <c r="M616" s="315"/>
      <c r="N616" s="315"/>
      <c r="O616" s="357"/>
    </row>
    <row r="617" spans="7:15" x14ac:dyDescent="0.2">
      <c r="G617" s="357"/>
      <c r="H617" s="315"/>
      <c r="I617" s="315"/>
      <c r="J617" s="315"/>
      <c r="K617" s="357"/>
      <c r="L617" s="315"/>
      <c r="M617" s="315"/>
      <c r="N617" s="315"/>
      <c r="O617" s="357"/>
    </row>
    <row r="618" spans="7:15" x14ac:dyDescent="0.2">
      <c r="G618" s="357"/>
      <c r="H618" s="315"/>
      <c r="I618" s="315"/>
      <c r="J618" s="315"/>
      <c r="K618" s="357"/>
      <c r="L618" s="315"/>
      <c r="M618" s="315"/>
      <c r="N618" s="315"/>
      <c r="O618" s="357"/>
    </row>
    <row r="619" spans="7:15" x14ac:dyDescent="0.2">
      <c r="G619" s="357"/>
      <c r="H619" s="315"/>
      <c r="I619" s="315"/>
      <c r="J619" s="315"/>
      <c r="K619" s="357"/>
      <c r="L619" s="315"/>
      <c r="M619" s="315"/>
      <c r="N619" s="315"/>
      <c r="O619" s="357"/>
    </row>
    <row r="620" spans="7:15" x14ac:dyDescent="0.2">
      <c r="G620" s="357"/>
      <c r="H620" s="315"/>
      <c r="I620" s="315"/>
      <c r="J620" s="315"/>
      <c r="K620" s="357"/>
      <c r="L620" s="315"/>
      <c r="M620" s="315"/>
      <c r="N620" s="315"/>
      <c r="O620" s="357"/>
    </row>
    <row r="621" spans="7:15" x14ac:dyDescent="0.2">
      <c r="G621" s="357"/>
      <c r="H621" s="315"/>
      <c r="I621" s="315"/>
      <c r="J621" s="315"/>
      <c r="K621" s="357"/>
      <c r="L621" s="315"/>
      <c r="M621" s="315"/>
      <c r="N621" s="315"/>
      <c r="O621" s="357"/>
    </row>
    <row r="622" spans="7:15" x14ac:dyDescent="0.2">
      <c r="G622" s="357"/>
      <c r="H622" s="315"/>
      <c r="I622" s="315"/>
      <c r="J622" s="315"/>
      <c r="K622" s="357"/>
      <c r="L622" s="315"/>
      <c r="M622" s="315"/>
      <c r="N622" s="315"/>
      <c r="O622" s="357"/>
    </row>
    <row r="623" spans="7:15" x14ac:dyDescent="0.2">
      <c r="G623" s="357"/>
      <c r="H623" s="315"/>
      <c r="I623" s="315"/>
      <c r="J623" s="315"/>
      <c r="K623" s="357"/>
      <c r="L623" s="315"/>
      <c r="M623" s="315"/>
      <c r="N623" s="315"/>
      <c r="O623" s="357"/>
    </row>
    <row r="624" spans="7:15" x14ac:dyDescent="0.2">
      <c r="G624" s="357"/>
      <c r="H624" s="315"/>
      <c r="I624" s="315"/>
      <c r="J624" s="315"/>
      <c r="K624" s="357"/>
      <c r="L624" s="315"/>
      <c r="M624" s="315"/>
      <c r="N624" s="315"/>
      <c r="O624" s="357"/>
    </row>
    <row r="625" spans="7:15" x14ac:dyDescent="0.2">
      <c r="G625" s="357"/>
      <c r="H625" s="315"/>
      <c r="I625" s="315"/>
      <c r="J625" s="315"/>
      <c r="K625" s="357"/>
      <c r="L625" s="315"/>
      <c r="M625" s="315"/>
      <c r="N625" s="315"/>
      <c r="O625" s="357"/>
    </row>
    <row r="626" spans="7:15" x14ac:dyDescent="0.2">
      <c r="G626" s="357"/>
      <c r="H626" s="315"/>
      <c r="I626" s="315"/>
      <c r="J626" s="315"/>
      <c r="K626" s="357"/>
      <c r="L626" s="315"/>
      <c r="M626" s="315"/>
      <c r="N626" s="315"/>
      <c r="O626" s="357"/>
    </row>
    <row r="627" spans="7:15" x14ac:dyDescent="0.2">
      <c r="G627" s="357"/>
      <c r="H627" s="315"/>
      <c r="I627" s="315"/>
      <c r="J627" s="315"/>
      <c r="K627" s="357"/>
      <c r="L627" s="315"/>
      <c r="M627" s="315"/>
      <c r="N627" s="315"/>
      <c r="O627" s="357"/>
    </row>
    <row r="628" spans="7:15" x14ac:dyDescent="0.2">
      <c r="G628" s="357"/>
      <c r="H628" s="315"/>
      <c r="I628" s="315"/>
      <c r="J628" s="315"/>
      <c r="K628" s="357"/>
      <c r="L628" s="315"/>
      <c r="M628" s="315"/>
      <c r="N628" s="315"/>
      <c r="O628" s="357"/>
    </row>
    <row r="629" spans="7:15" x14ac:dyDescent="0.2">
      <c r="G629" s="357"/>
      <c r="H629" s="315"/>
      <c r="I629" s="315"/>
      <c r="J629" s="315"/>
      <c r="K629" s="357"/>
      <c r="L629" s="315"/>
      <c r="M629" s="315"/>
      <c r="N629" s="315"/>
      <c r="O629" s="357"/>
    </row>
    <row r="630" spans="7:15" x14ac:dyDescent="0.2">
      <c r="G630" s="357"/>
      <c r="H630" s="315"/>
      <c r="I630" s="315"/>
      <c r="J630" s="315"/>
      <c r="K630" s="357"/>
      <c r="L630" s="315"/>
      <c r="M630" s="315"/>
      <c r="N630" s="315"/>
      <c r="O630" s="357"/>
    </row>
    <row r="631" spans="7:15" x14ac:dyDescent="0.2">
      <c r="G631" s="357"/>
      <c r="H631" s="315"/>
      <c r="I631" s="315"/>
      <c r="J631" s="315"/>
      <c r="K631" s="357"/>
      <c r="L631" s="315"/>
      <c r="M631" s="315"/>
      <c r="N631" s="315"/>
      <c r="O631" s="357"/>
    </row>
    <row r="632" spans="7:15" x14ac:dyDescent="0.2">
      <c r="G632" s="357"/>
      <c r="H632" s="315"/>
      <c r="I632" s="315"/>
      <c r="J632" s="315"/>
      <c r="K632" s="357"/>
      <c r="L632" s="315"/>
      <c r="M632" s="315"/>
      <c r="N632" s="315"/>
      <c r="O632" s="357"/>
    </row>
    <row r="633" spans="7:15" x14ac:dyDescent="0.2">
      <c r="G633" s="357"/>
      <c r="H633" s="315"/>
      <c r="I633" s="315"/>
      <c r="J633" s="315"/>
      <c r="K633" s="357"/>
      <c r="L633" s="315"/>
      <c r="M633" s="315"/>
      <c r="N633" s="315"/>
      <c r="O633" s="357"/>
    </row>
    <row r="634" spans="7:15" x14ac:dyDescent="0.2">
      <c r="G634" s="357"/>
      <c r="H634" s="315"/>
      <c r="I634" s="315"/>
      <c r="J634" s="315"/>
      <c r="K634" s="357"/>
      <c r="L634" s="315"/>
      <c r="M634" s="315"/>
      <c r="N634" s="315"/>
      <c r="O634" s="357"/>
    </row>
    <row r="635" spans="7:15" x14ac:dyDescent="0.2">
      <c r="G635" s="357"/>
      <c r="H635" s="315"/>
      <c r="I635" s="315"/>
      <c r="J635" s="315"/>
      <c r="K635" s="357"/>
      <c r="L635" s="315"/>
      <c r="M635" s="315"/>
      <c r="N635" s="315"/>
      <c r="O635" s="357"/>
    </row>
    <row r="636" spans="7:15" x14ac:dyDescent="0.2">
      <c r="G636" s="357"/>
      <c r="H636" s="315"/>
      <c r="I636" s="315"/>
      <c r="J636" s="315"/>
      <c r="K636" s="357"/>
      <c r="L636" s="315"/>
      <c r="M636" s="315"/>
      <c r="N636" s="315"/>
      <c r="O636" s="357"/>
    </row>
    <row r="637" spans="7:15" x14ac:dyDescent="0.2">
      <c r="G637" s="357"/>
      <c r="H637" s="315"/>
      <c r="I637" s="315"/>
      <c r="J637" s="315"/>
      <c r="K637" s="357"/>
      <c r="L637" s="315"/>
      <c r="M637" s="315"/>
      <c r="N637" s="315"/>
      <c r="O637" s="357"/>
    </row>
    <row r="638" spans="7:15" x14ac:dyDescent="0.2">
      <c r="G638" s="357"/>
      <c r="H638" s="315"/>
      <c r="I638" s="315"/>
      <c r="J638" s="315"/>
      <c r="K638" s="357"/>
      <c r="L638" s="315"/>
      <c r="M638" s="315"/>
      <c r="N638" s="315"/>
      <c r="O638" s="357"/>
    </row>
    <row r="639" spans="7:15" x14ac:dyDescent="0.2">
      <c r="G639" s="357"/>
      <c r="H639" s="315"/>
      <c r="I639" s="315"/>
      <c r="J639" s="315"/>
      <c r="K639" s="357"/>
      <c r="L639" s="315"/>
      <c r="M639" s="315"/>
      <c r="N639" s="315"/>
      <c r="O639" s="357"/>
    </row>
    <row r="640" spans="7:15" x14ac:dyDescent="0.2">
      <c r="G640" s="357"/>
      <c r="H640" s="315"/>
      <c r="I640" s="315"/>
      <c r="J640" s="315"/>
      <c r="K640" s="357"/>
      <c r="L640" s="315"/>
      <c r="M640" s="315"/>
      <c r="N640" s="315"/>
      <c r="O640" s="357"/>
    </row>
    <row r="641" spans="7:15" x14ac:dyDescent="0.2">
      <c r="G641" s="357"/>
      <c r="H641" s="315"/>
      <c r="I641" s="315"/>
      <c r="J641" s="315"/>
      <c r="K641" s="357"/>
      <c r="L641" s="315"/>
      <c r="M641" s="315"/>
      <c r="N641" s="315"/>
      <c r="O641" s="357"/>
    </row>
    <row r="642" spans="7:15" x14ac:dyDescent="0.2">
      <c r="G642" s="357"/>
      <c r="H642" s="315"/>
      <c r="I642" s="315"/>
      <c r="J642" s="315"/>
      <c r="K642" s="357"/>
      <c r="L642" s="315"/>
      <c r="M642" s="315"/>
      <c r="N642" s="315"/>
      <c r="O642" s="357"/>
    </row>
    <row r="643" spans="7:15" x14ac:dyDescent="0.2">
      <c r="G643" s="357"/>
      <c r="H643" s="315"/>
      <c r="I643" s="315"/>
      <c r="J643" s="315"/>
      <c r="K643" s="357"/>
      <c r="L643" s="315"/>
      <c r="M643" s="315"/>
      <c r="N643" s="315"/>
      <c r="O643" s="357"/>
    </row>
    <row r="644" spans="7:15" x14ac:dyDescent="0.2">
      <c r="G644" s="357"/>
      <c r="H644" s="315"/>
      <c r="I644" s="315"/>
      <c r="J644" s="315"/>
      <c r="K644" s="357"/>
      <c r="L644" s="315"/>
      <c r="M644" s="315"/>
      <c r="N644" s="315"/>
      <c r="O644" s="357"/>
    </row>
    <row r="645" spans="7:15" x14ac:dyDescent="0.2">
      <c r="G645" s="357"/>
      <c r="H645" s="315"/>
      <c r="I645" s="315"/>
      <c r="J645" s="315"/>
      <c r="K645" s="357"/>
      <c r="L645" s="315"/>
      <c r="M645" s="315"/>
      <c r="N645" s="315"/>
      <c r="O645" s="357"/>
    </row>
    <row r="646" spans="7:15" x14ac:dyDescent="0.2">
      <c r="G646" s="357"/>
      <c r="H646" s="315"/>
      <c r="I646" s="315"/>
      <c r="J646" s="315"/>
      <c r="K646" s="357"/>
      <c r="L646" s="315"/>
      <c r="M646" s="315"/>
      <c r="N646" s="315"/>
      <c r="O646" s="357"/>
    </row>
    <row r="647" spans="7:15" x14ac:dyDescent="0.2">
      <c r="G647" s="357"/>
      <c r="H647" s="315"/>
      <c r="I647" s="315"/>
      <c r="J647" s="315"/>
      <c r="K647" s="357"/>
      <c r="L647" s="315"/>
      <c r="M647" s="315"/>
      <c r="N647" s="315"/>
      <c r="O647" s="357"/>
    </row>
    <row r="648" spans="7:15" x14ac:dyDescent="0.2">
      <c r="G648" s="357"/>
      <c r="H648" s="315"/>
      <c r="I648" s="315"/>
      <c r="J648" s="315"/>
      <c r="K648" s="357"/>
      <c r="L648" s="315"/>
      <c r="M648" s="315"/>
      <c r="N648" s="315"/>
      <c r="O648" s="357"/>
    </row>
    <row r="649" spans="7:15" x14ac:dyDescent="0.2">
      <c r="G649" s="357"/>
      <c r="H649" s="315"/>
      <c r="I649" s="315"/>
      <c r="J649" s="315"/>
      <c r="K649" s="357"/>
      <c r="L649" s="315"/>
      <c r="M649" s="315"/>
      <c r="N649" s="315"/>
      <c r="O649" s="357"/>
    </row>
    <row r="650" spans="7:15" x14ac:dyDescent="0.2">
      <c r="G650" s="357"/>
      <c r="H650" s="315"/>
      <c r="I650" s="315"/>
      <c r="J650" s="315"/>
      <c r="K650" s="357"/>
      <c r="L650" s="315"/>
      <c r="M650" s="315"/>
      <c r="N650" s="315"/>
      <c r="O650" s="357"/>
    </row>
    <row r="651" spans="7:15" x14ac:dyDescent="0.2">
      <c r="G651" s="357"/>
      <c r="H651" s="315"/>
      <c r="I651" s="315"/>
      <c r="J651" s="315"/>
      <c r="K651" s="357"/>
      <c r="L651" s="315"/>
      <c r="M651" s="315"/>
      <c r="N651" s="315"/>
      <c r="O651" s="357"/>
    </row>
    <row r="652" spans="7:15" x14ac:dyDescent="0.2">
      <c r="G652" s="357"/>
      <c r="H652" s="315"/>
      <c r="I652" s="315"/>
      <c r="J652" s="315"/>
      <c r="K652" s="357"/>
      <c r="L652" s="315"/>
      <c r="M652" s="315"/>
      <c r="N652" s="315"/>
      <c r="O652" s="357"/>
    </row>
    <row r="653" spans="7:15" x14ac:dyDescent="0.2">
      <c r="G653" s="357"/>
      <c r="H653" s="315"/>
      <c r="I653" s="315"/>
      <c r="J653" s="315"/>
      <c r="K653" s="357"/>
      <c r="L653" s="315"/>
      <c r="M653" s="315"/>
      <c r="N653" s="315"/>
      <c r="O653" s="357"/>
    </row>
    <row r="654" spans="7:15" x14ac:dyDescent="0.2">
      <c r="G654" s="357"/>
      <c r="H654" s="315"/>
      <c r="I654" s="315"/>
      <c r="J654" s="315"/>
      <c r="K654" s="357"/>
      <c r="L654" s="315"/>
      <c r="M654" s="315"/>
      <c r="N654" s="315"/>
      <c r="O654" s="357"/>
    </row>
    <row r="655" spans="7:15" x14ac:dyDescent="0.2">
      <c r="G655" s="357"/>
      <c r="H655" s="315"/>
      <c r="I655" s="315"/>
      <c r="J655" s="315"/>
      <c r="K655" s="357"/>
      <c r="L655" s="315"/>
      <c r="M655" s="315"/>
      <c r="N655" s="315"/>
      <c r="O655" s="357"/>
    </row>
    <row r="656" spans="7:15" x14ac:dyDescent="0.2">
      <c r="G656" s="357"/>
      <c r="H656" s="315"/>
      <c r="I656" s="315"/>
      <c r="J656" s="315"/>
      <c r="K656" s="357"/>
      <c r="L656" s="315"/>
      <c r="M656" s="315"/>
      <c r="N656" s="315"/>
      <c r="O656" s="357"/>
    </row>
    <row r="657" spans="7:15" x14ac:dyDescent="0.2">
      <c r="G657" s="357"/>
      <c r="H657" s="315"/>
      <c r="I657" s="315"/>
      <c r="J657" s="315"/>
      <c r="K657" s="357"/>
      <c r="L657" s="315"/>
      <c r="M657" s="315"/>
      <c r="N657" s="315"/>
      <c r="O657" s="357"/>
    </row>
    <row r="658" spans="7:15" x14ac:dyDescent="0.2">
      <c r="G658" s="357"/>
      <c r="H658" s="315"/>
      <c r="I658" s="315"/>
      <c r="J658" s="315"/>
      <c r="K658" s="357"/>
      <c r="L658" s="315"/>
      <c r="M658" s="315"/>
      <c r="N658" s="315"/>
      <c r="O658" s="357"/>
    </row>
    <row r="659" spans="7:15" x14ac:dyDescent="0.2">
      <c r="G659" s="357"/>
      <c r="H659" s="315"/>
      <c r="I659" s="315"/>
      <c r="J659" s="315"/>
      <c r="K659" s="357"/>
      <c r="L659" s="315"/>
      <c r="M659" s="315"/>
      <c r="N659" s="315"/>
      <c r="O659" s="357"/>
    </row>
    <row r="660" spans="7:15" x14ac:dyDescent="0.2">
      <c r="G660" s="357"/>
      <c r="H660" s="315"/>
      <c r="I660" s="315"/>
      <c r="J660" s="315"/>
      <c r="K660" s="357"/>
      <c r="L660" s="315"/>
      <c r="M660" s="315"/>
      <c r="N660" s="315"/>
      <c r="O660" s="357"/>
    </row>
    <row r="661" spans="7:15" x14ac:dyDescent="0.2">
      <c r="G661" s="357"/>
      <c r="H661" s="315"/>
      <c r="I661" s="315"/>
      <c r="J661" s="315"/>
      <c r="K661" s="357"/>
      <c r="L661" s="315"/>
      <c r="M661" s="315"/>
      <c r="N661" s="315"/>
      <c r="O661" s="357"/>
    </row>
    <row r="662" spans="7:15" x14ac:dyDescent="0.2">
      <c r="G662" s="357"/>
      <c r="H662" s="315"/>
      <c r="I662" s="315"/>
      <c r="J662" s="315"/>
      <c r="K662" s="357"/>
      <c r="L662" s="315"/>
      <c r="M662" s="315"/>
      <c r="N662" s="315"/>
      <c r="O662" s="357"/>
    </row>
    <row r="663" spans="7:15" x14ac:dyDescent="0.2">
      <c r="G663" s="357"/>
      <c r="H663" s="315"/>
      <c r="I663" s="315"/>
      <c r="J663" s="315"/>
      <c r="K663" s="357"/>
      <c r="L663" s="315"/>
      <c r="M663" s="315"/>
      <c r="N663" s="315"/>
      <c r="O663" s="357"/>
    </row>
    <row r="664" spans="7:15" x14ac:dyDescent="0.2">
      <c r="G664" s="357"/>
      <c r="H664" s="315"/>
      <c r="I664" s="315"/>
      <c r="J664" s="315"/>
      <c r="K664" s="357"/>
      <c r="L664" s="315"/>
      <c r="M664" s="315"/>
      <c r="N664" s="315"/>
      <c r="O664" s="357"/>
    </row>
    <row r="665" spans="7:15" x14ac:dyDescent="0.2">
      <c r="G665" s="357"/>
      <c r="H665" s="315"/>
      <c r="I665" s="315"/>
      <c r="J665" s="315"/>
      <c r="K665" s="357"/>
      <c r="L665" s="315"/>
      <c r="M665" s="315"/>
      <c r="N665" s="315"/>
      <c r="O665" s="357"/>
    </row>
    <row r="666" spans="7:15" x14ac:dyDescent="0.2">
      <c r="G666" s="357"/>
      <c r="H666" s="315"/>
      <c r="I666" s="315"/>
      <c r="J666" s="315"/>
      <c r="K666" s="357"/>
      <c r="L666" s="315"/>
      <c r="M666" s="315"/>
      <c r="N666" s="315"/>
      <c r="O666" s="357"/>
    </row>
    <row r="667" spans="7:15" x14ac:dyDescent="0.2">
      <c r="G667" s="357"/>
      <c r="H667" s="315"/>
      <c r="I667" s="315"/>
      <c r="J667" s="315"/>
      <c r="K667" s="357"/>
      <c r="L667" s="315"/>
      <c r="M667" s="315"/>
      <c r="N667" s="315"/>
      <c r="O667" s="357"/>
    </row>
    <row r="668" spans="7:15" x14ac:dyDescent="0.2">
      <c r="G668" s="357"/>
      <c r="H668" s="315"/>
      <c r="I668" s="315"/>
      <c r="J668" s="315"/>
      <c r="K668" s="357"/>
      <c r="L668" s="315"/>
      <c r="M668" s="315"/>
      <c r="N668" s="315"/>
      <c r="O668" s="357"/>
    </row>
    <row r="669" spans="7:15" x14ac:dyDescent="0.2">
      <c r="G669" s="357"/>
      <c r="H669" s="315"/>
      <c r="I669" s="315"/>
      <c r="J669" s="315"/>
      <c r="K669" s="357"/>
      <c r="L669" s="315"/>
      <c r="M669" s="315"/>
      <c r="N669" s="315"/>
      <c r="O669" s="357"/>
    </row>
    <row r="670" spans="7:15" x14ac:dyDescent="0.2">
      <c r="G670" s="357"/>
      <c r="H670" s="315"/>
      <c r="I670" s="315"/>
      <c r="J670" s="315"/>
      <c r="K670" s="357"/>
      <c r="L670" s="315"/>
      <c r="M670" s="315"/>
      <c r="N670" s="315"/>
      <c r="O670" s="357"/>
    </row>
    <row r="671" spans="7:15" x14ac:dyDescent="0.2">
      <c r="G671" s="357"/>
      <c r="H671" s="315"/>
      <c r="I671" s="315"/>
      <c r="J671" s="315"/>
      <c r="K671" s="357"/>
      <c r="L671" s="315"/>
      <c r="M671" s="315"/>
      <c r="N671" s="315"/>
      <c r="O671" s="357"/>
    </row>
    <row r="672" spans="7:15" x14ac:dyDescent="0.2">
      <c r="G672" s="357"/>
      <c r="H672" s="315"/>
      <c r="I672" s="315"/>
      <c r="J672" s="315"/>
      <c r="K672" s="357"/>
      <c r="L672" s="315"/>
      <c r="M672" s="315"/>
      <c r="N672" s="315"/>
      <c r="O672" s="357"/>
    </row>
    <row r="673" spans="7:15" x14ac:dyDescent="0.2">
      <c r="G673" s="357"/>
      <c r="H673" s="315"/>
      <c r="I673" s="315"/>
      <c r="J673" s="315"/>
      <c r="K673" s="357"/>
      <c r="L673" s="315"/>
      <c r="M673" s="315"/>
      <c r="N673" s="315"/>
      <c r="O673" s="357"/>
    </row>
    <row r="674" spans="7:15" x14ac:dyDescent="0.2">
      <c r="G674" s="357"/>
      <c r="H674" s="315"/>
      <c r="I674" s="315"/>
      <c r="J674" s="315"/>
      <c r="K674" s="357"/>
      <c r="L674" s="315"/>
      <c r="M674" s="315"/>
      <c r="N674" s="315"/>
      <c r="O674" s="357"/>
    </row>
    <row r="675" spans="7:15" x14ac:dyDescent="0.2">
      <c r="G675" s="357"/>
      <c r="H675" s="315"/>
      <c r="I675" s="315"/>
      <c r="J675" s="315"/>
      <c r="K675" s="357"/>
      <c r="L675" s="315"/>
      <c r="M675" s="315"/>
      <c r="N675" s="315"/>
      <c r="O675" s="357"/>
    </row>
    <row r="676" spans="7:15" x14ac:dyDescent="0.2">
      <c r="G676" s="357"/>
      <c r="H676" s="315"/>
      <c r="I676" s="315"/>
      <c r="J676" s="315"/>
      <c r="K676" s="357"/>
      <c r="L676" s="315"/>
      <c r="M676" s="315"/>
      <c r="N676" s="315"/>
      <c r="O676" s="357"/>
    </row>
    <row r="677" spans="7:15" x14ac:dyDescent="0.2">
      <c r="G677" s="357"/>
      <c r="H677" s="315"/>
      <c r="I677" s="315"/>
      <c r="J677" s="315"/>
      <c r="K677" s="357"/>
      <c r="L677" s="315"/>
      <c r="M677" s="315"/>
      <c r="N677" s="315"/>
      <c r="O677" s="357"/>
    </row>
    <row r="678" spans="7:15" x14ac:dyDescent="0.2">
      <c r="G678" s="357"/>
      <c r="H678" s="315"/>
      <c r="I678" s="315"/>
      <c r="J678" s="315"/>
      <c r="K678" s="357"/>
      <c r="L678" s="315"/>
      <c r="M678" s="315"/>
      <c r="N678" s="315"/>
      <c r="O678" s="357"/>
    </row>
    <row r="679" spans="7:15" x14ac:dyDescent="0.2">
      <c r="G679" s="357"/>
      <c r="H679" s="315"/>
      <c r="I679" s="315"/>
      <c r="J679" s="315"/>
      <c r="K679" s="357"/>
      <c r="L679" s="315"/>
      <c r="M679" s="315"/>
      <c r="N679" s="315"/>
      <c r="O679" s="357"/>
    </row>
    <row r="680" spans="7:15" x14ac:dyDescent="0.2">
      <c r="G680" s="357"/>
      <c r="H680" s="315"/>
      <c r="I680" s="315"/>
      <c r="J680" s="315"/>
      <c r="K680" s="357"/>
      <c r="L680" s="315"/>
      <c r="M680" s="315"/>
      <c r="N680" s="315"/>
      <c r="O680" s="357"/>
    </row>
    <row r="681" spans="7:15" x14ac:dyDescent="0.2">
      <c r="G681" s="357"/>
      <c r="H681" s="315"/>
      <c r="I681" s="315"/>
      <c r="J681" s="315"/>
      <c r="K681" s="357"/>
      <c r="L681" s="315"/>
      <c r="M681" s="315"/>
      <c r="N681" s="315"/>
      <c r="O681" s="357"/>
    </row>
    <row r="682" spans="7:15" x14ac:dyDescent="0.2">
      <c r="G682" s="357"/>
      <c r="H682" s="315"/>
      <c r="I682" s="315"/>
      <c r="J682" s="315"/>
      <c r="K682" s="357"/>
      <c r="L682" s="315"/>
      <c r="M682" s="315"/>
      <c r="N682" s="315"/>
      <c r="O682" s="357"/>
    </row>
    <row r="683" spans="7:15" x14ac:dyDescent="0.2">
      <c r="G683" s="357"/>
      <c r="H683" s="315"/>
      <c r="I683" s="315"/>
      <c r="J683" s="315"/>
      <c r="K683" s="357"/>
      <c r="L683" s="315"/>
      <c r="M683" s="315"/>
      <c r="N683" s="315"/>
      <c r="O683" s="357"/>
    </row>
    <row r="684" spans="7:15" x14ac:dyDescent="0.2">
      <c r="G684" s="357"/>
      <c r="H684" s="315"/>
      <c r="I684" s="315"/>
      <c r="J684" s="315"/>
      <c r="K684" s="357"/>
      <c r="L684" s="315"/>
      <c r="M684" s="315"/>
      <c r="N684" s="315"/>
      <c r="O684" s="357"/>
    </row>
    <row r="685" spans="7:15" x14ac:dyDescent="0.2">
      <c r="G685" s="357"/>
      <c r="H685" s="315"/>
      <c r="I685" s="315"/>
      <c r="J685" s="315"/>
      <c r="K685" s="357"/>
      <c r="L685" s="315"/>
      <c r="M685" s="315"/>
      <c r="N685" s="315"/>
      <c r="O685" s="357"/>
    </row>
    <row r="686" spans="7:15" x14ac:dyDescent="0.2">
      <c r="G686" s="357"/>
      <c r="H686" s="315"/>
      <c r="I686" s="315"/>
      <c r="J686" s="315"/>
      <c r="K686" s="357"/>
      <c r="L686" s="315"/>
      <c r="M686" s="315"/>
      <c r="N686" s="315"/>
      <c r="O686" s="357"/>
    </row>
    <row r="687" spans="7:15" x14ac:dyDescent="0.2">
      <c r="G687" s="357"/>
      <c r="H687" s="315"/>
      <c r="I687" s="315"/>
      <c r="J687" s="315"/>
      <c r="K687" s="357"/>
      <c r="L687" s="315"/>
      <c r="M687" s="315"/>
      <c r="N687" s="315"/>
      <c r="O687" s="357"/>
    </row>
    <row r="688" spans="7:15" x14ac:dyDescent="0.2">
      <c r="G688" s="357"/>
      <c r="H688" s="315"/>
      <c r="I688" s="315"/>
      <c r="J688" s="315"/>
      <c r="K688" s="357"/>
      <c r="L688" s="315"/>
      <c r="M688" s="315"/>
      <c r="N688" s="315"/>
      <c r="O688" s="357"/>
    </row>
    <row r="689" spans="7:15" x14ac:dyDescent="0.2">
      <c r="G689" s="357"/>
      <c r="H689" s="315"/>
      <c r="I689" s="315"/>
      <c r="J689" s="315"/>
      <c r="K689" s="357"/>
      <c r="L689" s="315"/>
      <c r="M689" s="315"/>
      <c r="N689" s="315"/>
      <c r="O689" s="357"/>
    </row>
    <row r="690" spans="7:15" x14ac:dyDescent="0.2">
      <c r="G690" s="357"/>
      <c r="H690" s="315"/>
      <c r="I690" s="315"/>
      <c r="J690" s="315"/>
      <c r="K690" s="357"/>
      <c r="L690" s="315"/>
      <c r="M690" s="315"/>
      <c r="N690" s="315"/>
      <c r="O690" s="357"/>
    </row>
    <row r="691" spans="7:15" x14ac:dyDescent="0.2">
      <c r="M691" s="315"/>
      <c r="N691" s="315"/>
    </row>
  </sheetData>
  <mergeCells count="5">
    <mergeCell ref="C2:O2"/>
    <mergeCell ref="D3:G3"/>
    <mergeCell ref="I3:K3"/>
    <mergeCell ref="M3:O3"/>
    <mergeCell ref="P3:Q3"/>
  </mergeCells>
  <conditionalFormatting sqref="G108 G112 K112 O112 O108 K108 K13:K91 G13:G91 O13:O91 O5:O9 K5:K9 G5:G9 G93:G100 K93:K100 O93:O100 G102:G106 K102:K106 O102:O106">
    <cfRule type="cellIs" dxfId="3" priority="4" stopIfTrue="1" operator="lessThan">
      <formula>0</formula>
    </cfRule>
  </conditionalFormatting>
  <conditionalFormatting sqref="G109:G110">
    <cfRule type="cellIs" dxfId="2" priority="3" stopIfTrue="1" operator="lessThan">
      <formula>0</formula>
    </cfRule>
  </conditionalFormatting>
  <conditionalFormatting sqref="K109:K110">
    <cfRule type="cellIs" dxfId="1" priority="2" stopIfTrue="1" operator="lessThan">
      <formula>0</formula>
    </cfRule>
  </conditionalFormatting>
  <conditionalFormatting sqref="O109:O110">
    <cfRule type="cellIs" dxfId="0" priority="1" stopIfTrue="1" operator="lessThan">
      <formula>0</formula>
    </cfRule>
  </conditionalFormatting>
  <dataValidations disablePrompts="1" count="1">
    <dataValidation type="textLength" operator="equal" showInputMessage="1" showErrorMessage="1" sqref="B96:B97 IU96:IU97 SQ96:SQ97 ACM96:ACM97 AMI96:AMI97 AWE96:AWE97 BGA96:BGA97 BPW96:BPW97 BZS96:BZS97 CJO96:CJO97 CTK96:CTK97 DDG96:DDG97 DNC96:DNC97 DWY96:DWY97 EGU96:EGU97 EQQ96:EQQ97 FAM96:FAM97 FKI96:FKI97 FUE96:FUE97 GEA96:GEA97 GNW96:GNW97 GXS96:GXS97 HHO96:HHO97 HRK96:HRK97 IBG96:IBG97 ILC96:ILC97 IUY96:IUY97 JEU96:JEU97 JOQ96:JOQ97 JYM96:JYM97 KII96:KII97 KSE96:KSE97 LCA96:LCA97 LLW96:LLW97 LVS96:LVS97 MFO96:MFO97 MPK96:MPK97 MZG96:MZG97 NJC96:NJC97 NSY96:NSY97 OCU96:OCU97 OMQ96:OMQ97 OWM96:OWM97 PGI96:PGI97 PQE96:PQE97 QAA96:QAA97 QJW96:QJW97 QTS96:QTS97 RDO96:RDO97 RNK96:RNK97 RXG96:RXG97 SHC96:SHC97 SQY96:SQY97 TAU96:TAU97 TKQ96:TKQ97 TUM96:TUM97 UEI96:UEI97 UOE96:UOE97 UYA96:UYA97 VHW96:VHW97 VRS96:VRS97 WBO96:WBO97 WLK96:WLK97 WVG96:WVG97 B65617:B65618 IU65617:IU65618 SQ65617:SQ65618 ACM65617:ACM65618 AMI65617:AMI65618 AWE65617:AWE65618 BGA65617:BGA65618 BPW65617:BPW65618 BZS65617:BZS65618 CJO65617:CJO65618 CTK65617:CTK65618 DDG65617:DDG65618 DNC65617:DNC65618 DWY65617:DWY65618 EGU65617:EGU65618 EQQ65617:EQQ65618 FAM65617:FAM65618 FKI65617:FKI65618 FUE65617:FUE65618 GEA65617:GEA65618 GNW65617:GNW65618 GXS65617:GXS65618 HHO65617:HHO65618 HRK65617:HRK65618 IBG65617:IBG65618 ILC65617:ILC65618 IUY65617:IUY65618 JEU65617:JEU65618 JOQ65617:JOQ65618 JYM65617:JYM65618 KII65617:KII65618 KSE65617:KSE65618 LCA65617:LCA65618 LLW65617:LLW65618 LVS65617:LVS65618 MFO65617:MFO65618 MPK65617:MPK65618 MZG65617:MZG65618 NJC65617:NJC65618 NSY65617:NSY65618 OCU65617:OCU65618 OMQ65617:OMQ65618 OWM65617:OWM65618 PGI65617:PGI65618 PQE65617:PQE65618 QAA65617:QAA65618 QJW65617:QJW65618 QTS65617:QTS65618 RDO65617:RDO65618 RNK65617:RNK65618 RXG65617:RXG65618 SHC65617:SHC65618 SQY65617:SQY65618 TAU65617:TAU65618 TKQ65617:TKQ65618 TUM65617:TUM65618 UEI65617:UEI65618 UOE65617:UOE65618 UYA65617:UYA65618 VHW65617:VHW65618 VRS65617:VRS65618 WBO65617:WBO65618 WLK65617:WLK65618 WVG65617:WVG65618 B131153:B131154 IU131153:IU131154 SQ131153:SQ131154 ACM131153:ACM131154 AMI131153:AMI131154 AWE131153:AWE131154 BGA131153:BGA131154 BPW131153:BPW131154 BZS131153:BZS131154 CJO131153:CJO131154 CTK131153:CTK131154 DDG131153:DDG131154 DNC131153:DNC131154 DWY131153:DWY131154 EGU131153:EGU131154 EQQ131153:EQQ131154 FAM131153:FAM131154 FKI131153:FKI131154 FUE131153:FUE131154 GEA131153:GEA131154 GNW131153:GNW131154 GXS131153:GXS131154 HHO131153:HHO131154 HRK131153:HRK131154 IBG131153:IBG131154 ILC131153:ILC131154 IUY131153:IUY131154 JEU131153:JEU131154 JOQ131153:JOQ131154 JYM131153:JYM131154 KII131153:KII131154 KSE131153:KSE131154 LCA131153:LCA131154 LLW131153:LLW131154 LVS131153:LVS131154 MFO131153:MFO131154 MPK131153:MPK131154 MZG131153:MZG131154 NJC131153:NJC131154 NSY131153:NSY131154 OCU131153:OCU131154 OMQ131153:OMQ131154 OWM131153:OWM131154 PGI131153:PGI131154 PQE131153:PQE131154 QAA131153:QAA131154 QJW131153:QJW131154 QTS131153:QTS131154 RDO131153:RDO131154 RNK131153:RNK131154 RXG131153:RXG131154 SHC131153:SHC131154 SQY131153:SQY131154 TAU131153:TAU131154 TKQ131153:TKQ131154 TUM131153:TUM131154 UEI131153:UEI131154 UOE131153:UOE131154 UYA131153:UYA131154 VHW131153:VHW131154 VRS131153:VRS131154 WBO131153:WBO131154 WLK131153:WLK131154 WVG131153:WVG131154 B196689:B196690 IU196689:IU196690 SQ196689:SQ196690 ACM196689:ACM196690 AMI196689:AMI196690 AWE196689:AWE196690 BGA196689:BGA196690 BPW196689:BPW196690 BZS196689:BZS196690 CJO196689:CJO196690 CTK196689:CTK196690 DDG196689:DDG196690 DNC196689:DNC196690 DWY196689:DWY196690 EGU196689:EGU196690 EQQ196689:EQQ196690 FAM196689:FAM196690 FKI196689:FKI196690 FUE196689:FUE196690 GEA196689:GEA196690 GNW196689:GNW196690 GXS196689:GXS196690 HHO196689:HHO196690 HRK196689:HRK196690 IBG196689:IBG196690 ILC196689:ILC196690 IUY196689:IUY196690 JEU196689:JEU196690 JOQ196689:JOQ196690 JYM196689:JYM196690 KII196689:KII196690 KSE196689:KSE196690 LCA196689:LCA196690 LLW196689:LLW196690 LVS196689:LVS196690 MFO196689:MFO196690 MPK196689:MPK196690 MZG196689:MZG196690 NJC196689:NJC196690 NSY196689:NSY196690 OCU196689:OCU196690 OMQ196689:OMQ196690 OWM196689:OWM196690 PGI196689:PGI196690 PQE196689:PQE196690 QAA196689:QAA196690 QJW196689:QJW196690 QTS196689:QTS196690 RDO196689:RDO196690 RNK196689:RNK196690 RXG196689:RXG196690 SHC196689:SHC196690 SQY196689:SQY196690 TAU196689:TAU196690 TKQ196689:TKQ196690 TUM196689:TUM196690 UEI196689:UEI196690 UOE196689:UOE196690 UYA196689:UYA196690 VHW196689:VHW196690 VRS196689:VRS196690 WBO196689:WBO196690 WLK196689:WLK196690 WVG196689:WVG196690 B262225:B262226 IU262225:IU262226 SQ262225:SQ262226 ACM262225:ACM262226 AMI262225:AMI262226 AWE262225:AWE262226 BGA262225:BGA262226 BPW262225:BPW262226 BZS262225:BZS262226 CJO262225:CJO262226 CTK262225:CTK262226 DDG262225:DDG262226 DNC262225:DNC262226 DWY262225:DWY262226 EGU262225:EGU262226 EQQ262225:EQQ262226 FAM262225:FAM262226 FKI262225:FKI262226 FUE262225:FUE262226 GEA262225:GEA262226 GNW262225:GNW262226 GXS262225:GXS262226 HHO262225:HHO262226 HRK262225:HRK262226 IBG262225:IBG262226 ILC262225:ILC262226 IUY262225:IUY262226 JEU262225:JEU262226 JOQ262225:JOQ262226 JYM262225:JYM262226 KII262225:KII262226 KSE262225:KSE262226 LCA262225:LCA262226 LLW262225:LLW262226 LVS262225:LVS262226 MFO262225:MFO262226 MPK262225:MPK262226 MZG262225:MZG262226 NJC262225:NJC262226 NSY262225:NSY262226 OCU262225:OCU262226 OMQ262225:OMQ262226 OWM262225:OWM262226 PGI262225:PGI262226 PQE262225:PQE262226 QAA262225:QAA262226 QJW262225:QJW262226 QTS262225:QTS262226 RDO262225:RDO262226 RNK262225:RNK262226 RXG262225:RXG262226 SHC262225:SHC262226 SQY262225:SQY262226 TAU262225:TAU262226 TKQ262225:TKQ262226 TUM262225:TUM262226 UEI262225:UEI262226 UOE262225:UOE262226 UYA262225:UYA262226 VHW262225:VHW262226 VRS262225:VRS262226 WBO262225:WBO262226 WLK262225:WLK262226 WVG262225:WVG262226 B327761:B327762 IU327761:IU327762 SQ327761:SQ327762 ACM327761:ACM327762 AMI327761:AMI327762 AWE327761:AWE327762 BGA327761:BGA327762 BPW327761:BPW327762 BZS327761:BZS327762 CJO327761:CJO327762 CTK327761:CTK327762 DDG327761:DDG327762 DNC327761:DNC327762 DWY327761:DWY327762 EGU327761:EGU327762 EQQ327761:EQQ327762 FAM327761:FAM327762 FKI327761:FKI327762 FUE327761:FUE327762 GEA327761:GEA327762 GNW327761:GNW327762 GXS327761:GXS327762 HHO327761:HHO327762 HRK327761:HRK327762 IBG327761:IBG327762 ILC327761:ILC327762 IUY327761:IUY327762 JEU327761:JEU327762 JOQ327761:JOQ327762 JYM327761:JYM327762 KII327761:KII327762 KSE327761:KSE327762 LCA327761:LCA327762 LLW327761:LLW327762 LVS327761:LVS327762 MFO327761:MFO327762 MPK327761:MPK327762 MZG327761:MZG327762 NJC327761:NJC327762 NSY327761:NSY327762 OCU327761:OCU327762 OMQ327761:OMQ327762 OWM327761:OWM327762 PGI327761:PGI327762 PQE327761:PQE327762 QAA327761:QAA327762 QJW327761:QJW327762 QTS327761:QTS327762 RDO327761:RDO327762 RNK327761:RNK327762 RXG327761:RXG327762 SHC327761:SHC327762 SQY327761:SQY327762 TAU327761:TAU327762 TKQ327761:TKQ327762 TUM327761:TUM327762 UEI327761:UEI327762 UOE327761:UOE327762 UYA327761:UYA327762 VHW327761:VHW327762 VRS327761:VRS327762 WBO327761:WBO327762 WLK327761:WLK327762 WVG327761:WVG327762 B393297:B393298 IU393297:IU393298 SQ393297:SQ393298 ACM393297:ACM393298 AMI393297:AMI393298 AWE393297:AWE393298 BGA393297:BGA393298 BPW393297:BPW393298 BZS393297:BZS393298 CJO393297:CJO393298 CTK393297:CTK393298 DDG393297:DDG393298 DNC393297:DNC393298 DWY393297:DWY393298 EGU393297:EGU393298 EQQ393297:EQQ393298 FAM393297:FAM393298 FKI393297:FKI393298 FUE393297:FUE393298 GEA393297:GEA393298 GNW393297:GNW393298 GXS393297:GXS393298 HHO393297:HHO393298 HRK393297:HRK393298 IBG393297:IBG393298 ILC393297:ILC393298 IUY393297:IUY393298 JEU393297:JEU393298 JOQ393297:JOQ393298 JYM393297:JYM393298 KII393297:KII393298 KSE393297:KSE393298 LCA393297:LCA393298 LLW393297:LLW393298 LVS393297:LVS393298 MFO393297:MFO393298 MPK393297:MPK393298 MZG393297:MZG393298 NJC393297:NJC393298 NSY393297:NSY393298 OCU393297:OCU393298 OMQ393297:OMQ393298 OWM393297:OWM393298 PGI393297:PGI393298 PQE393297:PQE393298 QAA393297:QAA393298 QJW393297:QJW393298 QTS393297:QTS393298 RDO393297:RDO393298 RNK393297:RNK393298 RXG393297:RXG393298 SHC393297:SHC393298 SQY393297:SQY393298 TAU393297:TAU393298 TKQ393297:TKQ393298 TUM393297:TUM393298 UEI393297:UEI393298 UOE393297:UOE393298 UYA393297:UYA393298 VHW393297:VHW393298 VRS393297:VRS393298 WBO393297:WBO393298 WLK393297:WLK393298 WVG393297:WVG393298 B458833:B458834 IU458833:IU458834 SQ458833:SQ458834 ACM458833:ACM458834 AMI458833:AMI458834 AWE458833:AWE458834 BGA458833:BGA458834 BPW458833:BPW458834 BZS458833:BZS458834 CJO458833:CJO458834 CTK458833:CTK458834 DDG458833:DDG458834 DNC458833:DNC458834 DWY458833:DWY458834 EGU458833:EGU458834 EQQ458833:EQQ458834 FAM458833:FAM458834 FKI458833:FKI458834 FUE458833:FUE458834 GEA458833:GEA458834 GNW458833:GNW458834 GXS458833:GXS458834 HHO458833:HHO458834 HRK458833:HRK458834 IBG458833:IBG458834 ILC458833:ILC458834 IUY458833:IUY458834 JEU458833:JEU458834 JOQ458833:JOQ458834 JYM458833:JYM458834 KII458833:KII458834 KSE458833:KSE458834 LCA458833:LCA458834 LLW458833:LLW458834 LVS458833:LVS458834 MFO458833:MFO458834 MPK458833:MPK458834 MZG458833:MZG458834 NJC458833:NJC458834 NSY458833:NSY458834 OCU458833:OCU458834 OMQ458833:OMQ458834 OWM458833:OWM458834 PGI458833:PGI458834 PQE458833:PQE458834 QAA458833:QAA458834 QJW458833:QJW458834 QTS458833:QTS458834 RDO458833:RDO458834 RNK458833:RNK458834 RXG458833:RXG458834 SHC458833:SHC458834 SQY458833:SQY458834 TAU458833:TAU458834 TKQ458833:TKQ458834 TUM458833:TUM458834 UEI458833:UEI458834 UOE458833:UOE458834 UYA458833:UYA458834 VHW458833:VHW458834 VRS458833:VRS458834 WBO458833:WBO458834 WLK458833:WLK458834 WVG458833:WVG458834 B524369:B524370 IU524369:IU524370 SQ524369:SQ524370 ACM524369:ACM524370 AMI524369:AMI524370 AWE524369:AWE524370 BGA524369:BGA524370 BPW524369:BPW524370 BZS524369:BZS524370 CJO524369:CJO524370 CTK524369:CTK524370 DDG524369:DDG524370 DNC524369:DNC524370 DWY524369:DWY524370 EGU524369:EGU524370 EQQ524369:EQQ524370 FAM524369:FAM524370 FKI524369:FKI524370 FUE524369:FUE524370 GEA524369:GEA524370 GNW524369:GNW524370 GXS524369:GXS524370 HHO524369:HHO524370 HRK524369:HRK524370 IBG524369:IBG524370 ILC524369:ILC524370 IUY524369:IUY524370 JEU524369:JEU524370 JOQ524369:JOQ524370 JYM524369:JYM524370 KII524369:KII524370 KSE524369:KSE524370 LCA524369:LCA524370 LLW524369:LLW524370 LVS524369:LVS524370 MFO524369:MFO524370 MPK524369:MPK524370 MZG524369:MZG524370 NJC524369:NJC524370 NSY524369:NSY524370 OCU524369:OCU524370 OMQ524369:OMQ524370 OWM524369:OWM524370 PGI524369:PGI524370 PQE524369:PQE524370 QAA524369:QAA524370 QJW524369:QJW524370 QTS524369:QTS524370 RDO524369:RDO524370 RNK524369:RNK524370 RXG524369:RXG524370 SHC524369:SHC524370 SQY524369:SQY524370 TAU524369:TAU524370 TKQ524369:TKQ524370 TUM524369:TUM524370 UEI524369:UEI524370 UOE524369:UOE524370 UYA524369:UYA524370 VHW524369:VHW524370 VRS524369:VRS524370 WBO524369:WBO524370 WLK524369:WLK524370 WVG524369:WVG524370 B589905:B589906 IU589905:IU589906 SQ589905:SQ589906 ACM589905:ACM589906 AMI589905:AMI589906 AWE589905:AWE589906 BGA589905:BGA589906 BPW589905:BPW589906 BZS589905:BZS589906 CJO589905:CJO589906 CTK589905:CTK589906 DDG589905:DDG589906 DNC589905:DNC589906 DWY589905:DWY589906 EGU589905:EGU589906 EQQ589905:EQQ589906 FAM589905:FAM589906 FKI589905:FKI589906 FUE589905:FUE589906 GEA589905:GEA589906 GNW589905:GNW589906 GXS589905:GXS589906 HHO589905:HHO589906 HRK589905:HRK589906 IBG589905:IBG589906 ILC589905:ILC589906 IUY589905:IUY589906 JEU589905:JEU589906 JOQ589905:JOQ589906 JYM589905:JYM589906 KII589905:KII589906 KSE589905:KSE589906 LCA589905:LCA589906 LLW589905:LLW589906 LVS589905:LVS589906 MFO589905:MFO589906 MPK589905:MPK589906 MZG589905:MZG589906 NJC589905:NJC589906 NSY589905:NSY589906 OCU589905:OCU589906 OMQ589905:OMQ589906 OWM589905:OWM589906 PGI589905:PGI589906 PQE589905:PQE589906 QAA589905:QAA589906 QJW589905:QJW589906 QTS589905:QTS589906 RDO589905:RDO589906 RNK589905:RNK589906 RXG589905:RXG589906 SHC589905:SHC589906 SQY589905:SQY589906 TAU589905:TAU589906 TKQ589905:TKQ589906 TUM589905:TUM589906 UEI589905:UEI589906 UOE589905:UOE589906 UYA589905:UYA589906 VHW589905:VHW589906 VRS589905:VRS589906 WBO589905:WBO589906 WLK589905:WLK589906 WVG589905:WVG589906 B655441:B655442 IU655441:IU655442 SQ655441:SQ655442 ACM655441:ACM655442 AMI655441:AMI655442 AWE655441:AWE655442 BGA655441:BGA655442 BPW655441:BPW655442 BZS655441:BZS655442 CJO655441:CJO655442 CTK655441:CTK655442 DDG655441:DDG655442 DNC655441:DNC655442 DWY655441:DWY655442 EGU655441:EGU655442 EQQ655441:EQQ655442 FAM655441:FAM655442 FKI655441:FKI655442 FUE655441:FUE655442 GEA655441:GEA655442 GNW655441:GNW655442 GXS655441:GXS655442 HHO655441:HHO655442 HRK655441:HRK655442 IBG655441:IBG655442 ILC655441:ILC655442 IUY655441:IUY655442 JEU655441:JEU655442 JOQ655441:JOQ655442 JYM655441:JYM655442 KII655441:KII655442 KSE655441:KSE655442 LCA655441:LCA655442 LLW655441:LLW655442 LVS655441:LVS655442 MFO655441:MFO655442 MPK655441:MPK655442 MZG655441:MZG655442 NJC655441:NJC655442 NSY655441:NSY655442 OCU655441:OCU655442 OMQ655441:OMQ655442 OWM655441:OWM655442 PGI655441:PGI655442 PQE655441:PQE655442 QAA655441:QAA655442 QJW655441:QJW655442 QTS655441:QTS655442 RDO655441:RDO655442 RNK655441:RNK655442 RXG655441:RXG655442 SHC655441:SHC655442 SQY655441:SQY655442 TAU655441:TAU655442 TKQ655441:TKQ655442 TUM655441:TUM655442 UEI655441:UEI655442 UOE655441:UOE655442 UYA655441:UYA655442 VHW655441:VHW655442 VRS655441:VRS655442 WBO655441:WBO655442 WLK655441:WLK655442 WVG655441:WVG655442 B720977:B720978 IU720977:IU720978 SQ720977:SQ720978 ACM720977:ACM720978 AMI720977:AMI720978 AWE720977:AWE720978 BGA720977:BGA720978 BPW720977:BPW720978 BZS720977:BZS720978 CJO720977:CJO720978 CTK720977:CTK720978 DDG720977:DDG720978 DNC720977:DNC720978 DWY720977:DWY720978 EGU720977:EGU720978 EQQ720977:EQQ720978 FAM720977:FAM720978 FKI720977:FKI720978 FUE720977:FUE720978 GEA720977:GEA720978 GNW720977:GNW720978 GXS720977:GXS720978 HHO720977:HHO720978 HRK720977:HRK720978 IBG720977:IBG720978 ILC720977:ILC720978 IUY720977:IUY720978 JEU720977:JEU720978 JOQ720977:JOQ720978 JYM720977:JYM720978 KII720977:KII720978 KSE720977:KSE720978 LCA720977:LCA720978 LLW720977:LLW720978 LVS720977:LVS720978 MFO720977:MFO720978 MPK720977:MPK720978 MZG720977:MZG720978 NJC720977:NJC720978 NSY720977:NSY720978 OCU720977:OCU720978 OMQ720977:OMQ720978 OWM720977:OWM720978 PGI720977:PGI720978 PQE720977:PQE720978 QAA720977:QAA720978 QJW720977:QJW720978 QTS720977:QTS720978 RDO720977:RDO720978 RNK720977:RNK720978 RXG720977:RXG720978 SHC720977:SHC720978 SQY720977:SQY720978 TAU720977:TAU720978 TKQ720977:TKQ720978 TUM720977:TUM720978 UEI720977:UEI720978 UOE720977:UOE720978 UYA720977:UYA720978 VHW720977:VHW720978 VRS720977:VRS720978 WBO720977:WBO720978 WLK720977:WLK720978 WVG720977:WVG720978 B786513:B786514 IU786513:IU786514 SQ786513:SQ786514 ACM786513:ACM786514 AMI786513:AMI786514 AWE786513:AWE786514 BGA786513:BGA786514 BPW786513:BPW786514 BZS786513:BZS786514 CJO786513:CJO786514 CTK786513:CTK786514 DDG786513:DDG786514 DNC786513:DNC786514 DWY786513:DWY786514 EGU786513:EGU786514 EQQ786513:EQQ786514 FAM786513:FAM786514 FKI786513:FKI786514 FUE786513:FUE786514 GEA786513:GEA786514 GNW786513:GNW786514 GXS786513:GXS786514 HHO786513:HHO786514 HRK786513:HRK786514 IBG786513:IBG786514 ILC786513:ILC786514 IUY786513:IUY786514 JEU786513:JEU786514 JOQ786513:JOQ786514 JYM786513:JYM786514 KII786513:KII786514 KSE786513:KSE786514 LCA786513:LCA786514 LLW786513:LLW786514 LVS786513:LVS786514 MFO786513:MFO786514 MPK786513:MPK786514 MZG786513:MZG786514 NJC786513:NJC786514 NSY786513:NSY786514 OCU786513:OCU786514 OMQ786513:OMQ786514 OWM786513:OWM786514 PGI786513:PGI786514 PQE786513:PQE786514 QAA786513:QAA786514 QJW786513:QJW786514 QTS786513:QTS786514 RDO786513:RDO786514 RNK786513:RNK786514 RXG786513:RXG786514 SHC786513:SHC786514 SQY786513:SQY786514 TAU786513:TAU786514 TKQ786513:TKQ786514 TUM786513:TUM786514 UEI786513:UEI786514 UOE786513:UOE786514 UYA786513:UYA786514 VHW786513:VHW786514 VRS786513:VRS786514 WBO786513:WBO786514 WLK786513:WLK786514 WVG786513:WVG786514 B852049:B852050 IU852049:IU852050 SQ852049:SQ852050 ACM852049:ACM852050 AMI852049:AMI852050 AWE852049:AWE852050 BGA852049:BGA852050 BPW852049:BPW852050 BZS852049:BZS852050 CJO852049:CJO852050 CTK852049:CTK852050 DDG852049:DDG852050 DNC852049:DNC852050 DWY852049:DWY852050 EGU852049:EGU852050 EQQ852049:EQQ852050 FAM852049:FAM852050 FKI852049:FKI852050 FUE852049:FUE852050 GEA852049:GEA852050 GNW852049:GNW852050 GXS852049:GXS852050 HHO852049:HHO852050 HRK852049:HRK852050 IBG852049:IBG852050 ILC852049:ILC852050 IUY852049:IUY852050 JEU852049:JEU852050 JOQ852049:JOQ852050 JYM852049:JYM852050 KII852049:KII852050 KSE852049:KSE852050 LCA852049:LCA852050 LLW852049:LLW852050 LVS852049:LVS852050 MFO852049:MFO852050 MPK852049:MPK852050 MZG852049:MZG852050 NJC852049:NJC852050 NSY852049:NSY852050 OCU852049:OCU852050 OMQ852049:OMQ852050 OWM852049:OWM852050 PGI852049:PGI852050 PQE852049:PQE852050 QAA852049:QAA852050 QJW852049:QJW852050 QTS852049:QTS852050 RDO852049:RDO852050 RNK852049:RNK852050 RXG852049:RXG852050 SHC852049:SHC852050 SQY852049:SQY852050 TAU852049:TAU852050 TKQ852049:TKQ852050 TUM852049:TUM852050 UEI852049:UEI852050 UOE852049:UOE852050 UYA852049:UYA852050 VHW852049:VHW852050 VRS852049:VRS852050 WBO852049:WBO852050 WLK852049:WLK852050 WVG852049:WVG852050 B917585:B917586 IU917585:IU917586 SQ917585:SQ917586 ACM917585:ACM917586 AMI917585:AMI917586 AWE917585:AWE917586 BGA917585:BGA917586 BPW917585:BPW917586 BZS917585:BZS917586 CJO917585:CJO917586 CTK917585:CTK917586 DDG917585:DDG917586 DNC917585:DNC917586 DWY917585:DWY917586 EGU917585:EGU917586 EQQ917585:EQQ917586 FAM917585:FAM917586 FKI917585:FKI917586 FUE917585:FUE917586 GEA917585:GEA917586 GNW917585:GNW917586 GXS917585:GXS917586 HHO917585:HHO917586 HRK917585:HRK917586 IBG917585:IBG917586 ILC917585:ILC917586 IUY917585:IUY917586 JEU917585:JEU917586 JOQ917585:JOQ917586 JYM917585:JYM917586 KII917585:KII917586 KSE917585:KSE917586 LCA917585:LCA917586 LLW917585:LLW917586 LVS917585:LVS917586 MFO917585:MFO917586 MPK917585:MPK917586 MZG917585:MZG917586 NJC917585:NJC917586 NSY917585:NSY917586 OCU917585:OCU917586 OMQ917585:OMQ917586 OWM917585:OWM917586 PGI917585:PGI917586 PQE917585:PQE917586 QAA917585:QAA917586 QJW917585:QJW917586 QTS917585:QTS917586 RDO917585:RDO917586 RNK917585:RNK917586 RXG917585:RXG917586 SHC917585:SHC917586 SQY917585:SQY917586 TAU917585:TAU917586 TKQ917585:TKQ917586 TUM917585:TUM917586 UEI917585:UEI917586 UOE917585:UOE917586 UYA917585:UYA917586 VHW917585:VHW917586 VRS917585:VRS917586 WBO917585:WBO917586 WLK917585:WLK917586 WVG917585:WVG917586 B983121:B983122 IU983121:IU983122 SQ983121:SQ983122 ACM983121:ACM983122 AMI983121:AMI983122 AWE983121:AWE983122 BGA983121:BGA983122 BPW983121:BPW983122 BZS983121:BZS983122 CJO983121:CJO983122 CTK983121:CTK983122 DDG983121:DDG983122 DNC983121:DNC983122 DWY983121:DWY983122 EGU983121:EGU983122 EQQ983121:EQQ983122 FAM983121:FAM983122 FKI983121:FKI983122 FUE983121:FUE983122 GEA983121:GEA983122 GNW983121:GNW983122 GXS983121:GXS983122 HHO983121:HHO983122 HRK983121:HRK983122 IBG983121:IBG983122 ILC983121:ILC983122 IUY983121:IUY983122 JEU983121:JEU983122 JOQ983121:JOQ983122 JYM983121:JYM983122 KII983121:KII983122 KSE983121:KSE983122 LCA983121:LCA983122 LLW983121:LLW983122 LVS983121:LVS983122 MFO983121:MFO983122 MPK983121:MPK983122 MZG983121:MZG983122 NJC983121:NJC983122 NSY983121:NSY983122 OCU983121:OCU983122 OMQ983121:OMQ983122 OWM983121:OWM983122 PGI983121:PGI983122 PQE983121:PQE983122 QAA983121:QAA983122 QJW983121:QJW983122 QTS983121:QTS983122 RDO983121:RDO983122 RNK983121:RNK983122 RXG983121:RXG983122 SHC983121:SHC983122 SQY983121:SQY983122 TAU983121:TAU983122 TKQ983121:TKQ983122 TUM983121:TUM983122 UEI983121:UEI983122 UOE983121:UOE983122 UYA983121:UYA983122 VHW983121:VHW983122 VRS983121:VRS983122 WBO983121:WBO983122 WLK983121:WLK983122 WVG983121:WVG983122">
      <formula1>5</formula1>
    </dataValidation>
  </dataValidations>
  <printOptions horizontalCentered="1"/>
  <pageMargins left="0.19685039370078741" right="0.19685039370078741" top="0.39370078740157483" bottom="0.59055118110236227" header="0" footer="0"/>
  <pageSetup paperSize="9" scale="65" fitToHeight="2" orientation="portrait" r:id="rId1"/>
  <headerFooter alignWithMargins="0">
    <oddFooter>&amp;L&amp;Z
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/>
    <pageSetUpPr autoPageBreaks="0"/>
  </sheetPr>
  <dimension ref="A1:I6475"/>
  <sheetViews>
    <sheetView showGridLines="0" workbookViewId="0">
      <selection activeCell="D11" sqref="D11"/>
    </sheetView>
  </sheetViews>
  <sheetFormatPr defaultRowHeight="12.75" customHeight="1" x14ac:dyDescent="0.2"/>
  <cols>
    <col min="1" max="2" width="9.140625" style="127"/>
    <col min="3" max="3" width="34.140625" style="127" customWidth="1"/>
    <col min="4" max="4" width="12.7109375" style="127" customWidth="1"/>
    <col min="5" max="5" width="13.7109375" style="127" customWidth="1"/>
    <col min="6" max="6" width="11.28515625" style="127" customWidth="1"/>
    <col min="7" max="7" width="15" style="127" customWidth="1"/>
    <col min="8" max="8" width="10.28515625" style="127" customWidth="1"/>
    <col min="9" max="9" width="14.85546875" style="127" customWidth="1"/>
    <col min="10" max="256" width="6.85546875" style="127" customWidth="1"/>
    <col min="257" max="258" width="9.140625" style="127"/>
    <col min="259" max="259" width="34.140625" style="127" customWidth="1"/>
    <col min="260" max="260" width="12.7109375" style="127" customWidth="1"/>
    <col min="261" max="261" width="13.7109375" style="127" customWidth="1"/>
    <col min="262" max="262" width="11.28515625" style="127" customWidth="1"/>
    <col min="263" max="263" width="15" style="127" customWidth="1"/>
    <col min="264" max="264" width="10.28515625" style="127" customWidth="1"/>
    <col min="265" max="265" width="14.85546875" style="127" customWidth="1"/>
    <col min="266" max="512" width="6.85546875" style="127" customWidth="1"/>
    <col min="513" max="514" width="9.140625" style="127"/>
    <col min="515" max="515" width="34.140625" style="127" customWidth="1"/>
    <col min="516" max="516" width="12.7109375" style="127" customWidth="1"/>
    <col min="517" max="517" width="13.7109375" style="127" customWidth="1"/>
    <col min="518" max="518" width="11.28515625" style="127" customWidth="1"/>
    <col min="519" max="519" width="15" style="127" customWidth="1"/>
    <col min="520" max="520" width="10.28515625" style="127" customWidth="1"/>
    <col min="521" max="521" width="14.85546875" style="127" customWidth="1"/>
    <col min="522" max="768" width="6.85546875" style="127" customWidth="1"/>
    <col min="769" max="770" width="9.140625" style="127"/>
    <col min="771" max="771" width="34.140625" style="127" customWidth="1"/>
    <col min="772" max="772" width="12.7109375" style="127" customWidth="1"/>
    <col min="773" max="773" width="13.7109375" style="127" customWidth="1"/>
    <col min="774" max="774" width="11.28515625" style="127" customWidth="1"/>
    <col min="775" max="775" width="15" style="127" customWidth="1"/>
    <col min="776" max="776" width="10.28515625" style="127" customWidth="1"/>
    <col min="777" max="777" width="14.85546875" style="127" customWidth="1"/>
    <col min="778" max="1024" width="6.85546875" style="127" customWidth="1"/>
    <col min="1025" max="1026" width="9.140625" style="127"/>
    <col min="1027" max="1027" width="34.140625" style="127" customWidth="1"/>
    <col min="1028" max="1028" width="12.7109375" style="127" customWidth="1"/>
    <col min="1029" max="1029" width="13.7109375" style="127" customWidth="1"/>
    <col min="1030" max="1030" width="11.28515625" style="127" customWidth="1"/>
    <col min="1031" max="1031" width="15" style="127" customWidth="1"/>
    <col min="1032" max="1032" width="10.28515625" style="127" customWidth="1"/>
    <col min="1033" max="1033" width="14.85546875" style="127" customWidth="1"/>
    <col min="1034" max="1280" width="6.85546875" style="127" customWidth="1"/>
    <col min="1281" max="1282" width="9.140625" style="127"/>
    <col min="1283" max="1283" width="34.140625" style="127" customWidth="1"/>
    <col min="1284" max="1284" width="12.7109375" style="127" customWidth="1"/>
    <col min="1285" max="1285" width="13.7109375" style="127" customWidth="1"/>
    <col min="1286" max="1286" width="11.28515625" style="127" customWidth="1"/>
    <col min="1287" max="1287" width="15" style="127" customWidth="1"/>
    <col min="1288" max="1288" width="10.28515625" style="127" customWidth="1"/>
    <col min="1289" max="1289" width="14.85546875" style="127" customWidth="1"/>
    <col min="1290" max="1536" width="6.85546875" style="127" customWidth="1"/>
    <col min="1537" max="1538" width="9.140625" style="127"/>
    <col min="1539" max="1539" width="34.140625" style="127" customWidth="1"/>
    <col min="1540" max="1540" width="12.7109375" style="127" customWidth="1"/>
    <col min="1541" max="1541" width="13.7109375" style="127" customWidth="1"/>
    <col min="1542" max="1542" width="11.28515625" style="127" customWidth="1"/>
    <col min="1543" max="1543" width="15" style="127" customWidth="1"/>
    <col min="1544" max="1544" width="10.28515625" style="127" customWidth="1"/>
    <col min="1545" max="1545" width="14.85546875" style="127" customWidth="1"/>
    <col min="1546" max="1792" width="6.85546875" style="127" customWidth="1"/>
    <col min="1793" max="1794" width="9.140625" style="127"/>
    <col min="1795" max="1795" width="34.140625" style="127" customWidth="1"/>
    <col min="1796" max="1796" width="12.7109375" style="127" customWidth="1"/>
    <col min="1797" max="1797" width="13.7109375" style="127" customWidth="1"/>
    <col min="1798" max="1798" width="11.28515625" style="127" customWidth="1"/>
    <col min="1799" max="1799" width="15" style="127" customWidth="1"/>
    <col min="1800" max="1800" width="10.28515625" style="127" customWidth="1"/>
    <col min="1801" max="1801" width="14.85546875" style="127" customWidth="1"/>
    <col min="1802" max="2048" width="6.85546875" style="127" customWidth="1"/>
    <col min="2049" max="2050" width="9.140625" style="127"/>
    <col min="2051" max="2051" width="34.140625" style="127" customWidth="1"/>
    <col min="2052" max="2052" width="12.7109375" style="127" customWidth="1"/>
    <col min="2053" max="2053" width="13.7109375" style="127" customWidth="1"/>
    <col min="2054" max="2054" width="11.28515625" style="127" customWidth="1"/>
    <col min="2055" max="2055" width="15" style="127" customWidth="1"/>
    <col min="2056" max="2056" width="10.28515625" style="127" customWidth="1"/>
    <col min="2057" max="2057" width="14.85546875" style="127" customWidth="1"/>
    <col min="2058" max="2304" width="6.85546875" style="127" customWidth="1"/>
    <col min="2305" max="2306" width="9.140625" style="127"/>
    <col min="2307" max="2307" width="34.140625" style="127" customWidth="1"/>
    <col min="2308" max="2308" width="12.7109375" style="127" customWidth="1"/>
    <col min="2309" max="2309" width="13.7109375" style="127" customWidth="1"/>
    <col min="2310" max="2310" width="11.28515625" style="127" customWidth="1"/>
    <col min="2311" max="2311" width="15" style="127" customWidth="1"/>
    <col min="2312" max="2312" width="10.28515625" style="127" customWidth="1"/>
    <col min="2313" max="2313" width="14.85546875" style="127" customWidth="1"/>
    <col min="2314" max="2560" width="6.85546875" style="127" customWidth="1"/>
    <col min="2561" max="2562" width="9.140625" style="127"/>
    <col min="2563" max="2563" width="34.140625" style="127" customWidth="1"/>
    <col min="2564" max="2564" width="12.7109375" style="127" customWidth="1"/>
    <col min="2565" max="2565" width="13.7109375" style="127" customWidth="1"/>
    <col min="2566" max="2566" width="11.28515625" style="127" customWidth="1"/>
    <col min="2567" max="2567" width="15" style="127" customWidth="1"/>
    <col min="2568" max="2568" width="10.28515625" style="127" customWidth="1"/>
    <col min="2569" max="2569" width="14.85546875" style="127" customWidth="1"/>
    <col min="2570" max="2816" width="6.85546875" style="127" customWidth="1"/>
    <col min="2817" max="2818" width="9.140625" style="127"/>
    <col min="2819" max="2819" width="34.140625" style="127" customWidth="1"/>
    <col min="2820" max="2820" width="12.7109375" style="127" customWidth="1"/>
    <col min="2821" max="2821" width="13.7109375" style="127" customWidth="1"/>
    <col min="2822" max="2822" width="11.28515625" style="127" customWidth="1"/>
    <col min="2823" max="2823" width="15" style="127" customWidth="1"/>
    <col min="2824" max="2824" width="10.28515625" style="127" customWidth="1"/>
    <col min="2825" max="2825" width="14.85546875" style="127" customWidth="1"/>
    <col min="2826" max="3072" width="6.85546875" style="127" customWidth="1"/>
    <col min="3073" max="3074" width="9.140625" style="127"/>
    <col min="3075" max="3075" width="34.140625" style="127" customWidth="1"/>
    <col min="3076" max="3076" width="12.7109375" style="127" customWidth="1"/>
    <col min="3077" max="3077" width="13.7109375" style="127" customWidth="1"/>
    <col min="3078" max="3078" width="11.28515625" style="127" customWidth="1"/>
    <col min="3079" max="3079" width="15" style="127" customWidth="1"/>
    <col min="3080" max="3080" width="10.28515625" style="127" customWidth="1"/>
    <col min="3081" max="3081" width="14.85546875" style="127" customWidth="1"/>
    <col min="3082" max="3328" width="6.85546875" style="127" customWidth="1"/>
    <col min="3329" max="3330" width="9.140625" style="127"/>
    <col min="3331" max="3331" width="34.140625" style="127" customWidth="1"/>
    <col min="3332" max="3332" width="12.7109375" style="127" customWidth="1"/>
    <col min="3333" max="3333" width="13.7109375" style="127" customWidth="1"/>
    <col min="3334" max="3334" width="11.28515625" style="127" customWidth="1"/>
    <col min="3335" max="3335" width="15" style="127" customWidth="1"/>
    <col min="3336" max="3336" width="10.28515625" style="127" customWidth="1"/>
    <col min="3337" max="3337" width="14.85546875" style="127" customWidth="1"/>
    <col min="3338" max="3584" width="6.85546875" style="127" customWidth="1"/>
    <col min="3585" max="3586" width="9.140625" style="127"/>
    <col min="3587" max="3587" width="34.140625" style="127" customWidth="1"/>
    <col min="3588" max="3588" width="12.7109375" style="127" customWidth="1"/>
    <col min="3589" max="3589" width="13.7109375" style="127" customWidth="1"/>
    <col min="3590" max="3590" width="11.28515625" style="127" customWidth="1"/>
    <col min="3591" max="3591" width="15" style="127" customWidth="1"/>
    <col min="3592" max="3592" width="10.28515625" style="127" customWidth="1"/>
    <col min="3593" max="3593" width="14.85546875" style="127" customWidth="1"/>
    <col min="3594" max="3840" width="6.85546875" style="127" customWidth="1"/>
    <col min="3841" max="3842" width="9.140625" style="127"/>
    <col min="3843" max="3843" width="34.140625" style="127" customWidth="1"/>
    <col min="3844" max="3844" width="12.7109375" style="127" customWidth="1"/>
    <col min="3845" max="3845" width="13.7109375" style="127" customWidth="1"/>
    <col min="3846" max="3846" width="11.28515625" style="127" customWidth="1"/>
    <col min="3847" max="3847" width="15" style="127" customWidth="1"/>
    <col min="3848" max="3848" width="10.28515625" style="127" customWidth="1"/>
    <col min="3849" max="3849" width="14.85546875" style="127" customWidth="1"/>
    <col min="3850" max="4096" width="6.85546875" style="127" customWidth="1"/>
    <col min="4097" max="4098" width="9.140625" style="127"/>
    <col min="4099" max="4099" width="34.140625" style="127" customWidth="1"/>
    <col min="4100" max="4100" width="12.7109375" style="127" customWidth="1"/>
    <col min="4101" max="4101" width="13.7109375" style="127" customWidth="1"/>
    <col min="4102" max="4102" width="11.28515625" style="127" customWidth="1"/>
    <col min="4103" max="4103" width="15" style="127" customWidth="1"/>
    <col min="4104" max="4104" width="10.28515625" style="127" customWidth="1"/>
    <col min="4105" max="4105" width="14.85546875" style="127" customWidth="1"/>
    <col min="4106" max="4352" width="6.85546875" style="127" customWidth="1"/>
    <col min="4353" max="4354" width="9.140625" style="127"/>
    <col min="4355" max="4355" width="34.140625" style="127" customWidth="1"/>
    <col min="4356" max="4356" width="12.7109375" style="127" customWidth="1"/>
    <col min="4357" max="4357" width="13.7109375" style="127" customWidth="1"/>
    <col min="4358" max="4358" width="11.28515625" style="127" customWidth="1"/>
    <col min="4359" max="4359" width="15" style="127" customWidth="1"/>
    <col min="4360" max="4360" width="10.28515625" style="127" customWidth="1"/>
    <col min="4361" max="4361" width="14.85546875" style="127" customWidth="1"/>
    <col min="4362" max="4608" width="6.85546875" style="127" customWidth="1"/>
    <col min="4609" max="4610" width="9.140625" style="127"/>
    <col min="4611" max="4611" width="34.140625" style="127" customWidth="1"/>
    <col min="4612" max="4612" width="12.7109375" style="127" customWidth="1"/>
    <col min="4613" max="4613" width="13.7109375" style="127" customWidth="1"/>
    <col min="4614" max="4614" width="11.28515625" style="127" customWidth="1"/>
    <col min="4615" max="4615" width="15" style="127" customWidth="1"/>
    <col min="4616" max="4616" width="10.28515625" style="127" customWidth="1"/>
    <col min="4617" max="4617" width="14.85546875" style="127" customWidth="1"/>
    <col min="4618" max="4864" width="6.85546875" style="127" customWidth="1"/>
    <col min="4865" max="4866" width="9.140625" style="127"/>
    <col min="4867" max="4867" width="34.140625" style="127" customWidth="1"/>
    <col min="4868" max="4868" width="12.7109375" style="127" customWidth="1"/>
    <col min="4869" max="4869" width="13.7109375" style="127" customWidth="1"/>
    <col min="4870" max="4870" width="11.28515625" style="127" customWidth="1"/>
    <col min="4871" max="4871" width="15" style="127" customWidth="1"/>
    <col min="4872" max="4872" width="10.28515625" style="127" customWidth="1"/>
    <col min="4873" max="4873" width="14.85546875" style="127" customWidth="1"/>
    <col min="4874" max="5120" width="6.85546875" style="127" customWidth="1"/>
    <col min="5121" max="5122" width="9.140625" style="127"/>
    <col min="5123" max="5123" width="34.140625" style="127" customWidth="1"/>
    <col min="5124" max="5124" width="12.7109375" style="127" customWidth="1"/>
    <col min="5125" max="5125" width="13.7109375" style="127" customWidth="1"/>
    <col min="5126" max="5126" width="11.28515625" style="127" customWidth="1"/>
    <col min="5127" max="5127" width="15" style="127" customWidth="1"/>
    <col min="5128" max="5128" width="10.28515625" style="127" customWidth="1"/>
    <col min="5129" max="5129" width="14.85546875" style="127" customWidth="1"/>
    <col min="5130" max="5376" width="6.85546875" style="127" customWidth="1"/>
    <col min="5377" max="5378" width="9.140625" style="127"/>
    <col min="5379" max="5379" width="34.140625" style="127" customWidth="1"/>
    <col min="5380" max="5380" width="12.7109375" style="127" customWidth="1"/>
    <col min="5381" max="5381" width="13.7109375" style="127" customWidth="1"/>
    <col min="5382" max="5382" width="11.28515625" style="127" customWidth="1"/>
    <col min="5383" max="5383" width="15" style="127" customWidth="1"/>
    <col min="5384" max="5384" width="10.28515625" style="127" customWidth="1"/>
    <col min="5385" max="5385" width="14.85546875" style="127" customWidth="1"/>
    <col min="5386" max="5632" width="6.85546875" style="127" customWidth="1"/>
    <col min="5633" max="5634" width="9.140625" style="127"/>
    <col min="5635" max="5635" width="34.140625" style="127" customWidth="1"/>
    <col min="5636" max="5636" width="12.7109375" style="127" customWidth="1"/>
    <col min="5637" max="5637" width="13.7109375" style="127" customWidth="1"/>
    <col min="5638" max="5638" width="11.28515625" style="127" customWidth="1"/>
    <col min="5639" max="5639" width="15" style="127" customWidth="1"/>
    <col min="5640" max="5640" width="10.28515625" style="127" customWidth="1"/>
    <col min="5641" max="5641" width="14.85546875" style="127" customWidth="1"/>
    <col min="5642" max="5888" width="6.85546875" style="127" customWidth="1"/>
    <col min="5889" max="5890" width="9.140625" style="127"/>
    <col min="5891" max="5891" width="34.140625" style="127" customWidth="1"/>
    <col min="5892" max="5892" width="12.7109375" style="127" customWidth="1"/>
    <col min="5893" max="5893" width="13.7109375" style="127" customWidth="1"/>
    <col min="5894" max="5894" width="11.28515625" style="127" customWidth="1"/>
    <col min="5895" max="5895" width="15" style="127" customWidth="1"/>
    <col min="5896" max="5896" width="10.28515625" style="127" customWidth="1"/>
    <col min="5897" max="5897" width="14.85546875" style="127" customWidth="1"/>
    <col min="5898" max="6144" width="6.85546875" style="127" customWidth="1"/>
    <col min="6145" max="6146" width="9.140625" style="127"/>
    <col min="6147" max="6147" width="34.140625" style="127" customWidth="1"/>
    <col min="6148" max="6148" width="12.7109375" style="127" customWidth="1"/>
    <col min="6149" max="6149" width="13.7109375" style="127" customWidth="1"/>
    <col min="6150" max="6150" width="11.28515625" style="127" customWidth="1"/>
    <col min="6151" max="6151" width="15" style="127" customWidth="1"/>
    <col min="6152" max="6152" width="10.28515625" style="127" customWidth="1"/>
    <col min="6153" max="6153" width="14.85546875" style="127" customWidth="1"/>
    <col min="6154" max="6400" width="6.85546875" style="127" customWidth="1"/>
    <col min="6401" max="6402" width="9.140625" style="127"/>
    <col min="6403" max="6403" width="34.140625" style="127" customWidth="1"/>
    <col min="6404" max="6404" width="12.7109375" style="127" customWidth="1"/>
    <col min="6405" max="6405" width="13.7109375" style="127" customWidth="1"/>
    <col min="6406" max="6406" width="11.28515625" style="127" customWidth="1"/>
    <col min="6407" max="6407" width="15" style="127" customWidth="1"/>
    <col min="6408" max="6408" width="10.28515625" style="127" customWidth="1"/>
    <col min="6409" max="6409" width="14.85546875" style="127" customWidth="1"/>
    <col min="6410" max="6656" width="6.85546875" style="127" customWidth="1"/>
    <col min="6657" max="6658" width="9.140625" style="127"/>
    <col min="6659" max="6659" width="34.140625" style="127" customWidth="1"/>
    <col min="6660" max="6660" width="12.7109375" style="127" customWidth="1"/>
    <col min="6661" max="6661" width="13.7109375" style="127" customWidth="1"/>
    <col min="6662" max="6662" width="11.28515625" style="127" customWidth="1"/>
    <col min="6663" max="6663" width="15" style="127" customWidth="1"/>
    <col min="6664" max="6664" width="10.28515625" style="127" customWidth="1"/>
    <col min="6665" max="6665" width="14.85546875" style="127" customWidth="1"/>
    <col min="6666" max="6912" width="6.85546875" style="127" customWidth="1"/>
    <col min="6913" max="6914" width="9.140625" style="127"/>
    <col min="6915" max="6915" width="34.140625" style="127" customWidth="1"/>
    <col min="6916" max="6916" width="12.7109375" style="127" customWidth="1"/>
    <col min="6917" max="6917" width="13.7109375" style="127" customWidth="1"/>
    <col min="6918" max="6918" width="11.28515625" style="127" customWidth="1"/>
    <col min="6919" max="6919" width="15" style="127" customWidth="1"/>
    <col min="6920" max="6920" width="10.28515625" style="127" customWidth="1"/>
    <col min="6921" max="6921" width="14.85546875" style="127" customWidth="1"/>
    <col min="6922" max="7168" width="6.85546875" style="127" customWidth="1"/>
    <col min="7169" max="7170" width="9.140625" style="127"/>
    <col min="7171" max="7171" width="34.140625" style="127" customWidth="1"/>
    <col min="7172" max="7172" width="12.7109375" style="127" customWidth="1"/>
    <col min="7173" max="7173" width="13.7109375" style="127" customWidth="1"/>
    <col min="7174" max="7174" width="11.28515625" style="127" customWidth="1"/>
    <col min="7175" max="7175" width="15" style="127" customWidth="1"/>
    <col min="7176" max="7176" width="10.28515625" style="127" customWidth="1"/>
    <col min="7177" max="7177" width="14.85546875" style="127" customWidth="1"/>
    <col min="7178" max="7424" width="6.85546875" style="127" customWidth="1"/>
    <col min="7425" max="7426" width="9.140625" style="127"/>
    <col min="7427" max="7427" width="34.140625" style="127" customWidth="1"/>
    <col min="7428" max="7428" width="12.7109375" style="127" customWidth="1"/>
    <col min="7429" max="7429" width="13.7109375" style="127" customWidth="1"/>
    <col min="7430" max="7430" width="11.28515625" style="127" customWidth="1"/>
    <col min="7431" max="7431" width="15" style="127" customWidth="1"/>
    <col min="7432" max="7432" width="10.28515625" style="127" customWidth="1"/>
    <col min="7433" max="7433" width="14.85546875" style="127" customWidth="1"/>
    <col min="7434" max="7680" width="6.85546875" style="127" customWidth="1"/>
    <col min="7681" max="7682" width="9.140625" style="127"/>
    <col min="7683" max="7683" width="34.140625" style="127" customWidth="1"/>
    <col min="7684" max="7684" width="12.7109375" style="127" customWidth="1"/>
    <col min="7685" max="7685" width="13.7109375" style="127" customWidth="1"/>
    <col min="7686" max="7686" width="11.28515625" style="127" customWidth="1"/>
    <col min="7687" max="7687" width="15" style="127" customWidth="1"/>
    <col min="7688" max="7688" width="10.28515625" style="127" customWidth="1"/>
    <col min="7689" max="7689" width="14.85546875" style="127" customWidth="1"/>
    <col min="7690" max="7936" width="6.85546875" style="127" customWidth="1"/>
    <col min="7937" max="7938" width="9.140625" style="127"/>
    <col min="7939" max="7939" width="34.140625" style="127" customWidth="1"/>
    <col min="7940" max="7940" width="12.7109375" style="127" customWidth="1"/>
    <col min="7941" max="7941" width="13.7109375" style="127" customWidth="1"/>
    <col min="7942" max="7942" width="11.28515625" style="127" customWidth="1"/>
    <col min="7943" max="7943" width="15" style="127" customWidth="1"/>
    <col min="7944" max="7944" width="10.28515625" style="127" customWidth="1"/>
    <col min="7945" max="7945" width="14.85546875" style="127" customWidth="1"/>
    <col min="7946" max="8192" width="6.85546875" style="127" customWidth="1"/>
    <col min="8193" max="8194" width="9.140625" style="127"/>
    <col min="8195" max="8195" width="34.140625" style="127" customWidth="1"/>
    <col min="8196" max="8196" width="12.7109375" style="127" customWidth="1"/>
    <col min="8197" max="8197" width="13.7109375" style="127" customWidth="1"/>
    <col min="8198" max="8198" width="11.28515625" style="127" customWidth="1"/>
    <col min="8199" max="8199" width="15" style="127" customWidth="1"/>
    <col min="8200" max="8200" width="10.28515625" style="127" customWidth="1"/>
    <col min="8201" max="8201" width="14.85546875" style="127" customWidth="1"/>
    <col min="8202" max="8448" width="6.85546875" style="127" customWidth="1"/>
    <col min="8449" max="8450" width="9.140625" style="127"/>
    <col min="8451" max="8451" width="34.140625" style="127" customWidth="1"/>
    <col min="8452" max="8452" width="12.7109375" style="127" customWidth="1"/>
    <col min="8453" max="8453" width="13.7109375" style="127" customWidth="1"/>
    <col min="8454" max="8454" width="11.28515625" style="127" customWidth="1"/>
    <col min="8455" max="8455" width="15" style="127" customWidth="1"/>
    <col min="8456" max="8456" width="10.28515625" style="127" customWidth="1"/>
    <col min="8457" max="8457" width="14.85546875" style="127" customWidth="1"/>
    <col min="8458" max="8704" width="6.85546875" style="127" customWidth="1"/>
    <col min="8705" max="8706" width="9.140625" style="127"/>
    <col min="8707" max="8707" width="34.140625" style="127" customWidth="1"/>
    <col min="8708" max="8708" width="12.7109375" style="127" customWidth="1"/>
    <col min="8709" max="8709" width="13.7109375" style="127" customWidth="1"/>
    <col min="8710" max="8710" width="11.28515625" style="127" customWidth="1"/>
    <col min="8711" max="8711" width="15" style="127" customWidth="1"/>
    <col min="8712" max="8712" width="10.28515625" style="127" customWidth="1"/>
    <col min="8713" max="8713" width="14.85546875" style="127" customWidth="1"/>
    <col min="8714" max="8960" width="6.85546875" style="127" customWidth="1"/>
    <col min="8961" max="8962" width="9.140625" style="127"/>
    <col min="8963" max="8963" width="34.140625" style="127" customWidth="1"/>
    <col min="8964" max="8964" width="12.7109375" style="127" customWidth="1"/>
    <col min="8965" max="8965" width="13.7109375" style="127" customWidth="1"/>
    <col min="8966" max="8966" width="11.28515625" style="127" customWidth="1"/>
    <col min="8967" max="8967" width="15" style="127" customWidth="1"/>
    <col min="8968" max="8968" width="10.28515625" style="127" customWidth="1"/>
    <col min="8969" max="8969" width="14.85546875" style="127" customWidth="1"/>
    <col min="8970" max="9216" width="6.85546875" style="127" customWidth="1"/>
    <col min="9217" max="9218" width="9.140625" style="127"/>
    <col min="9219" max="9219" width="34.140625" style="127" customWidth="1"/>
    <col min="9220" max="9220" width="12.7109375" style="127" customWidth="1"/>
    <col min="9221" max="9221" width="13.7109375" style="127" customWidth="1"/>
    <col min="9222" max="9222" width="11.28515625" style="127" customWidth="1"/>
    <col min="9223" max="9223" width="15" style="127" customWidth="1"/>
    <col min="9224" max="9224" width="10.28515625" style="127" customWidth="1"/>
    <col min="9225" max="9225" width="14.85546875" style="127" customWidth="1"/>
    <col min="9226" max="9472" width="6.85546875" style="127" customWidth="1"/>
    <col min="9473" max="9474" width="9.140625" style="127"/>
    <col min="9475" max="9475" width="34.140625" style="127" customWidth="1"/>
    <col min="9476" max="9476" width="12.7109375" style="127" customWidth="1"/>
    <col min="9477" max="9477" width="13.7109375" style="127" customWidth="1"/>
    <col min="9478" max="9478" width="11.28515625" style="127" customWidth="1"/>
    <col min="9479" max="9479" width="15" style="127" customWidth="1"/>
    <col min="9480" max="9480" width="10.28515625" style="127" customWidth="1"/>
    <col min="9481" max="9481" width="14.85546875" style="127" customWidth="1"/>
    <col min="9482" max="9728" width="6.85546875" style="127" customWidth="1"/>
    <col min="9729" max="9730" width="9.140625" style="127"/>
    <col min="9731" max="9731" width="34.140625" style="127" customWidth="1"/>
    <col min="9732" max="9732" width="12.7109375" style="127" customWidth="1"/>
    <col min="9733" max="9733" width="13.7109375" style="127" customWidth="1"/>
    <col min="9734" max="9734" width="11.28515625" style="127" customWidth="1"/>
    <col min="9735" max="9735" width="15" style="127" customWidth="1"/>
    <col min="9736" max="9736" width="10.28515625" style="127" customWidth="1"/>
    <col min="9737" max="9737" width="14.85546875" style="127" customWidth="1"/>
    <col min="9738" max="9984" width="6.85546875" style="127" customWidth="1"/>
    <col min="9985" max="9986" width="9.140625" style="127"/>
    <col min="9987" max="9987" width="34.140625" style="127" customWidth="1"/>
    <col min="9988" max="9988" width="12.7109375" style="127" customWidth="1"/>
    <col min="9989" max="9989" width="13.7109375" style="127" customWidth="1"/>
    <col min="9990" max="9990" width="11.28515625" style="127" customWidth="1"/>
    <col min="9991" max="9991" width="15" style="127" customWidth="1"/>
    <col min="9992" max="9992" width="10.28515625" style="127" customWidth="1"/>
    <col min="9993" max="9993" width="14.85546875" style="127" customWidth="1"/>
    <col min="9994" max="10240" width="6.85546875" style="127" customWidth="1"/>
    <col min="10241" max="10242" width="9.140625" style="127"/>
    <col min="10243" max="10243" width="34.140625" style="127" customWidth="1"/>
    <col min="10244" max="10244" width="12.7109375" style="127" customWidth="1"/>
    <col min="10245" max="10245" width="13.7109375" style="127" customWidth="1"/>
    <col min="10246" max="10246" width="11.28515625" style="127" customWidth="1"/>
    <col min="10247" max="10247" width="15" style="127" customWidth="1"/>
    <col min="10248" max="10248" width="10.28515625" style="127" customWidth="1"/>
    <col min="10249" max="10249" width="14.85546875" style="127" customWidth="1"/>
    <col min="10250" max="10496" width="6.85546875" style="127" customWidth="1"/>
    <col min="10497" max="10498" width="9.140625" style="127"/>
    <col min="10499" max="10499" width="34.140625" style="127" customWidth="1"/>
    <col min="10500" max="10500" width="12.7109375" style="127" customWidth="1"/>
    <col min="10501" max="10501" width="13.7109375" style="127" customWidth="1"/>
    <col min="10502" max="10502" width="11.28515625" style="127" customWidth="1"/>
    <col min="10503" max="10503" width="15" style="127" customWidth="1"/>
    <col min="10504" max="10504" width="10.28515625" style="127" customWidth="1"/>
    <col min="10505" max="10505" width="14.85546875" style="127" customWidth="1"/>
    <col min="10506" max="10752" width="6.85546875" style="127" customWidth="1"/>
    <col min="10753" max="10754" width="9.140625" style="127"/>
    <col min="10755" max="10755" width="34.140625" style="127" customWidth="1"/>
    <col min="10756" max="10756" width="12.7109375" style="127" customWidth="1"/>
    <col min="10757" max="10757" width="13.7109375" style="127" customWidth="1"/>
    <col min="10758" max="10758" width="11.28515625" style="127" customWidth="1"/>
    <col min="10759" max="10759" width="15" style="127" customWidth="1"/>
    <col min="10760" max="10760" width="10.28515625" style="127" customWidth="1"/>
    <col min="10761" max="10761" width="14.85546875" style="127" customWidth="1"/>
    <col min="10762" max="11008" width="6.85546875" style="127" customWidth="1"/>
    <col min="11009" max="11010" width="9.140625" style="127"/>
    <col min="11011" max="11011" width="34.140625" style="127" customWidth="1"/>
    <col min="11012" max="11012" width="12.7109375" style="127" customWidth="1"/>
    <col min="11013" max="11013" width="13.7109375" style="127" customWidth="1"/>
    <col min="11014" max="11014" width="11.28515625" style="127" customWidth="1"/>
    <col min="11015" max="11015" width="15" style="127" customWidth="1"/>
    <col min="11016" max="11016" width="10.28515625" style="127" customWidth="1"/>
    <col min="11017" max="11017" width="14.85546875" style="127" customWidth="1"/>
    <col min="11018" max="11264" width="6.85546875" style="127" customWidth="1"/>
    <col min="11265" max="11266" width="9.140625" style="127"/>
    <col min="11267" max="11267" width="34.140625" style="127" customWidth="1"/>
    <col min="11268" max="11268" width="12.7109375" style="127" customWidth="1"/>
    <col min="11269" max="11269" width="13.7109375" style="127" customWidth="1"/>
    <col min="11270" max="11270" width="11.28515625" style="127" customWidth="1"/>
    <col min="11271" max="11271" width="15" style="127" customWidth="1"/>
    <col min="11272" max="11272" width="10.28515625" style="127" customWidth="1"/>
    <col min="11273" max="11273" width="14.85546875" style="127" customWidth="1"/>
    <col min="11274" max="11520" width="6.85546875" style="127" customWidth="1"/>
    <col min="11521" max="11522" width="9.140625" style="127"/>
    <col min="11523" max="11523" width="34.140625" style="127" customWidth="1"/>
    <col min="11524" max="11524" width="12.7109375" style="127" customWidth="1"/>
    <col min="11525" max="11525" width="13.7109375" style="127" customWidth="1"/>
    <col min="11526" max="11526" width="11.28515625" style="127" customWidth="1"/>
    <col min="11527" max="11527" width="15" style="127" customWidth="1"/>
    <col min="11528" max="11528" width="10.28515625" style="127" customWidth="1"/>
    <col min="11529" max="11529" width="14.85546875" style="127" customWidth="1"/>
    <col min="11530" max="11776" width="6.85546875" style="127" customWidth="1"/>
    <col min="11777" max="11778" width="9.140625" style="127"/>
    <col min="11779" max="11779" width="34.140625" style="127" customWidth="1"/>
    <col min="11780" max="11780" width="12.7109375" style="127" customWidth="1"/>
    <col min="11781" max="11781" width="13.7109375" style="127" customWidth="1"/>
    <col min="11782" max="11782" width="11.28515625" style="127" customWidth="1"/>
    <col min="11783" max="11783" width="15" style="127" customWidth="1"/>
    <col min="11784" max="11784" width="10.28515625" style="127" customWidth="1"/>
    <col min="11785" max="11785" width="14.85546875" style="127" customWidth="1"/>
    <col min="11786" max="12032" width="6.85546875" style="127" customWidth="1"/>
    <col min="12033" max="12034" width="9.140625" style="127"/>
    <col min="12035" max="12035" width="34.140625" style="127" customWidth="1"/>
    <col min="12036" max="12036" width="12.7109375" style="127" customWidth="1"/>
    <col min="12037" max="12037" width="13.7109375" style="127" customWidth="1"/>
    <col min="12038" max="12038" width="11.28515625" style="127" customWidth="1"/>
    <col min="12039" max="12039" width="15" style="127" customWidth="1"/>
    <col min="12040" max="12040" width="10.28515625" style="127" customWidth="1"/>
    <col min="12041" max="12041" width="14.85546875" style="127" customWidth="1"/>
    <col min="12042" max="12288" width="6.85546875" style="127" customWidth="1"/>
    <col min="12289" max="12290" width="9.140625" style="127"/>
    <col min="12291" max="12291" width="34.140625" style="127" customWidth="1"/>
    <col min="12292" max="12292" width="12.7109375" style="127" customWidth="1"/>
    <col min="12293" max="12293" width="13.7109375" style="127" customWidth="1"/>
    <col min="12294" max="12294" width="11.28515625" style="127" customWidth="1"/>
    <col min="12295" max="12295" width="15" style="127" customWidth="1"/>
    <col min="12296" max="12296" width="10.28515625" style="127" customWidth="1"/>
    <col min="12297" max="12297" width="14.85546875" style="127" customWidth="1"/>
    <col min="12298" max="12544" width="6.85546875" style="127" customWidth="1"/>
    <col min="12545" max="12546" width="9.140625" style="127"/>
    <col min="12547" max="12547" width="34.140625" style="127" customWidth="1"/>
    <col min="12548" max="12548" width="12.7109375" style="127" customWidth="1"/>
    <col min="12549" max="12549" width="13.7109375" style="127" customWidth="1"/>
    <col min="12550" max="12550" width="11.28515625" style="127" customWidth="1"/>
    <col min="12551" max="12551" width="15" style="127" customWidth="1"/>
    <col min="12552" max="12552" width="10.28515625" style="127" customWidth="1"/>
    <col min="12553" max="12553" width="14.85546875" style="127" customWidth="1"/>
    <col min="12554" max="12800" width="6.85546875" style="127" customWidth="1"/>
    <col min="12801" max="12802" width="9.140625" style="127"/>
    <col min="12803" max="12803" width="34.140625" style="127" customWidth="1"/>
    <col min="12804" max="12804" width="12.7109375" style="127" customWidth="1"/>
    <col min="12805" max="12805" width="13.7109375" style="127" customWidth="1"/>
    <col min="12806" max="12806" width="11.28515625" style="127" customWidth="1"/>
    <col min="12807" max="12807" width="15" style="127" customWidth="1"/>
    <col min="12808" max="12808" width="10.28515625" style="127" customWidth="1"/>
    <col min="12809" max="12809" width="14.85546875" style="127" customWidth="1"/>
    <col min="12810" max="13056" width="6.85546875" style="127" customWidth="1"/>
    <col min="13057" max="13058" width="9.140625" style="127"/>
    <col min="13059" max="13059" width="34.140625" style="127" customWidth="1"/>
    <col min="13060" max="13060" width="12.7109375" style="127" customWidth="1"/>
    <col min="13061" max="13061" width="13.7109375" style="127" customWidth="1"/>
    <col min="13062" max="13062" width="11.28515625" style="127" customWidth="1"/>
    <col min="13063" max="13063" width="15" style="127" customWidth="1"/>
    <col min="13064" max="13064" width="10.28515625" style="127" customWidth="1"/>
    <col min="13065" max="13065" width="14.85546875" style="127" customWidth="1"/>
    <col min="13066" max="13312" width="6.85546875" style="127" customWidth="1"/>
    <col min="13313" max="13314" width="9.140625" style="127"/>
    <col min="13315" max="13315" width="34.140625" style="127" customWidth="1"/>
    <col min="13316" max="13316" width="12.7109375" style="127" customWidth="1"/>
    <col min="13317" max="13317" width="13.7109375" style="127" customWidth="1"/>
    <col min="13318" max="13318" width="11.28515625" style="127" customWidth="1"/>
    <col min="13319" max="13319" width="15" style="127" customWidth="1"/>
    <col min="13320" max="13320" width="10.28515625" style="127" customWidth="1"/>
    <col min="13321" max="13321" width="14.85546875" style="127" customWidth="1"/>
    <col min="13322" max="13568" width="6.85546875" style="127" customWidth="1"/>
    <col min="13569" max="13570" width="9.140625" style="127"/>
    <col min="13571" max="13571" width="34.140625" style="127" customWidth="1"/>
    <col min="13572" max="13572" width="12.7109375" style="127" customWidth="1"/>
    <col min="13573" max="13573" width="13.7109375" style="127" customWidth="1"/>
    <col min="13574" max="13574" width="11.28515625" style="127" customWidth="1"/>
    <col min="13575" max="13575" width="15" style="127" customWidth="1"/>
    <col min="13576" max="13576" width="10.28515625" style="127" customWidth="1"/>
    <col min="13577" max="13577" width="14.85546875" style="127" customWidth="1"/>
    <col min="13578" max="13824" width="6.85546875" style="127" customWidth="1"/>
    <col min="13825" max="13826" width="9.140625" style="127"/>
    <col min="13827" max="13827" width="34.140625" style="127" customWidth="1"/>
    <col min="13828" max="13828" width="12.7109375" style="127" customWidth="1"/>
    <col min="13829" max="13829" width="13.7109375" style="127" customWidth="1"/>
    <col min="13830" max="13830" width="11.28515625" style="127" customWidth="1"/>
    <col min="13831" max="13831" width="15" style="127" customWidth="1"/>
    <col min="13832" max="13832" width="10.28515625" style="127" customWidth="1"/>
    <col min="13833" max="13833" width="14.85546875" style="127" customWidth="1"/>
    <col min="13834" max="14080" width="6.85546875" style="127" customWidth="1"/>
    <col min="14081" max="14082" width="9.140625" style="127"/>
    <col min="14083" max="14083" width="34.140625" style="127" customWidth="1"/>
    <col min="14084" max="14084" width="12.7109375" style="127" customWidth="1"/>
    <col min="14085" max="14085" width="13.7109375" style="127" customWidth="1"/>
    <col min="14086" max="14086" width="11.28515625" style="127" customWidth="1"/>
    <col min="14087" max="14087" width="15" style="127" customWidth="1"/>
    <col min="14088" max="14088" width="10.28515625" style="127" customWidth="1"/>
    <col min="14089" max="14089" width="14.85546875" style="127" customWidth="1"/>
    <col min="14090" max="14336" width="6.85546875" style="127" customWidth="1"/>
    <col min="14337" max="14338" width="9.140625" style="127"/>
    <col min="14339" max="14339" width="34.140625" style="127" customWidth="1"/>
    <col min="14340" max="14340" width="12.7109375" style="127" customWidth="1"/>
    <col min="14341" max="14341" width="13.7109375" style="127" customWidth="1"/>
    <col min="14342" max="14342" width="11.28515625" style="127" customWidth="1"/>
    <col min="14343" max="14343" width="15" style="127" customWidth="1"/>
    <col min="14344" max="14344" width="10.28515625" style="127" customWidth="1"/>
    <col min="14345" max="14345" width="14.85546875" style="127" customWidth="1"/>
    <col min="14346" max="14592" width="6.85546875" style="127" customWidth="1"/>
    <col min="14593" max="14594" width="9.140625" style="127"/>
    <col min="14595" max="14595" width="34.140625" style="127" customWidth="1"/>
    <col min="14596" max="14596" width="12.7109375" style="127" customWidth="1"/>
    <col min="14597" max="14597" width="13.7109375" style="127" customWidth="1"/>
    <col min="14598" max="14598" width="11.28515625" style="127" customWidth="1"/>
    <col min="14599" max="14599" width="15" style="127" customWidth="1"/>
    <col min="14600" max="14600" width="10.28515625" style="127" customWidth="1"/>
    <col min="14601" max="14601" width="14.85546875" style="127" customWidth="1"/>
    <col min="14602" max="14848" width="6.85546875" style="127" customWidth="1"/>
    <col min="14849" max="14850" width="9.140625" style="127"/>
    <col min="14851" max="14851" width="34.140625" style="127" customWidth="1"/>
    <col min="14852" max="14852" width="12.7109375" style="127" customWidth="1"/>
    <col min="14853" max="14853" width="13.7109375" style="127" customWidth="1"/>
    <col min="14854" max="14854" width="11.28515625" style="127" customWidth="1"/>
    <col min="14855" max="14855" width="15" style="127" customWidth="1"/>
    <col min="14856" max="14856" width="10.28515625" style="127" customWidth="1"/>
    <col min="14857" max="14857" width="14.85546875" style="127" customWidth="1"/>
    <col min="14858" max="15104" width="6.85546875" style="127" customWidth="1"/>
    <col min="15105" max="15106" width="9.140625" style="127"/>
    <col min="15107" max="15107" width="34.140625" style="127" customWidth="1"/>
    <col min="15108" max="15108" width="12.7109375" style="127" customWidth="1"/>
    <col min="15109" max="15109" width="13.7109375" style="127" customWidth="1"/>
    <col min="15110" max="15110" width="11.28515625" style="127" customWidth="1"/>
    <col min="15111" max="15111" width="15" style="127" customWidth="1"/>
    <col min="15112" max="15112" width="10.28515625" style="127" customWidth="1"/>
    <col min="15113" max="15113" width="14.85546875" style="127" customWidth="1"/>
    <col min="15114" max="15360" width="6.85546875" style="127" customWidth="1"/>
    <col min="15361" max="15362" width="9.140625" style="127"/>
    <col min="15363" max="15363" width="34.140625" style="127" customWidth="1"/>
    <col min="15364" max="15364" width="12.7109375" style="127" customWidth="1"/>
    <col min="15365" max="15365" width="13.7109375" style="127" customWidth="1"/>
    <col min="15366" max="15366" width="11.28515625" style="127" customWidth="1"/>
    <col min="15367" max="15367" width="15" style="127" customWidth="1"/>
    <col min="15368" max="15368" width="10.28515625" style="127" customWidth="1"/>
    <col min="15369" max="15369" width="14.85546875" style="127" customWidth="1"/>
    <col min="15370" max="15616" width="6.85546875" style="127" customWidth="1"/>
    <col min="15617" max="15618" width="9.140625" style="127"/>
    <col min="15619" max="15619" width="34.140625" style="127" customWidth="1"/>
    <col min="15620" max="15620" width="12.7109375" style="127" customWidth="1"/>
    <col min="15621" max="15621" width="13.7109375" style="127" customWidth="1"/>
    <col min="15622" max="15622" width="11.28515625" style="127" customWidth="1"/>
    <col min="15623" max="15623" width="15" style="127" customWidth="1"/>
    <col min="15624" max="15624" width="10.28515625" style="127" customWidth="1"/>
    <col min="15625" max="15625" width="14.85546875" style="127" customWidth="1"/>
    <col min="15626" max="15872" width="6.85546875" style="127" customWidth="1"/>
    <col min="15873" max="15874" width="9.140625" style="127"/>
    <col min="15875" max="15875" width="34.140625" style="127" customWidth="1"/>
    <col min="15876" max="15876" width="12.7109375" style="127" customWidth="1"/>
    <col min="15877" max="15877" width="13.7109375" style="127" customWidth="1"/>
    <col min="15878" max="15878" width="11.28515625" style="127" customWidth="1"/>
    <col min="15879" max="15879" width="15" style="127" customWidth="1"/>
    <col min="15880" max="15880" width="10.28515625" style="127" customWidth="1"/>
    <col min="15881" max="15881" width="14.85546875" style="127" customWidth="1"/>
    <col min="15882" max="16128" width="6.85546875" style="127" customWidth="1"/>
    <col min="16129" max="16130" width="9.140625" style="127"/>
    <col min="16131" max="16131" width="34.140625" style="127" customWidth="1"/>
    <col min="16132" max="16132" width="12.7109375" style="127" customWidth="1"/>
    <col min="16133" max="16133" width="13.7109375" style="127" customWidth="1"/>
    <col min="16134" max="16134" width="11.28515625" style="127" customWidth="1"/>
    <col min="16135" max="16135" width="15" style="127" customWidth="1"/>
    <col min="16136" max="16136" width="10.28515625" style="127" customWidth="1"/>
    <col min="16137" max="16137" width="14.85546875" style="127" customWidth="1"/>
    <col min="16138" max="16384" width="6.85546875" style="127" customWidth="1"/>
  </cols>
  <sheetData>
    <row r="1" spans="1:9" ht="6.75" customHeight="1" x14ac:dyDescent="0.2">
      <c r="C1" s="247" t="s">
        <v>202</v>
      </c>
      <c r="D1" s="247"/>
      <c r="E1" s="247"/>
      <c r="F1" s="247"/>
      <c r="G1" s="247"/>
    </row>
    <row r="2" spans="1:9" ht="13.5" customHeight="1" x14ac:dyDescent="0.2">
      <c r="C2" s="247"/>
      <c r="D2" s="247"/>
      <c r="E2" s="247"/>
      <c r="F2" s="247"/>
      <c r="G2" s="247"/>
    </row>
    <row r="3" spans="1:9" ht="6.75" customHeight="1" x14ac:dyDescent="0.2">
      <c r="C3" s="247"/>
      <c r="D3" s="247"/>
      <c r="E3" s="247"/>
      <c r="F3" s="247"/>
      <c r="G3" s="247"/>
    </row>
    <row r="4" spans="1:9" ht="13.5" customHeight="1" x14ac:dyDescent="0.2">
      <c r="C4" s="248" t="s">
        <v>203</v>
      </c>
      <c r="D4" s="248"/>
      <c r="E4" s="248"/>
      <c r="F4" s="248"/>
      <c r="G4" s="248"/>
    </row>
    <row r="5" spans="1:9" ht="6.75" customHeight="1" x14ac:dyDescent="0.2"/>
    <row r="6" spans="1:9" ht="12.75" hidden="1" customHeight="1" x14ac:dyDescent="0.2">
      <c r="C6" s="248" t="s">
        <v>204</v>
      </c>
      <c r="D6" s="248"/>
      <c r="E6" s="248"/>
      <c r="F6" s="248"/>
      <c r="G6" s="248"/>
    </row>
    <row r="7" spans="1:9" ht="13.5" customHeight="1" x14ac:dyDescent="0.2">
      <c r="C7" s="248"/>
      <c r="D7" s="248"/>
      <c r="E7" s="248"/>
      <c r="F7" s="248"/>
      <c r="G7" s="248"/>
    </row>
    <row r="8" spans="1:9" s="128" customFormat="1" ht="21.75" customHeight="1" x14ac:dyDescent="0.2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</row>
    <row r="9" spans="1:9" ht="13.5" customHeight="1" x14ac:dyDescent="0.2">
      <c r="C9" s="249" t="s">
        <v>205</v>
      </c>
      <c r="D9" s="251" t="s">
        <v>206</v>
      </c>
      <c r="E9" s="251" t="s">
        <v>207</v>
      </c>
      <c r="F9" s="251" t="s">
        <v>208</v>
      </c>
      <c r="G9" s="252" t="s">
        <v>209</v>
      </c>
      <c r="H9" s="251" t="s">
        <v>210</v>
      </c>
      <c r="I9" s="254" t="s">
        <v>211</v>
      </c>
    </row>
    <row r="10" spans="1:9" ht="15" customHeight="1" x14ac:dyDescent="0.2">
      <c r="C10" s="249"/>
      <c r="D10" s="251"/>
      <c r="E10" s="251"/>
      <c r="F10" s="251"/>
      <c r="G10" s="252"/>
      <c r="H10" s="251"/>
      <c r="I10" s="254"/>
    </row>
    <row r="11" spans="1:9" ht="16.5" customHeight="1" x14ac:dyDescent="0.2">
      <c r="A11" s="127">
        <v>10040</v>
      </c>
      <c r="B11" s="126" t="s">
        <v>321</v>
      </c>
      <c r="C11" s="147" t="s">
        <v>5</v>
      </c>
      <c r="D11" s="148">
        <v>106584</v>
      </c>
      <c r="E11" s="149"/>
      <c r="F11" s="149"/>
      <c r="G11" s="149"/>
      <c r="H11" s="149"/>
      <c r="I11" s="150"/>
    </row>
    <row r="12" spans="1:9" ht="13.5" customHeight="1" x14ac:dyDescent="0.2">
      <c r="A12" s="127">
        <v>10040</v>
      </c>
      <c r="B12" s="127" t="str">
        <f t="shared" ref="B12:B75" si="0">LEFT(C12,3)</f>
        <v>I01</v>
      </c>
      <c r="C12" s="129" t="s">
        <v>6</v>
      </c>
      <c r="D12" s="130">
        <v>-924025</v>
      </c>
      <c r="E12" s="130">
        <v>-924321</v>
      </c>
      <c r="F12" s="130">
        <v>0</v>
      </c>
      <c r="G12" s="130">
        <v>-924321</v>
      </c>
      <c r="H12" s="131">
        <v>100.03203376532021</v>
      </c>
      <c r="I12" s="132">
        <v>296</v>
      </c>
    </row>
    <row r="13" spans="1:9" ht="13.5" customHeight="1" x14ac:dyDescent="0.2">
      <c r="A13" s="127">
        <v>10040</v>
      </c>
      <c r="B13" s="127" t="str">
        <f t="shared" si="0"/>
        <v>I03</v>
      </c>
      <c r="C13" s="129" t="s">
        <v>7</v>
      </c>
      <c r="D13" s="130">
        <v>-50013</v>
      </c>
      <c r="E13" s="130">
        <v>-41226</v>
      </c>
      <c r="F13" s="130">
        <v>0</v>
      </c>
      <c r="G13" s="130">
        <v>-41226</v>
      </c>
      <c r="H13" s="131">
        <v>82.430568052306413</v>
      </c>
      <c r="I13" s="132">
        <v>-8787</v>
      </c>
    </row>
    <row r="14" spans="1:9" ht="13.5" customHeight="1" x14ac:dyDescent="0.2">
      <c r="A14" s="127">
        <v>10040</v>
      </c>
      <c r="B14" s="127" t="str">
        <f t="shared" si="0"/>
        <v>I05</v>
      </c>
      <c r="C14" s="129" t="s">
        <v>8</v>
      </c>
      <c r="D14" s="130">
        <v>-97960</v>
      </c>
      <c r="E14" s="130">
        <v>-500</v>
      </c>
      <c r="F14" s="130">
        <v>0</v>
      </c>
      <c r="G14" s="130">
        <v>-500</v>
      </c>
      <c r="H14" s="131">
        <v>0.51041241322988973</v>
      </c>
      <c r="I14" s="132">
        <v>-97460</v>
      </c>
    </row>
    <row r="15" spans="1:9" ht="13.5" customHeight="1" x14ac:dyDescent="0.2">
      <c r="A15" s="127">
        <v>10040</v>
      </c>
      <c r="B15" s="127" t="str">
        <f t="shared" si="0"/>
        <v>I06</v>
      </c>
      <c r="C15" s="129" t="s">
        <v>9</v>
      </c>
      <c r="D15" s="130">
        <v>-1780</v>
      </c>
      <c r="E15" s="130">
        <v>0</v>
      </c>
      <c r="F15" s="130">
        <v>0</v>
      </c>
      <c r="G15" s="130">
        <v>0</v>
      </c>
      <c r="H15" s="131">
        <v>0</v>
      </c>
      <c r="I15" s="132">
        <v>-1780</v>
      </c>
    </row>
    <row r="16" spans="1:9" ht="13.5" customHeight="1" x14ac:dyDescent="0.2">
      <c r="A16" s="127">
        <v>10040</v>
      </c>
      <c r="B16" s="127" t="str">
        <f t="shared" si="0"/>
        <v>I07</v>
      </c>
      <c r="C16" s="129" t="s">
        <v>212</v>
      </c>
      <c r="D16" s="130">
        <v>-1000</v>
      </c>
      <c r="E16" s="130">
        <v>0</v>
      </c>
      <c r="F16" s="130">
        <v>0</v>
      </c>
      <c r="G16" s="130">
        <v>0</v>
      </c>
      <c r="H16" s="131">
        <v>0</v>
      </c>
      <c r="I16" s="132">
        <v>-1000</v>
      </c>
    </row>
    <row r="17" spans="1:9" ht="13.5" customHeight="1" x14ac:dyDescent="0.2">
      <c r="A17" s="127">
        <v>10040</v>
      </c>
      <c r="B17" s="127" t="str">
        <f t="shared" si="0"/>
        <v>I08</v>
      </c>
      <c r="C17" s="129" t="s">
        <v>213</v>
      </c>
      <c r="D17" s="130">
        <v>-1130</v>
      </c>
      <c r="E17" s="130">
        <v>-102.4</v>
      </c>
      <c r="F17" s="130">
        <v>0</v>
      </c>
      <c r="G17" s="130">
        <v>-102.4</v>
      </c>
      <c r="H17" s="131">
        <v>9.0619469026548671</v>
      </c>
      <c r="I17" s="132">
        <v>-1027.5999999999999</v>
      </c>
    </row>
    <row r="18" spans="1:9" ht="13.5" customHeight="1" x14ac:dyDescent="0.2">
      <c r="A18" s="127">
        <v>10040</v>
      </c>
      <c r="B18" s="127" t="str">
        <f t="shared" si="0"/>
        <v>I09</v>
      </c>
      <c r="C18" s="129" t="s">
        <v>10</v>
      </c>
      <c r="D18" s="130">
        <v>-17200</v>
      </c>
      <c r="E18" s="130">
        <v>-4241.51</v>
      </c>
      <c r="F18" s="130">
        <v>0</v>
      </c>
      <c r="G18" s="130">
        <v>-4241.51</v>
      </c>
      <c r="H18" s="131">
        <v>24.659941860465118</v>
      </c>
      <c r="I18" s="132">
        <v>-12958.49</v>
      </c>
    </row>
    <row r="19" spans="1:9" ht="13.5" customHeight="1" x14ac:dyDescent="0.2">
      <c r="A19" s="127">
        <v>10040</v>
      </c>
      <c r="B19" s="127" t="str">
        <f t="shared" si="0"/>
        <v>I10</v>
      </c>
      <c r="C19" s="129" t="s">
        <v>63</v>
      </c>
      <c r="D19" s="130">
        <v>-5000</v>
      </c>
      <c r="E19" s="130">
        <v>0</v>
      </c>
      <c r="F19" s="130">
        <v>0</v>
      </c>
      <c r="G19" s="130">
        <v>0</v>
      </c>
      <c r="H19" s="131">
        <v>0</v>
      </c>
      <c r="I19" s="132">
        <v>-5000</v>
      </c>
    </row>
    <row r="20" spans="1:9" ht="13.5" customHeight="1" x14ac:dyDescent="0.2">
      <c r="A20" s="127">
        <v>10040</v>
      </c>
      <c r="B20" s="127" t="str">
        <f t="shared" si="0"/>
        <v>I12</v>
      </c>
      <c r="C20" s="129" t="s">
        <v>11</v>
      </c>
      <c r="D20" s="130">
        <v>-12200</v>
      </c>
      <c r="E20" s="130">
        <v>-11216.7</v>
      </c>
      <c r="F20" s="130">
        <v>0</v>
      </c>
      <c r="G20" s="130">
        <v>-11216.7</v>
      </c>
      <c r="H20" s="131">
        <v>91.940163934426224</v>
      </c>
      <c r="I20" s="132">
        <v>-983.3</v>
      </c>
    </row>
    <row r="21" spans="1:9" ht="13.5" customHeight="1" x14ac:dyDescent="0.2">
      <c r="A21" s="127">
        <v>10040</v>
      </c>
      <c r="B21" s="127" t="str">
        <f t="shared" si="0"/>
        <v>I13</v>
      </c>
      <c r="C21" s="129" t="s">
        <v>12</v>
      </c>
      <c r="D21" s="130">
        <v>-9100</v>
      </c>
      <c r="E21" s="130">
        <v>-5009.3500000000004</v>
      </c>
      <c r="F21" s="130">
        <v>0</v>
      </c>
      <c r="G21" s="130">
        <v>-5009.3500000000004</v>
      </c>
      <c r="H21" s="131">
        <v>55.047802197802206</v>
      </c>
      <c r="I21" s="132">
        <v>-4090.6499999999996</v>
      </c>
    </row>
    <row r="22" spans="1:9" ht="13.5" customHeight="1" x14ac:dyDescent="0.2">
      <c r="A22" s="127">
        <v>10040</v>
      </c>
      <c r="B22" s="127" t="str">
        <f t="shared" si="0"/>
        <v>I18</v>
      </c>
      <c r="C22" s="129" t="s">
        <v>13</v>
      </c>
      <c r="D22" s="130">
        <v>-34898</v>
      </c>
      <c r="E22" s="130">
        <v>0</v>
      </c>
      <c r="F22" s="130">
        <v>0</v>
      </c>
      <c r="G22" s="130">
        <v>0</v>
      </c>
      <c r="H22" s="131">
        <v>0</v>
      </c>
      <c r="I22" s="132">
        <v>-34898</v>
      </c>
    </row>
    <row r="23" spans="1:9" ht="12.75" customHeight="1" x14ac:dyDescent="0.2">
      <c r="A23" s="127">
        <v>10040</v>
      </c>
      <c r="B23" s="127" t="str">
        <f t="shared" si="0"/>
        <v/>
      </c>
    </row>
    <row r="24" spans="1:9" ht="13.5" customHeight="1" x14ac:dyDescent="0.2">
      <c r="A24" s="127">
        <v>10040</v>
      </c>
      <c r="C24" s="143" t="s">
        <v>14</v>
      </c>
      <c r="D24" s="144">
        <v>-1154306</v>
      </c>
      <c r="E24" s="144">
        <v>-986616.96</v>
      </c>
      <c r="F24" s="144">
        <v>0</v>
      </c>
      <c r="G24" s="144">
        <v>-986616.96</v>
      </c>
      <c r="H24" s="145">
        <v>85.472739464232177</v>
      </c>
      <c r="I24" s="146">
        <v>-167689.04</v>
      </c>
    </row>
    <row r="25" spans="1:9" ht="0.75" customHeight="1" x14ac:dyDescent="0.2">
      <c r="A25" s="127">
        <v>10040</v>
      </c>
      <c r="B25" s="127" t="str">
        <f t="shared" si="0"/>
        <v/>
      </c>
    </row>
    <row r="26" spans="1:9" ht="13.5" customHeight="1" x14ac:dyDescent="0.2">
      <c r="A26" s="127">
        <v>10040</v>
      </c>
      <c r="B26" s="127" t="str">
        <f t="shared" si="0"/>
        <v>E01</v>
      </c>
      <c r="C26" s="129" t="s">
        <v>15</v>
      </c>
      <c r="D26" s="130">
        <v>550929</v>
      </c>
      <c r="E26" s="130">
        <v>0</v>
      </c>
      <c r="F26" s="130">
        <v>0</v>
      </c>
      <c r="G26" s="130">
        <v>0</v>
      </c>
      <c r="H26" s="131">
        <v>0</v>
      </c>
      <c r="I26" s="132">
        <v>550929</v>
      </c>
    </row>
    <row r="27" spans="1:9" ht="13.5" customHeight="1" x14ac:dyDescent="0.2">
      <c r="A27" s="127">
        <v>10040</v>
      </c>
      <c r="B27" s="127" t="str">
        <f t="shared" si="0"/>
        <v>E03</v>
      </c>
      <c r="C27" s="129" t="s">
        <v>17</v>
      </c>
      <c r="D27" s="130">
        <v>246517</v>
      </c>
      <c r="E27" s="130">
        <v>0</v>
      </c>
      <c r="F27" s="130">
        <v>0</v>
      </c>
      <c r="G27" s="130">
        <v>0</v>
      </c>
      <c r="H27" s="131">
        <v>0</v>
      </c>
      <c r="I27" s="132">
        <v>246517</v>
      </c>
    </row>
    <row r="28" spans="1:9" ht="13.5" customHeight="1" x14ac:dyDescent="0.2">
      <c r="A28" s="127">
        <v>10040</v>
      </c>
      <c r="B28" s="127" t="str">
        <f t="shared" si="0"/>
        <v>E04</v>
      </c>
      <c r="C28" s="129" t="s">
        <v>18</v>
      </c>
      <c r="D28" s="130">
        <v>33169</v>
      </c>
      <c r="E28" s="130">
        <v>0</v>
      </c>
      <c r="F28" s="130">
        <v>0</v>
      </c>
      <c r="G28" s="130">
        <v>0</v>
      </c>
      <c r="H28" s="131">
        <v>0</v>
      </c>
      <c r="I28" s="132">
        <v>33169</v>
      </c>
    </row>
    <row r="29" spans="1:9" ht="13.5" customHeight="1" x14ac:dyDescent="0.2">
      <c r="A29" s="127">
        <v>10040</v>
      </c>
      <c r="B29" s="127" t="str">
        <f t="shared" si="0"/>
        <v>E05</v>
      </c>
      <c r="C29" s="129" t="s">
        <v>214</v>
      </c>
      <c r="D29" s="130">
        <v>34837</v>
      </c>
      <c r="E29" s="130">
        <v>0</v>
      </c>
      <c r="F29" s="130">
        <v>0</v>
      </c>
      <c r="G29" s="130">
        <v>0</v>
      </c>
      <c r="H29" s="131">
        <v>0</v>
      </c>
      <c r="I29" s="132">
        <v>34837</v>
      </c>
    </row>
    <row r="30" spans="1:9" ht="13.5" customHeight="1" x14ac:dyDescent="0.2">
      <c r="A30" s="127">
        <v>10040</v>
      </c>
      <c r="B30" s="127" t="str">
        <f t="shared" si="0"/>
        <v>E07</v>
      </c>
      <c r="C30" s="129" t="s">
        <v>19</v>
      </c>
      <c r="D30" s="130">
        <v>11503</v>
      </c>
      <c r="E30" s="130">
        <v>0</v>
      </c>
      <c r="F30" s="130">
        <v>0</v>
      </c>
      <c r="G30" s="130">
        <v>0</v>
      </c>
      <c r="H30" s="131">
        <v>0</v>
      </c>
      <c r="I30" s="132">
        <v>11503</v>
      </c>
    </row>
    <row r="31" spans="1:9" ht="13.5" customHeight="1" x14ac:dyDescent="0.2">
      <c r="A31" s="127">
        <v>10040</v>
      </c>
      <c r="B31" s="127" t="str">
        <f t="shared" si="0"/>
        <v>E08</v>
      </c>
      <c r="C31" s="129" t="s">
        <v>20</v>
      </c>
      <c r="D31" s="130">
        <v>4200</v>
      </c>
      <c r="E31" s="130">
        <v>1115.1400000000001</v>
      </c>
      <c r="F31" s="130">
        <v>0</v>
      </c>
      <c r="G31" s="130">
        <v>1115.1400000000001</v>
      </c>
      <c r="H31" s="131">
        <v>26.550952380952385</v>
      </c>
      <c r="I31" s="132">
        <v>3084.86</v>
      </c>
    </row>
    <row r="32" spans="1:9" ht="13.5" customHeight="1" x14ac:dyDescent="0.2">
      <c r="A32" s="127">
        <v>10040</v>
      </c>
      <c r="B32" s="127" t="str">
        <f t="shared" si="0"/>
        <v>E09</v>
      </c>
      <c r="C32" s="129" t="s">
        <v>215</v>
      </c>
      <c r="D32" s="130">
        <v>1726</v>
      </c>
      <c r="E32" s="130">
        <v>0</v>
      </c>
      <c r="F32" s="130">
        <v>0</v>
      </c>
      <c r="G32" s="130">
        <v>0</v>
      </c>
      <c r="H32" s="131">
        <v>0</v>
      </c>
      <c r="I32" s="132">
        <v>1726</v>
      </c>
    </row>
    <row r="33" spans="1:9" ht="13.5" customHeight="1" x14ac:dyDescent="0.2">
      <c r="A33" s="127">
        <v>10040</v>
      </c>
      <c r="B33" s="127" t="str">
        <f t="shared" si="0"/>
        <v>E10</v>
      </c>
      <c r="C33" s="129" t="s">
        <v>21</v>
      </c>
      <c r="D33" s="130">
        <v>10120</v>
      </c>
      <c r="E33" s="130">
        <v>320.38</v>
      </c>
      <c r="F33" s="130">
        <v>0</v>
      </c>
      <c r="G33" s="130">
        <v>320.38</v>
      </c>
      <c r="H33" s="131">
        <v>3.1658102766798417</v>
      </c>
      <c r="I33" s="132">
        <v>9799.6200000000008</v>
      </c>
    </row>
    <row r="34" spans="1:9" ht="12.75" customHeight="1" x14ac:dyDescent="0.2">
      <c r="A34" s="127">
        <v>10040</v>
      </c>
      <c r="B34" s="127" t="str">
        <f t="shared" si="0"/>
        <v/>
      </c>
    </row>
    <row r="35" spans="1:9" ht="13.5" customHeight="1" x14ac:dyDescent="0.2">
      <c r="A35" s="127">
        <v>10040</v>
      </c>
      <c r="C35" s="143" t="s">
        <v>23</v>
      </c>
      <c r="D35" s="144">
        <v>893001</v>
      </c>
      <c r="E35" s="144">
        <v>1435.52</v>
      </c>
      <c r="F35" s="144">
        <v>0</v>
      </c>
      <c r="G35" s="144">
        <v>1435.52</v>
      </c>
      <c r="H35" s="145">
        <v>0.16075233958304641</v>
      </c>
      <c r="I35" s="146">
        <v>891565.48</v>
      </c>
    </row>
    <row r="36" spans="1:9" ht="13.5" customHeight="1" x14ac:dyDescent="0.2">
      <c r="A36" s="127">
        <v>10040</v>
      </c>
      <c r="B36" s="127" t="str">
        <f t="shared" si="0"/>
        <v>E12</v>
      </c>
      <c r="C36" s="129" t="s">
        <v>24</v>
      </c>
      <c r="D36" s="130">
        <v>5015</v>
      </c>
      <c r="E36" s="130">
        <v>6105.5</v>
      </c>
      <c r="F36" s="130">
        <v>0</v>
      </c>
      <c r="G36" s="130">
        <v>6105.5</v>
      </c>
      <c r="H36" s="131">
        <v>121.74476570289133</v>
      </c>
      <c r="I36" s="132">
        <v>-1090.5</v>
      </c>
    </row>
    <row r="37" spans="1:9" ht="13.5" customHeight="1" x14ac:dyDescent="0.2">
      <c r="A37" s="127">
        <v>10040</v>
      </c>
      <c r="B37" s="127" t="str">
        <f t="shared" si="0"/>
        <v>E13</v>
      </c>
      <c r="C37" s="129" t="s">
        <v>216</v>
      </c>
      <c r="D37" s="130">
        <v>2300</v>
      </c>
      <c r="E37" s="130">
        <v>0</v>
      </c>
      <c r="F37" s="130">
        <v>0</v>
      </c>
      <c r="G37" s="130">
        <v>0</v>
      </c>
      <c r="H37" s="131">
        <v>0</v>
      </c>
      <c r="I37" s="132">
        <v>2300</v>
      </c>
    </row>
    <row r="38" spans="1:9" ht="13.5" customHeight="1" x14ac:dyDescent="0.2">
      <c r="A38" s="127">
        <v>10040</v>
      </c>
      <c r="B38" s="127" t="str">
        <f t="shared" si="0"/>
        <v>E14</v>
      </c>
      <c r="C38" s="129" t="s">
        <v>25</v>
      </c>
      <c r="D38" s="130">
        <v>16300</v>
      </c>
      <c r="E38" s="130">
        <v>1374.42</v>
      </c>
      <c r="F38" s="130">
        <v>0</v>
      </c>
      <c r="G38" s="130">
        <v>1374.42</v>
      </c>
      <c r="H38" s="131">
        <v>8.4320245398773004</v>
      </c>
      <c r="I38" s="132">
        <v>14925.58</v>
      </c>
    </row>
    <row r="39" spans="1:9" ht="13.5" customHeight="1" x14ac:dyDescent="0.2">
      <c r="A39" s="127">
        <v>10040</v>
      </c>
      <c r="B39" s="127" t="str">
        <f t="shared" si="0"/>
        <v>E15</v>
      </c>
      <c r="C39" s="129" t="s">
        <v>26</v>
      </c>
      <c r="D39" s="130">
        <v>6000</v>
      </c>
      <c r="E39" s="130">
        <v>1400.14</v>
      </c>
      <c r="F39" s="130">
        <v>0</v>
      </c>
      <c r="G39" s="130">
        <v>1400.14</v>
      </c>
      <c r="H39" s="131">
        <v>23.335666666666672</v>
      </c>
      <c r="I39" s="132">
        <v>4599.8599999999997</v>
      </c>
    </row>
    <row r="40" spans="1:9" ht="13.5" customHeight="1" x14ac:dyDescent="0.2">
      <c r="A40" s="127">
        <v>10040</v>
      </c>
      <c r="B40" s="127" t="str">
        <f t="shared" si="0"/>
        <v>E16</v>
      </c>
      <c r="C40" s="129" t="s">
        <v>27</v>
      </c>
      <c r="D40" s="130">
        <v>5500</v>
      </c>
      <c r="E40" s="130">
        <v>1200.46</v>
      </c>
      <c r="F40" s="130">
        <v>0</v>
      </c>
      <c r="G40" s="130">
        <v>1200.46</v>
      </c>
      <c r="H40" s="131">
        <v>21.826545454545453</v>
      </c>
      <c r="I40" s="132">
        <v>4299.54</v>
      </c>
    </row>
    <row r="41" spans="1:9" ht="13.5" customHeight="1" x14ac:dyDescent="0.2">
      <c r="A41" s="127">
        <v>10040</v>
      </c>
      <c r="B41" s="127" t="str">
        <f t="shared" si="0"/>
        <v>E17</v>
      </c>
      <c r="C41" s="129" t="s">
        <v>28</v>
      </c>
      <c r="D41" s="130">
        <v>0</v>
      </c>
      <c r="E41" s="130">
        <v>2843.02</v>
      </c>
      <c r="F41" s="130">
        <v>0</v>
      </c>
      <c r="G41" s="130">
        <v>2843.02</v>
      </c>
      <c r="H41" s="131">
        <v>0</v>
      </c>
      <c r="I41" s="132">
        <v>-2843.02</v>
      </c>
    </row>
    <row r="42" spans="1:9" ht="13.5" customHeight="1" x14ac:dyDescent="0.2">
      <c r="A42" s="127">
        <v>10040</v>
      </c>
      <c r="B42" s="127" t="str">
        <f t="shared" si="0"/>
        <v>E18</v>
      </c>
      <c r="C42" s="129" t="s">
        <v>29</v>
      </c>
      <c r="D42" s="130">
        <v>5714</v>
      </c>
      <c r="E42" s="130">
        <v>1892.09</v>
      </c>
      <c r="F42" s="130">
        <v>0</v>
      </c>
      <c r="G42" s="130">
        <v>1892.09</v>
      </c>
      <c r="H42" s="131">
        <v>33.113230661533073</v>
      </c>
      <c r="I42" s="132">
        <v>3821.91</v>
      </c>
    </row>
    <row r="43" spans="1:9" ht="12.75" customHeight="1" x14ac:dyDescent="0.2">
      <c r="A43" s="127">
        <v>10040</v>
      </c>
      <c r="B43" s="127" t="str">
        <f t="shared" si="0"/>
        <v/>
      </c>
    </row>
    <row r="44" spans="1:9" ht="13.5" customHeight="1" x14ac:dyDescent="0.2">
      <c r="A44" s="127">
        <v>10040</v>
      </c>
      <c r="C44" s="143" t="s">
        <v>30</v>
      </c>
      <c r="D44" s="144">
        <v>40829</v>
      </c>
      <c r="E44" s="144">
        <v>14815.63</v>
      </c>
      <c r="F44" s="144">
        <v>0</v>
      </c>
      <c r="G44" s="144">
        <v>14815.63</v>
      </c>
      <c r="H44" s="145">
        <v>36.287026378309534</v>
      </c>
      <c r="I44" s="146">
        <v>26013.37</v>
      </c>
    </row>
    <row r="45" spans="1:9" ht="13.5" customHeight="1" x14ac:dyDescent="0.2">
      <c r="A45" s="127">
        <v>10040</v>
      </c>
      <c r="B45" s="127" t="str">
        <f t="shared" si="0"/>
        <v>E19</v>
      </c>
      <c r="C45" s="129" t="s">
        <v>31</v>
      </c>
      <c r="D45" s="130">
        <v>19731</v>
      </c>
      <c r="E45" s="130">
        <v>11911.66</v>
      </c>
      <c r="F45" s="130">
        <v>0</v>
      </c>
      <c r="G45" s="130">
        <v>11911.66</v>
      </c>
      <c r="H45" s="131">
        <v>60.370280269626484</v>
      </c>
      <c r="I45" s="132">
        <v>7819.34</v>
      </c>
    </row>
    <row r="46" spans="1:9" ht="13.5" customHeight="1" x14ac:dyDescent="0.2">
      <c r="A46" s="127">
        <v>10040</v>
      </c>
      <c r="B46" s="127" t="str">
        <f t="shared" si="0"/>
        <v>E20</v>
      </c>
      <c r="C46" s="129" t="s">
        <v>32</v>
      </c>
      <c r="D46" s="130">
        <v>11350</v>
      </c>
      <c r="E46" s="130">
        <v>8090.67</v>
      </c>
      <c r="F46" s="130">
        <v>0</v>
      </c>
      <c r="G46" s="130">
        <v>8090.67</v>
      </c>
      <c r="H46" s="131">
        <v>71.283436123348025</v>
      </c>
      <c r="I46" s="132">
        <v>3259.33</v>
      </c>
    </row>
    <row r="47" spans="1:9" ht="13.5" customHeight="1" x14ac:dyDescent="0.2">
      <c r="A47" s="127">
        <v>10040</v>
      </c>
      <c r="B47" s="127" t="str">
        <f t="shared" si="0"/>
        <v>E22</v>
      </c>
      <c r="C47" s="129" t="s">
        <v>33</v>
      </c>
      <c r="D47" s="130">
        <v>17450</v>
      </c>
      <c r="E47" s="130">
        <v>6596.62</v>
      </c>
      <c r="F47" s="130">
        <v>0</v>
      </c>
      <c r="G47" s="130">
        <v>6596.62</v>
      </c>
      <c r="H47" s="131">
        <v>37.802979942693412</v>
      </c>
      <c r="I47" s="132">
        <v>10853.38</v>
      </c>
    </row>
    <row r="48" spans="1:9" ht="13.5" customHeight="1" x14ac:dyDescent="0.2">
      <c r="A48" s="127">
        <v>10040</v>
      </c>
      <c r="B48" s="127" t="str">
        <f t="shared" si="0"/>
        <v>E23</v>
      </c>
      <c r="C48" s="129" t="s">
        <v>34</v>
      </c>
      <c r="D48" s="130">
        <v>5843</v>
      </c>
      <c r="E48" s="130">
        <v>5222.24</v>
      </c>
      <c r="F48" s="130">
        <v>0</v>
      </c>
      <c r="G48" s="130">
        <v>5222.24</v>
      </c>
      <c r="H48" s="131">
        <v>89.37600547663871</v>
      </c>
      <c r="I48" s="132">
        <v>620.76</v>
      </c>
    </row>
    <row r="49" spans="1:9" ht="13.5" customHeight="1" x14ac:dyDescent="0.2">
      <c r="A49" s="127">
        <v>10040</v>
      </c>
      <c r="B49" s="127" t="str">
        <f t="shared" si="0"/>
        <v>E24</v>
      </c>
      <c r="C49" s="129" t="s">
        <v>35</v>
      </c>
      <c r="D49" s="130">
        <v>1550</v>
      </c>
      <c r="E49" s="130">
        <v>239.91</v>
      </c>
      <c r="F49" s="130">
        <v>0</v>
      </c>
      <c r="G49" s="130">
        <v>239.91</v>
      </c>
      <c r="H49" s="131">
        <v>15.478064516129034</v>
      </c>
      <c r="I49" s="132">
        <v>1310.0899999999999</v>
      </c>
    </row>
    <row r="50" spans="1:9" ht="13.5" customHeight="1" x14ac:dyDescent="0.2">
      <c r="A50" s="127">
        <v>10040</v>
      </c>
      <c r="B50" s="127" t="str">
        <f t="shared" si="0"/>
        <v>E25</v>
      </c>
      <c r="C50" s="129" t="s">
        <v>36</v>
      </c>
      <c r="D50" s="130">
        <v>70531</v>
      </c>
      <c r="E50" s="130">
        <v>4594.8999999999996</v>
      </c>
      <c r="F50" s="130">
        <v>0</v>
      </c>
      <c r="G50" s="130">
        <v>4594.8999999999996</v>
      </c>
      <c r="H50" s="131">
        <v>6.5147240220612215</v>
      </c>
      <c r="I50" s="132">
        <v>65936.100000000006</v>
      </c>
    </row>
    <row r="51" spans="1:9" ht="12.75" customHeight="1" x14ac:dyDescent="0.2">
      <c r="A51" s="127">
        <v>10040</v>
      </c>
      <c r="B51" s="127" t="str">
        <f t="shared" si="0"/>
        <v/>
      </c>
    </row>
    <row r="52" spans="1:9" ht="13.5" customHeight="1" x14ac:dyDescent="0.2">
      <c r="A52" s="127">
        <v>10040</v>
      </c>
      <c r="C52" s="143" t="s">
        <v>37</v>
      </c>
      <c r="D52" s="144">
        <v>126455</v>
      </c>
      <c r="E52" s="144">
        <v>36656</v>
      </c>
      <c r="F52" s="144">
        <v>0</v>
      </c>
      <c r="G52" s="144">
        <v>36656</v>
      </c>
      <c r="H52" s="145">
        <v>28.987386817444936</v>
      </c>
      <c r="I52" s="146">
        <v>89799</v>
      </c>
    </row>
    <row r="53" spans="1:9" ht="13.5" customHeight="1" x14ac:dyDescent="0.2">
      <c r="A53" s="127">
        <v>10040</v>
      </c>
      <c r="B53" s="127" t="str">
        <f t="shared" si="0"/>
        <v>E26</v>
      </c>
      <c r="C53" s="129" t="s">
        <v>38</v>
      </c>
      <c r="D53" s="130">
        <v>30000</v>
      </c>
      <c r="E53" s="130">
        <v>7760</v>
      </c>
      <c r="F53" s="130">
        <v>0</v>
      </c>
      <c r="G53" s="130">
        <v>7760</v>
      </c>
      <c r="H53" s="131">
        <v>25.866666666666664</v>
      </c>
      <c r="I53" s="132">
        <v>22240</v>
      </c>
    </row>
    <row r="54" spans="1:9" ht="13.5" customHeight="1" x14ac:dyDescent="0.2">
      <c r="A54" s="127">
        <v>10040</v>
      </c>
      <c r="B54" s="127" t="str">
        <f t="shared" si="0"/>
        <v>E27</v>
      </c>
      <c r="C54" s="129" t="s">
        <v>39</v>
      </c>
      <c r="D54" s="130">
        <v>53934</v>
      </c>
      <c r="E54" s="130">
        <v>24031.35</v>
      </c>
      <c r="F54" s="130">
        <v>0</v>
      </c>
      <c r="G54" s="130">
        <v>24031.35</v>
      </c>
      <c r="H54" s="131">
        <v>44.556958504839251</v>
      </c>
      <c r="I54" s="132">
        <v>29902.65</v>
      </c>
    </row>
    <row r="55" spans="1:9" ht="13.5" customHeight="1" x14ac:dyDescent="0.2">
      <c r="A55" s="127">
        <v>10040</v>
      </c>
      <c r="B55" s="127" t="str">
        <f t="shared" si="0"/>
        <v>E28</v>
      </c>
      <c r="C55" s="129" t="s">
        <v>40</v>
      </c>
      <c r="D55" s="130">
        <v>27107</v>
      </c>
      <c r="E55" s="130">
        <v>20812.099999999999</v>
      </c>
      <c r="F55" s="130">
        <v>0</v>
      </c>
      <c r="G55" s="130">
        <v>20812.099999999999</v>
      </c>
      <c r="H55" s="131">
        <v>76.7775851256133</v>
      </c>
      <c r="I55" s="132">
        <v>6294.9000000000024</v>
      </c>
    </row>
    <row r="56" spans="1:9" ht="12.75" customHeight="1" x14ac:dyDescent="0.2">
      <c r="A56" s="127">
        <v>10040</v>
      </c>
      <c r="B56" s="127" t="str">
        <f t="shared" si="0"/>
        <v/>
      </c>
    </row>
    <row r="57" spans="1:9" ht="13.5" customHeight="1" x14ac:dyDescent="0.2">
      <c r="A57" s="127">
        <v>10040</v>
      </c>
      <c r="C57" s="143" t="s">
        <v>41</v>
      </c>
      <c r="D57" s="144">
        <v>111041</v>
      </c>
      <c r="E57" s="144">
        <v>52603.45</v>
      </c>
      <c r="F57" s="144">
        <v>0</v>
      </c>
      <c r="G57" s="144">
        <v>52603.45</v>
      </c>
      <c r="H57" s="145">
        <v>47.372997361335003</v>
      </c>
      <c r="I57" s="146">
        <v>58437.55</v>
      </c>
    </row>
    <row r="58" spans="1:9" ht="13.5" customHeight="1" x14ac:dyDescent="0.2">
      <c r="A58" s="127">
        <v>10040</v>
      </c>
      <c r="B58" s="127" t="str">
        <f t="shared" si="0"/>
        <v>Con</v>
      </c>
      <c r="C58" s="129" t="s">
        <v>42</v>
      </c>
      <c r="D58" s="130">
        <v>89564</v>
      </c>
      <c r="E58" s="130">
        <v>0</v>
      </c>
      <c r="F58" s="130">
        <v>0</v>
      </c>
      <c r="G58" s="130">
        <v>0</v>
      </c>
      <c r="H58" s="131">
        <v>0</v>
      </c>
      <c r="I58" s="132">
        <v>89564</v>
      </c>
    </row>
    <row r="59" spans="1:9" ht="12.75" customHeight="1" x14ac:dyDescent="0.2">
      <c r="A59" s="127">
        <v>10087</v>
      </c>
      <c r="B59" s="127" t="str">
        <f t="shared" si="0"/>
        <v/>
      </c>
    </row>
    <row r="60" spans="1:9" ht="13.5" customHeight="1" x14ac:dyDescent="0.2">
      <c r="C60" s="143" t="s">
        <v>44</v>
      </c>
      <c r="D60" s="144">
        <v>89564</v>
      </c>
      <c r="E60" s="144">
        <v>0</v>
      </c>
      <c r="F60" s="144">
        <v>0</v>
      </c>
      <c r="G60" s="144">
        <v>0</v>
      </c>
      <c r="H60" s="145">
        <v>0</v>
      </c>
      <c r="I60" s="146">
        <v>89564</v>
      </c>
    </row>
    <row r="61" spans="1:9" ht="0.75" customHeight="1" x14ac:dyDescent="0.2">
      <c r="B61" s="127" t="str">
        <f t="shared" si="0"/>
        <v/>
      </c>
    </row>
    <row r="62" spans="1:9" ht="15.75" customHeight="1" x14ac:dyDescent="0.2">
      <c r="C62" s="139" t="s">
        <v>45</v>
      </c>
      <c r="D62" s="140">
        <v>1260890</v>
      </c>
      <c r="E62" s="140">
        <v>105510.6</v>
      </c>
      <c r="F62" s="140">
        <v>0</v>
      </c>
      <c r="G62" s="140">
        <v>105510.6</v>
      </c>
      <c r="H62" s="141">
        <v>8.3679464505230428</v>
      </c>
      <c r="I62" s="142">
        <v>1155379.3999999999</v>
      </c>
    </row>
    <row r="63" spans="1:9" ht="14.25" customHeight="1" x14ac:dyDescent="0.2">
      <c r="B63" s="127" t="s">
        <v>322</v>
      </c>
      <c r="C63" s="161" t="s">
        <v>46</v>
      </c>
      <c r="D63" s="162">
        <v>106584</v>
      </c>
      <c r="E63" s="162">
        <v>-881106.36</v>
      </c>
      <c r="F63" s="162">
        <v>0</v>
      </c>
      <c r="G63" s="162">
        <v>-881106.36</v>
      </c>
      <c r="H63" s="151">
        <v>-826.67788786309393</v>
      </c>
      <c r="I63" s="152">
        <v>987690.36</v>
      </c>
    </row>
    <row r="64" spans="1:9" ht="0.75" customHeight="1" x14ac:dyDescent="0.2">
      <c r="B64" s="127" t="str">
        <f t="shared" si="0"/>
        <v/>
      </c>
    </row>
    <row r="65" spans="1:9" ht="14.25" customHeight="1" x14ac:dyDescent="0.2">
      <c r="B65" s="127" t="str">
        <f t="shared" si="0"/>
        <v>TOT</v>
      </c>
      <c r="C65" s="133" t="s">
        <v>58</v>
      </c>
      <c r="D65" s="134">
        <v>106584</v>
      </c>
      <c r="E65" s="134">
        <v>-881106.36</v>
      </c>
      <c r="F65" s="134">
        <v>0</v>
      </c>
      <c r="G65" s="134">
        <v>-881106.36</v>
      </c>
      <c r="H65" s="135">
        <v>-826.67788786309393</v>
      </c>
      <c r="I65" s="136">
        <v>987690.36</v>
      </c>
    </row>
    <row r="66" spans="1:9" ht="6.75" customHeight="1" x14ac:dyDescent="0.2">
      <c r="B66" s="127" t="str">
        <f t="shared" si="0"/>
        <v>Lon</v>
      </c>
      <c r="C66" s="247" t="s">
        <v>202</v>
      </c>
      <c r="D66" s="247"/>
      <c r="E66" s="247"/>
      <c r="F66" s="247"/>
      <c r="G66" s="247"/>
    </row>
    <row r="67" spans="1:9" ht="13.5" customHeight="1" x14ac:dyDescent="0.2">
      <c r="B67" s="127" t="str">
        <f t="shared" si="0"/>
        <v/>
      </c>
      <c r="C67" s="247"/>
      <c r="D67" s="247"/>
      <c r="E67" s="247"/>
      <c r="F67" s="247"/>
      <c r="G67" s="247"/>
    </row>
    <row r="68" spans="1:9" ht="6.75" customHeight="1" x14ac:dyDescent="0.2">
      <c r="B68" s="127" t="str">
        <f t="shared" si="0"/>
        <v/>
      </c>
      <c r="C68" s="247"/>
      <c r="D68" s="247"/>
      <c r="E68" s="247"/>
      <c r="F68" s="247"/>
      <c r="G68" s="247"/>
    </row>
    <row r="69" spans="1:9" ht="13.5" customHeight="1" x14ac:dyDescent="0.2">
      <c r="B69" s="127" t="str">
        <f t="shared" si="0"/>
        <v>Rep</v>
      </c>
      <c r="C69" s="248" t="s">
        <v>203</v>
      </c>
      <c r="D69" s="248"/>
      <c r="E69" s="248"/>
      <c r="F69" s="248"/>
      <c r="G69" s="248"/>
    </row>
    <row r="70" spans="1:9" ht="6.75" customHeight="1" x14ac:dyDescent="0.2">
      <c r="B70" s="127" t="str">
        <f t="shared" si="0"/>
        <v/>
      </c>
    </row>
    <row r="71" spans="1:9" ht="12.75" customHeight="1" x14ac:dyDescent="0.2">
      <c r="B71" s="127" t="str">
        <f t="shared" si="0"/>
        <v>Cos</v>
      </c>
      <c r="C71" s="248" t="s">
        <v>217</v>
      </c>
      <c r="D71" s="248"/>
      <c r="E71" s="248"/>
      <c r="F71" s="248"/>
      <c r="G71" s="248"/>
    </row>
    <row r="72" spans="1:9" ht="13.5" customHeight="1" x14ac:dyDescent="0.2">
      <c r="B72" s="127" t="str">
        <f t="shared" si="0"/>
        <v/>
      </c>
      <c r="C72" s="248"/>
      <c r="D72" s="248"/>
      <c r="E72" s="248"/>
      <c r="F72" s="248"/>
      <c r="G72" s="248"/>
    </row>
    <row r="73" spans="1:9" ht="6" customHeight="1" x14ac:dyDescent="0.2">
      <c r="B73" s="127" t="str">
        <f t="shared" si="0"/>
        <v/>
      </c>
    </row>
    <row r="74" spans="1:9" ht="13.5" customHeight="1" x14ac:dyDescent="0.2">
      <c r="B74" s="127" t="str">
        <f t="shared" si="0"/>
        <v xml:space="preserve">
CF</v>
      </c>
      <c r="C74" s="249" t="s">
        <v>205</v>
      </c>
      <c r="D74" s="251" t="s">
        <v>206</v>
      </c>
      <c r="E74" s="251" t="s">
        <v>207</v>
      </c>
      <c r="F74" s="251" t="s">
        <v>208</v>
      </c>
      <c r="G74" s="252" t="s">
        <v>209</v>
      </c>
      <c r="H74" s="245" t="s">
        <v>210</v>
      </c>
      <c r="I74" s="243" t="s">
        <v>211</v>
      </c>
    </row>
    <row r="75" spans="1:9" ht="15" customHeight="1" x14ac:dyDescent="0.2">
      <c r="B75" s="127" t="str">
        <f t="shared" si="0"/>
        <v/>
      </c>
      <c r="C75" s="250"/>
      <c r="D75" s="246"/>
      <c r="E75" s="246"/>
      <c r="F75" s="246"/>
      <c r="G75" s="253"/>
      <c r="H75" s="246"/>
      <c r="I75" s="244"/>
    </row>
    <row r="76" spans="1:9" ht="16.5" customHeight="1" x14ac:dyDescent="0.2">
      <c r="A76" s="127">
        <v>10042</v>
      </c>
      <c r="B76" s="126" t="s">
        <v>321</v>
      </c>
      <c r="C76" s="147" t="s">
        <v>5</v>
      </c>
      <c r="D76" s="148">
        <v>123257</v>
      </c>
      <c r="E76" s="149"/>
      <c r="F76" s="149"/>
      <c r="G76" s="149"/>
      <c r="H76" s="149"/>
      <c r="I76" s="150"/>
    </row>
    <row r="77" spans="1:9" ht="13.5" customHeight="1" x14ac:dyDescent="0.2">
      <c r="A77" s="127">
        <v>10042</v>
      </c>
      <c r="B77" s="127" t="str">
        <f t="shared" ref="B77:B139" si="1">LEFT(C77,3)</f>
        <v>I01</v>
      </c>
      <c r="C77" s="129" t="s">
        <v>6</v>
      </c>
      <c r="D77" s="130">
        <v>-1166789</v>
      </c>
      <c r="E77" s="130">
        <v>-1172873.97</v>
      </c>
      <c r="F77" s="130">
        <v>0</v>
      </c>
      <c r="G77" s="130">
        <v>-1172873.97</v>
      </c>
      <c r="H77" s="131">
        <v>100.52151417265675</v>
      </c>
      <c r="I77" s="132">
        <v>6084.97</v>
      </c>
    </row>
    <row r="78" spans="1:9" ht="13.5" customHeight="1" x14ac:dyDescent="0.2">
      <c r="A78" s="127">
        <v>10042</v>
      </c>
      <c r="B78" s="127" t="str">
        <f t="shared" si="1"/>
        <v>I03</v>
      </c>
      <c r="C78" s="129" t="s">
        <v>7</v>
      </c>
      <c r="D78" s="130">
        <v>-36699</v>
      </c>
      <c r="E78" s="130">
        <v>-26587</v>
      </c>
      <c r="F78" s="130">
        <v>0</v>
      </c>
      <c r="G78" s="130">
        <v>-26587</v>
      </c>
      <c r="H78" s="131">
        <v>72.446115697975415</v>
      </c>
      <c r="I78" s="132">
        <v>-10112</v>
      </c>
    </row>
    <row r="79" spans="1:9" ht="13.5" customHeight="1" x14ac:dyDescent="0.2">
      <c r="A79" s="127">
        <v>10042</v>
      </c>
      <c r="B79" s="127" t="str">
        <f t="shared" si="1"/>
        <v>I05</v>
      </c>
      <c r="C79" s="129" t="s">
        <v>8</v>
      </c>
      <c r="D79" s="130">
        <v>-72600</v>
      </c>
      <c r="E79" s="130">
        <v>0</v>
      </c>
      <c r="F79" s="130">
        <v>0</v>
      </c>
      <c r="G79" s="130">
        <v>0</v>
      </c>
      <c r="H79" s="131">
        <v>0</v>
      </c>
      <c r="I79" s="132">
        <v>-72600</v>
      </c>
    </row>
    <row r="80" spans="1:9" ht="13.5" customHeight="1" x14ac:dyDescent="0.2">
      <c r="A80" s="127">
        <v>10042</v>
      </c>
      <c r="B80" s="127" t="str">
        <f t="shared" si="1"/>
        <v>I06</v>
      </c>
      <c r="C80" s="129" t="s">
        <v>9</v>
      </c>
      <c r="D80" s="130">
        <v>-1100</v>
      </c>
      <c r="E80" s="130">
        <v>0</v>
      </c>
      <c r="F80" s="130">
        <v>0</v>
      </c>
      <c r="G80" s="130">
        <v>0</v>
      </c>
      <c r="H80" s="131">
        <v>0</v>
      </c>
      <c r="I80" s="132">
        <v>-1100</v>
      </c>
    </row>
    <row r="81" spans="1:9" ht="13.5" customHeight="1" x14ac:dyDescent="0.2">
      <c r="A81" s="127">
        <v>10042</v>
      </c>
      <c r="B81" s="127" t="str">
        <f t="shared" si="1"/>
        <v>I07</v>
      </c>
      <c r="C81" s="129" t="s">
        <v>212</v>
      </c>
      <c r="D81" s="130">
        <v>-1800</v>
      </c>
      <c r="E81" s="130">
        <v>-666</v>
      </c>
      <c r="F81" s="130">
        <v>0</v>
      </c>
      <c r="G81" s="130">
        <v>-666</v>
      </c>
      <c r="H81" s="131">
        <v>37</v>
      </c>
      <c r="I81" s="132">
        <v>-1134</v>
      </c>
    </row>
    <row r="82" spans="1:9" ht="13.5" customHeight="1" x14ac:dyDescent="0.2">
      <c r="A82" s="127">
        <v>10042</v>
      </c>
      <c r="B82" s="127" t="str">
        <f t="shared" si="1"/>
        <v>I08</v>
      </c>
      <c r="C82" s="129" t="s">
        <v>213</v>
      </c>
      <c r="D82" s="130">
        <v>-35234</v>
      </c>
      <c r="E82" s="130">
        <v>-7907.81</v>
      </c>
      <c r="F82" s="130">
        <v>0</v>
      </c>
      <c r="G82" s="130">
        <v>-7907.81</v>
      </c>
      <c r="H82" s="131">
        <v>22.443690753249701</v>
      </c>
      <c r="I82" s="132">
        <v>-27326.19</v>
      </c>
    </row>
    <row r="83" spans="1:9" ht="13.5" customHeight="1" x14ac:dyDescent="0.2">
      <c r="A83" s="127">
        <v>10042</v>
      </c>
      <c r="B83" s="127" t="str">
        <f t="shared" si="1"/>
        <v>I09</v>
      </c>
      <c r="C83" s="129" t="s">
        <v>10</v>
      </c>
      <c r="D83" s="130">
        <v>-31886</v>
      </c>
      <c r="E83" s="130">
        <v>-9532.41</v>
      </c>
      <c r="F83" s="130">
        <v>0</v>
      </c>
      <c r="G83" s="130">
        <v>-9532.41</v>
      </c>
      <c r="H83" s="131">
        <v>29.89528319638713</v>
      </c>
      <c r="I83" s="132">
        <v>-22353.59</v>
      </c>
    </row>
    <row r="84" spans="1:9" ht="13.5" customHeight="1" x14ac:dyDescent="0.2">
      <c r="A84" s="127">
        <v>10042</v>
      </c>
      <c r="B84" s="127" t="str">
        <f t="shared" si="1"/>
        <v>I12</v>
      </c>
      <c r="C84" s="129" t="s">
        <v>11</v>
      </c>
      <c r="D84" s="130">
        <v>-28720</v>
      </c>
      <c r="E84" s="130">
        <v>-13216.75</v>
      </c>
      <c r="F84" s="130">
        <v>0</v>
      </c>
      <c r="G84" s="130">
        <v>-13216.75</v>
      </c>
      <c r="H84" s="131">
        <v>46.019324512534816</v>
      </c>
      <c r="I84" s="132">
        <v>-15503.25</v>
      </c>
    </row>
    <row r="85" spans="1:9" ht="13.5" customHeight="1" x14ac:dyDescent="0.2">
      <c r="A85" s="127">
        <v>10042</v>
      </c>
      <c r="B85" s="127" t="str">
        <f t="shared" si="1"/>
        <v>I13</v>
      </c>
      <c r="C85" s="129" t="s">
        <v>12</v>
      </c>
      <c r="D85" s="130">
        <v>-7000</v>
      </c>
      <c r="E85" s="130">
        <v>-5068.55</v>
      </c>
      <c r="F85" s="130">
        <v>0</v>
      </c>
      <c r="G85" s="130">
        <v>-5068.55</v>
      </c>
      <c r="H85" s="131">
        <v>72.407857142857139</v>
      </c>
      <c r="I85" s="132">
        <v>-1931.45</v>
      </c>
    </row>
    <row r="86" spans="1:9" ht="13.5" customHeight="1" x14ac:dyDescent="0.2">
      <c r="A86" s="127">
        <v>10042</v>
      </c>
      <c r="B86" s="127" t="str">
        <f t="shared" si="1"/>
        <v>I18</v>
      </c>
      <c r="C86" s="129" t="s">
        <v>13</v>
      </c>
      <c r="D86" s="130">
        <v>-40436</v>
      </c>
      <c r="E86" s="130">
        <v>0</v>
      </c>
      <c r="F86" s="130">
        <v>0</v>
      </c>
      <c r="G86" s="130">
        <v>0</v>
      </c>
      <c r="H86" s="131">
        <v>0</v>
      </c>
      <c r="I86" s="132">
        <v>-40436</v>
      </c>
    </row>
    <row r="87" spans="1:9" ht="12.75" customHeight="1" x14ac:dyDescent="0.2">
      <c r="A87" s="127">
        <v>10042</v>
      </c>
      <c r="B87" s="127" t="str">
        <f t="shared" si="1"/>
        <v/>
      </c>
    </row>
    <row r="88" spans="1:9" ht="13.5" customHeight="1" x14ac:dyDescent="0.2">
      <c r="A88" s="127">
        <v>10042</v>
      </c>
      <c r="C88" s="143" t="s">
        <v>14</v>
      </c>
      <c r="D88" s="144">
        <v>-1422264</v>
      </c>
      <c r="E88" s="144">
        <v>-1235852.49</v>
      </c>
      <c r="F88" s="144">
        <v>0</v>
      </c>
      <c r="G88" s="144">
        <v>-1235852.49</v>
      </c>
      <c r="H88" s="145">
        <v>86.893325711682209</v>
      </c>
      <c r="I88" s="146">
        <v>-186411.51</v>
      </c>
    </row>
    <row r="89" spans="1:9" ht="0.75" customHeight="1" x14ac:dyDescent="0.2">
      <c r="A89" s="127">
        <v>10042</v>
      </c>
      <c r="B89" s="127" t="str">
        <f t="shared" si="1"/>
        <v/>
      </c>
    </row>
    <row r="90" spans="1:9" ht="13.5" customHeight="1" x14ac:dyDescent="0.2">
      <c r="A90" s="127">
        <v>10042</v>
      </c>
      <c r="B90" s="127" t="str">
        <f t="shared" si="1"/>
        <v>E01</v>
      </c>
      <c r="C90" s="129" t="s">
        <v>15</v>
      </c>
      <c r="D90" s="130">
        <v>668606</v>
      </c>
      <c r="E90" s="130">
        <v>-3424.5</v>
      </c>
      <c r="F90" s="130">
        <v>0</v>
      </c>
      <c r="G90" s="130">
        <v>-3424.5</v>
      </c>
      <c r="H90" s="131">
        <v>-0.51218505367884826</v>
      </c>
      <c r="I90" s="132">
        <v>672030.5</v>
      </c>
    </row>
    <row r="91" spans="1:9" ht="13.5" customHeight="1" x14ac:dyDescent="0.2">
      <c r="A91" s="127">
        <v>10042</v>
      </c>
      <c r="B91" s="127" t="str">
        <f t="shared" si="1"/>
        <v>E02</v>
      </c>
      <c r="C91" s="129" t="s">
        <v>16</v>
      </c>
      <c r="D91" s="130">
        <v>18000</v>
      </c>
      <c r="E91" s="130">
        <v>3424.5</v>
      </c>
      <c r="F91" s="130">
        <v>0</v>
      </c>
      <c r="G91" s="130">
        <v>3424.5</v>
      </c>
      <c r="H91" s="131">
        <v>19.024999999999999</v>
      </c>
      <c r="I91" s="132">
        <v>14575.5</v>
      </c>
    </row>
    <row r="92" spans="1:9" ht="13.5" customHeight="1" x14ac:dyDescent="0.2">
      <c r="A92" s="127">
        <v>10042</v>
      </c>
      <c r="B92" s="127" t="str">
        <f t="shared" si="1"/>
        <v>E03</v>
      </c>
      <c r="C92" s="129" t="s">
        <v>17</v>
      </c>
      <c r="D92" s="130">
        <v>274208</v>
      </c>
      <c r="E92" s="130">
        <v>0</v>
      </c>
      <c r="F92" s="130">
        <v>0</v>
      </c>
      <c r="G92" s="130">
        <v>0</v>
      </c>
      <c r="H92" s="131">
        <v>0</v>
      </c>
      <c r="I92" s="132">
        <v>274208</v>
      </c>
    </row>
    <row r="93" spans="1:9" ht="13.5" customHeight="1" x14ac:dyDescent="0.2">
      <c r="A93" s="127">
        <v>10042</v>
      </c>
      <c r="B93" s="127" t="str">
        <f t="shared" si="1"/>
        <v>E04</v>
      </c>
      <c r="C93" s="129" t="s">
        <v>18</v>
      </c>
      <c r="D93" s="130">
        <v>31260</v>
      </c>
      <c r="E93" s="130">
        <v>0</v>
      </c>
      <c r="F93" s="130">
        <v>0</v>
      </c>
      <c r="G93" s="130">
        <v>0</v>
      </c>
      <c r="H93" s="131">
        <v>0</v>
      </c>
      <c r="I93" s="132">
        <v>31260</v>
      </c>
    </row>
    <row r="94" spans="1:9" ht="13.5" customHeight="1" x14ac:dyDescent="0.2">
      <c r="A94" s="127">
        <v>10042</v>
      </c>
      <c r="B94" s="127" t="str">
        <f t="shared" si="1"/>
        <v>E05</v>
      </c>
      <c r="C94" s="129" t="s">
        <v>214</v>
      </c>
      <c r="D94" s="130">
        <v>44662</v>
      </c>
      <c r="E94" s="130">
        <v>0</v>
      </c>
      <c r="F94" s="130">
        <v>0</v>
      </c>
      <c r="G94" s="130">
        <v>0</v>
      </c>
      <c r="H94" s="131">
        <v>0</v>
      </c>
      <c r="I94" s="132">
        <v>44662</v>
      </c>
    </row>
    <row r="95" spans="1:9" ht="13.5" customHeight="1" x14ac:dyDescent="0.2">
      <c r="A95" s="127">
        <v>10042</v>
      </c>
      <c r="B95" s="127" t="str">
        <f t="shared" si="1"/>
        <v>E07</v>
      </c>
      <c r="C95" s="129" t="s">
        <v>19</v>
      </c>
      <c r="D95" s="130">
        <v>36736</v>
      </c>
      <c r="E95" s="130">
        <v>0</v>
      </c>
      <c r="F95" s="130">
        <v>0</v>
      </c>
      <c r="G95" s="130">
        <v>0</v>
      </c>
      <c r="H95" s="131">
        <v>0</v>
      </c>
      <c r="I95" s="132">
        <v>36736</v>
      </c>
    </row>
    <row r="96" spans="1:9" ht="13.5" customHeight="1" x14ac:dyDescent="0.2">
      <c r="A96" s="127">
        <v>10042</v>
      </c>
      <c r="B96" s="127" t="str">
        <f t="shared" si="1"/>
        <v>E08</v>
      </c>
      <c r="C96" s="129" t="s">
        <v>20</v>
      </c>
      <c r="D96" s="130">
        <v>2800</v>
      </c>
      <c r="E96" s="130">
        <v>150.13999999999999</v>
      </c>
      <c r="F96" s="130">
        <v>0</v>
      </c>
      <c r="G96" s="130">
        <v>150.13999999999999</v>
      </c>
      <c r="H96" s="131">
        <v>5.3621428571428567</v>
      </c>
      <c r="I96" s="132">
        <v>2649.86</v>
      </c>
    </row>
    <row r="97" spans="1:9" ht="13.5" customHeight="1" x14ac:dyDescent="0.2">
      <c r="A97" s="127">
        <v>10042</v>
      </c>
      <c r="B97" s="127" t="str">
        <f t="shared" si="1"/>
        <v>E09</v>
      </c>
      <c r="C97" s="129" t="s">
        <v>215</v>
      </c>
      <c r="D97" s="130">
        <v>13142</v>
      </c>
      <c r="E97" s="130">
        <v>9848.34</v>
      </c>
      <c r="F97" s="130">
        <v>0</v>
      </c>
      <c r="G97" s="130">
        <v>9848.34</v>
      </c>
      <c r="H97" s="131">
        <v>74.937908994064827</v>
      </c>
      <c r="I97" s="132">
        <v>3293.66</v>
      </c>
    </row>
    <row r="98" spans="1:9" ht="13.5" customHeight="1" x14ac:dyDescent="0.2">
      <c r="A98" s="127">
        <v>10042</v>
      </c>
      <c r="B98" s="127" t="str">
        <f t="shared" si="1"/>
        <v>E10</v>
      </c>
      <c r="C98" s="129" t="s">
        <v>21</v>
      </c>
      <c r="D98" s="130">
        <v>11048</v>
      </c>
      <c r="E98" s="130">
        <v>397</v>
      </c>
      <c r="F98" s="130">
        <v>0</v>
      </c>
      <c r="G98" s="130">
        <v>397</v>
      </c>
      <c r="H98" s="131">
        <v>3.5934105720492391</v>
      </c>
      <c r="I98" s="132">
        <v>10651</v>
      </c>
    </row>
    <row r="99" spans="1:9" ht="13.5" customHeight="1" x14ac:dyDescent="0.2">
      <c r="A99" s="127">
        <v>10042</v>
      </c>
      <c r="B99" s="127" t="str">
        <f t="shared" si="1"/>
        <v>E11</v>
      </c>
      <c r="C99" s="129" t="s">
        <v>22</v>
      </c>
      <c r="D99" s="130">
        <v>3210</v>
      </c>
      <c r="E99" s="130">
        <v>3134.04</v>
      </c>
      <c r="F99" s="130">
        <v>0</v>
      </c>
      <c r="G99" s="130">
        <v>3134.04</v>
      </c>
      <c r="H99" s="131">
        <v>97.633644859813089</v>
      </c>
      <c r="I99" s="132">
        <v>75.959999999999994</v>
      </c>
    </row>
    <row r="100" spans="1:9" ht="12.75" customHeight="1" x14ac:dyDescent="0.2">
      <c r="A100" s="127">
        <v>10042</v>
      </c>
      <c r="B100" s="127" t="str">
        <f t="shared" si="1"/>
        <v/>
      </c>
    </row>
    <row r="101" spans="1:9" ht="13.5" customHeight="1" x14ac:dyDescent="0.2">
      <c r="A101" s="127">
        <v>10042</v>
      </c>
      <c r="C101" s="143" t="s">
        <v>23</v>
      </c>
      <c r="D101" s="144">
        <v>1103672</v>
      </c>
      <c r="E101" s="144">
        <v>13529.52</v>
      </c>
      <c r="F101" s="144">
        <v>0</v>
      </c>
      <c r="G101" s="144">
        <v>13529.52</v>
      </c>
      <c r="H101" s="145">
        <v>1.2258642060322269</v>
      </c>
      <c r="I101" s="146">
        <v>1090142.48</v>
      </c>
    </row>
    <row r="102" spans="1:9" ht="13.5" customHeight="1" x14ac:dyDescent="0.2">
      <c r="A102" s="127">
        <v>10042</v>
      </c>
      <c r="B102" s="127" t="str">
        <f t="shared" si="1"/>
        <v>E12</v>
      </c>
      <c r="C102" s="129" t="s">
        <v>24</v>
      </c>
      <c r="D102" s="130">
        <v>24400</v>
      </c>
      <c r="E102" s="130">
        <v>12191.57</v>
      </c>
      <c r="F102" s="130">
        <v>0</v>
      </c>
      <c r="G102" s="130">
        <v>12191.57</v>
      </c>
      <c r="H102" s="131">
        <v>49.965450819672121</v>
      </c>
      <c r="I102" s="132">
        <v>12208.43</v>
      </c>
    </row>
    <row r="103" spans="1:9" ht="13.5" customHeight="1" x14ac:dyDescent="0.2">
      <c r="A103" s="127">
        <v>10042</v>
      </c>
      <c r="B103" s="127" t="str">
        <f t="shared" si="1"/>
        <v>E13</v>
      </c>
      <c r="C103" s="129" t="s">
        <v>216</v>
      </c>
      <c r="D103" s="130">
        <v>3700</v>
      </c>
      <c r="E103" s="130">
        <v>137.41999999999999</v>
      </c>
      <c r="F103" s="130">
        <v>0</v>
      </c>
      <c r="G103" s="130">
        <v>137.41999999999999</v>
      </c>
      <c r="H103" s="131">
        <v>3.7140540540540541</v>
      </c>
      <c r="I103" s="132">
        <v>3562.58</v>
      </c>
    </row>
    <row r="104" spans="1:9" ht="13.5" customHeight="1" x14ac:dyDescent="0.2">
      <c r="A104" s="127">
        <v>10042</v>
      </c>
      <c r="B104" s="127" t="str">
        <f t="shared" si="1"/>
        <v>E14</v>
      </c>
      <c r="C104" s="129" t="s">
        <v>25</v>
      </c>
      <c r="D104" s="130">
        <v>31057</v>
      </c>
      <c r="E104" s="130">
        <v>5536.52</v>
      </c>
      <c r="F104" s="130">
        <v>0</v>
      </c>
      <c r="G104" s="130">
        <v>5536.52</v>
      </c>
      <c r="H104" s="131">
        <v>17.826963325498276</v>
      </c>
      <c r="I104" s="132">
        <v>25520.48</v>
      </c>
    </row>
    <row r="105" spans="1:9" ht="13.5" customHeight="1" x14ac:dyDescent="0.2">
      <c r="A105" s="127">
        <v>10042</v>
      </c>
      <c r="B105" s="127" t="str">
        <f t="shared" si="1"/>
        <v>E15</v>
      </c>
      <c r="C105" s="129" t="s">
        <v>26</v>
      </c>
      <c r="D105" s="130">
        <v>3552</v>
      </c>
      <c r="E105" s="130">
        <v>207.29</v>
      </c>
      <c r="F105" s="130">
        <v>0</v>
      </c>
      <c r="G105" s="130">
        <v>207.29</v>
      </c>
      <c r="H105" s="131">
        <v>5.8358671171171181</v>
      </c>
      <c r="I105" s="132">
        <v>3344.71</v>
      </c>
    </row>
    <row r="106" spans="1:9" ht="13.5" customHeight="1" x14ac:dyDescent="0.2">
      <c r="A106" s="127">
        <v>10042</v>
      </c>
      <c r="B106" s="127" t="str">
        <f t="shared" si="1"/>
        <v>E16</v>
      </c>
      <c r="C106" s="129" t="s">
        <v>27</v>
      </c>
      <c r="D106" s="130">
        <v>18720</v>
      </c>
      <c r="E106" s="130">
        <v>2215.11</v>
      </c>
      <c r="F106" s="130">
        <v>0</v>
      </c>
      <c r="G106" s="130">
        <v>2215.11</v>
      </c>
      <c r="H106" s="131">
        <v>11.832852564102563</v>
      </c>
      <c r="I106" s="132">
        <v>16504.89</v>
      </c>
    </row>
    <row r="107" spans="1:9" ht="13.5" customHeight="1" x14ac:dyDescent="0.2">
      <c r="A107" s="127">
        <v>10042</v>
      </c>
      <c r="B107" s="127" t="str">
        <f t="shared" si="1"/>
        <v>E17</v>
      </c>
      <c r="C107" s="129" t="s">
        <v>28</v>
      </c>
      <c r="D107" s="130">
        <v>3258</v>
      </c>
      <c r="E107" s="130">
        <v>3166.7</v>
      </c>
      <c r="F107" s="130">
        <v>0</v>
      </c>
      <c r="G107" s="130">
        <v>3166.7</v>
      </c>
      <c r="H107" s="131">
        <v>97.197667280540188</v>
      </c>
      <c r="I107" s="132">
        <v>91.3</v>
      </c>
    </row>
    <row r="108" spans="1:9" ht="13.5" customHeight="1" x14ac:dyDescent="0.2">
      <c r="A108" s="127">
        <v>10042</v>
      </c>
      <c r="B108" s="127" t="str">
        <f t="shared" si="1"/>
        <v>E18</v>
      </c>
      <c r="C108" s="129" t="s">
        <v>29</v>
      </c>
      <c r="D108" s="130">
        <v>6356</v>
      </c>
      <c r="E108" s="130">
        <v>1286.2</v>
      </c>
      <c r="F108" s="130">
        <v>0</v>
      </c>
      <c r="G108" s="130">
        <v>1286.2</v>
      </c>
      <c r="H108" s="131">
        <v>20.235997482693517</v>
      </c>
      <c r="I108" s="132">
        <v>5069.8</v>
      </c>
    </row>
    <row r="109" spans="1:9" ht="12.75" customHeight="1" x14ac:dyDescent="0.2">
      <c r="A109" s="127">
        <v>10042</v>
      </c>
      <c r="B109" s="127" t="str">
        <f t="shared" si="1"/>
        <v/>
      </c>
    </row>
    <row r="110" spans="1:9" ht="13.5" customHeight="1" x14ac:dyDescent="0.2">
      <c r="A110" s="127">
        <v>10042</v>
      </c>
      <c r="C110" s="143" t="s">
        <v>30</v>
      </c>
      <c r="D110" s="144">
        <v>91043</v>
      </c>
      <c r="E110" s="144">
        <v>24740.81</v>
      </c>
      <c r="F110" s="144">
        <v>0</v>
      </c>
      <c r="G110" s="144">
        <v>24740.81</v>
      </c>
      <c r="H110" s="145">
        <v>27.174862427644076</v>
      </c>
      <c r="I110" s="146">
        <v>66302.19</v>
      </c>
    </row>
    <row r="111" spans="1:9" ht="13.5" customHeight="1" x14ac:dyDescent="0.2">
      <c r="A111" s="127">
        <v>10042</v>
      </c>
      <c r="B111" s="127" t="str">
        <f t="shared" si="1"/>
        <v>E19</v>
      </c>
      <c r="C111" s="129" t="s">
        <v>31</v>
      </c>
      <c r="D111" s="130">
        <v>48506</v>
      </c>
      <c r="E111" s="130">
        <v>26596.720000000001</v>
      </c>
      <c r="F111" s="130">
        <v>0</v>
      </c>
      <c r="G111" s="130">
        <v>26596.720000000001</v>
      </c>
      <c r="H111" s="131">
        <v>54.831814620871647</v>
      </c>
      <c r="I111" s="132">
        <v>21909.279999999999</v>
      </c>
    </row>
    <row r="112" spans="1:9" ht="13.5" customHeight="1" x14ac:dyDescent="0.2">
      <c r="A112" s="127">
        <v>10042</v>
      </c>
      <c r="B112" s="127" t="str">
        <f t="shared" si="1"/>
        <v>E20</v>
      </c>
      <c r="C112" s="129" t="s">
        <v>32</v>
      </c>
      <c r="D112" s="130">
        <v>17397</v>
      </c>
      <c r="E112" s="130">
        <v>10224.16</v>
      </c>
      <c r="F112" s="130">
        <v>0</v>
      </c>
      <c r="G112" s="130">
        <v>10224.16</v>
      </c>
      <c r="H112" s="131">
        <v>58.769672932114737</v>
      </c>
      <c r="I112" s="132">
        <v>7172.84</v>
      </c>
    </row>
    <row r="113" spans="1:9" ht="13.5" customHeight="1" x14ac:dyDescent="0.2">
      <c r="A113" s="127">
        <v>10042</v>
      </c>
      <c r="B113" s="127" t="str">
        <f t="shared" si="1"/>
        <v>E22</v>
      </c>
      <c r="C113" s="129" t="s">
        <v>33</v>
      </c>
      <c r="D113" s="130">
        <v>11915</v>
      </c>
      <c r="E113" s="130">
        <v>7410.83</v>
      </c>
      <c r="F113" s="130">
        <v>0</v>
      </c>
      <c r="G113" s="130">
        <v>7410.83</v>
      </c>
      <c r="H113" s="131">
        <v>62.197482165337803</v>
      </c>
      <c r="I113" s="132">
        <v>4504.17</v>
      </c>
    </row>
    <row r="114" spans="1:9" ht="13.5" customHeight="1" x14ac:dyDescent="0.2">
      <c r="A114" s="127">
        <v>10042</v>
      </c>
      <c r="B114" s="127" t="str">
        <f t="shared" si="1"/>
        <v>E23</v>
      </c>
      <c r="C114" s="129" t="s">
        <v>34</v>
      </c>
      <c r="D114" s="130">
        <v>6715</v>
      </c>
      <c r="E114" s="130">
        <v>4005.54</v>
      </c>
      <c r="F114" s="130">
        <v>0</v>
      </c>
      <c r="G114" s="130">
        <v>4005.54</v>
      </c>
      <c r="H114" s="131">
        <v>59.650632911392407</v>
      </c>
      <c r="I114" s="132">
        <v>2709.46</v>
      </c>
    </row>
    <row r="115" spans="1:9" ht="13.5" customHeight="1" x14ac:dyDescent="0.2">
      <c r="A115" s="127">
        <v>10042</v>
      </c>
      <c r="B115" s="127" t="str">
        <f t="shared" si="1"/>
        <v>E24</v>
      </c>
      <c r="C115" s="129" t="s">
        <v>35</v>
      </c>
      <c r="D115" s="130">
        <v>8448</v>
      </c>
      <c r="E115" s="130">
        <v>2459.9299999999998</v>
      </c>
      <c r="F115" s="130">
        <v>0</v>
      </c>
      <c r="G115" s="130">
        <v>2459.9299999999998</v>
      </c>
      <c r="H115" s="131">
        <v>29.118489583333329</v>
      </c>
      <c r="I115" s="132">
        <v>5988.07</v>
      </c>
    </row>
    <row r="116" spans="1:9" ht="13.5" customHeight="1" x14ac:dyDescent="0.2">
      <c r="A116" s="127">
        <v>10042</v>
      </c>
      <c r="B116" s="127" t="str">
        <f t="shared" si="1"/>
        <v>E25</v>
      </c>
      <c r="C116" s="129" t="s">
        <v>36</v>
      </c>
      <c r="D116" s="130">
        <v>81419</v>
      </c>
      <c r="E116" s="130">
        <v>453.75</v>
      </c>
      <c r="F116" s="130">
        <v>0</v>
      </c>
      <c r="G116" s="130">
        <v>453.75</v>
      </c>
      <c r="H116" s="131">
        <v>0.55730234957442371</v>
      </c>
      <c r="I116" s="132">
        <v>80965.25</v>
      </c>
    </row>
    <row r="117" spans="1:9" ht="12.75" customHeight="1" x14ac:dyDescent="0.2">
      <c r="A117" s="127">
        <v>10042</v>
      </c>
      <c r="B117" s="127" t="str">
        <f t="shared" si="1"/>
        <v/>
      </c>
    </row>
    <row r="118" spans="1:9" ht="13.5" customHeight="1" x14ac:dyDescent="0.2">
      <c r="C118" s="143" t="s">
        <v>37</v>
      </c>
      <c r="D118" s="144">
        <v>174400</v>
      </c>
      <c r="E118" s="144">
        <v>51150.93</v>
      </c>
      <c r="F118" s="144">
        <v>0</v>
      </c>
      <c r="G118" s="144">
        <v>51150.93</v>
      </c>
      <c r="H118" s="145">
        <v>29.329661697247708</v>
      </c>
      <c r="I118" s="146">
        <v>123249.07</v>
      </c>
    </row>
    <row r="119" spans="1:9" ht="13.5" customHeight="1" x14ac:dyDescent="0.2">
      <c r="A119" s="127">
        <v>10042</v>
      </c>
      <c r="B119" s="127" t="str">
        <f t="shared" si="1"/>
        <v>E26</v>
      </c>
      <c r="C119" s="129" t="s">
        <v>38</v>
      </c>
      <c r="D119" s="130">
        <v>13350</v>
      </c>
      <c r="E119" s="130">
        <v>6037.73</v>
      </c>
      <c r="F119" s="130">
        <v>0</v>
      </c>
      <c r="G119" s="130">
        <v>6037.73</v>
      </c>
      <c r="H119" s="131">
        <v>45.226441947565547</v>
      </c>
      <c r="I119" s="132">
        <v>7312.27</v>
      </c>
    </row>
    <row r="120" spans="1:9" ht="13.5" customHeight="1" x14ac:dyDescent="0.2">
      <c r="A120" s="127">
        <v>10042</v>
      </c>
      <c r="B120" s="127" t="str">
        <f t="shared" si="1"/>
        <v>E27</v>
      </c>
      <c r="C120" s="129" t="s">
        <v>39</v>
      </c>
      <c r="D120" s="130">
        <v>62143</v>
      </c>
      <c r="E120" s="130">
        <v>21713.89</v>
      </c>
      <c r="F120" s="130">
        <v>0</v>
      </c>
      <c r="G120" s="130">
        <v>21713.89</v>
      </c>
      <c r="H120" s="131">
        <v>34.941811628019245</v>
      </c>
      <c r="I120" s="132">
        <v>40429.11</v>
      </c>
    </row>
    <row r="121" spans="1:9" ht="13.5" customHeight="1" x14ac:dyDescent="0.2">
      <c r="A121" s="127">
        <v>10042</v>
      </c>
      <c r="B121" s="127" t="str">
        <f t="shared" si="1"/>
        <v>E28</v>
      </c>
      <c r="C121" s="129" t="s">
        <v>40</v>
      </c>
      <c r="D121" s="130">
        <v>22635</v>
      </c>
      <c r="E121" s="130">
        <v>12578</v>
      </c>
      <c r="F121" s="130">
        <v>0</v>
      </c>
      <c r="G121" s="130">
        <v>12578</v>
      </c>
      <c r="H121" s="131">
        <v>55.568809366026073</v>
      </c>
      <c r="I121" s="132">
        <v>10057</v>
      </c>
    </row>
    <row r="122" spans="1:9" ht="12.75" customHeight="1" x14ac:dyDescent="0.2">
      <c r="A122" s="127">
        <v>10042</v>
      </c>
      <c r="B122" s="127" t="str">
        <f t="shared" si="1"/>
        <v/>
      </c>
    </row>
    <row r="123" spans="1:9" ht="13.5" customHeight="1" x14ac:dyDescent="0.2">
      <c r="C123" s="143" t="s">
        <v>41</v>
      </c>
      <c r="D123" s="144">
        <v>98128</v>
      </c>
      <c r="E123" s="144">
        <v>40329.620000000003</v>
      </c>
      <c r="F123" s="144">
        <v>0</v>
      </c>
      <c r="G123" s="144">
        <v>40329.620000000003</v>
      </c>
      <c r="H123" s="145">
        <v>41.098993151801736</v>
      </c>
      <c r="I123" s="146">
        <v>57798.38</v>
      </c>
    </row>
    <row r="124" spans="1:9" ht="13.5" customHeight="1" x14ac:dyDescent="0.2">
      <c r="A124" s="127">
        <v>10042</v>
      </c>
      <c r="B124" s="127" t="str">
        <f t="shared" si="1"/>
        <v>Con</v>
      </c>
      <c r="C124" s="129" t="s">
        <v>42</v>
      </c>
      <c r="D124" s="130">
        <v>78278</v>
      </c>
      <c r="E124" s="130">
        <v>0</v>
      </c>
      <c r="F124" s="130">
        <v>0</v>
      </c>
      <c r="G124" s="130">
        <v>0</v>
      </c>
      <c r="H124" s="131">
        <v>0</v>
      </c>
      <c r="I124" s="132">
        <v>78278</v>
      </c>
    </row>
    <row r="125" spans="1:9" ht="12.75" customHeight="1" x14ac:dyDescent="0.2">
      <c r="A125" s="127">
        <v>10042</v>
      </c>
      <c r="B125" s="127" t="str">
        <f t="shared" si="1"/>
        <v/>
      </c>
    </row>
    <row r="126" spans="1:9" ht="13.5" customHeight="1" x14ac:dyDescent="0.2">
      <c r="C126" s="143" t="s">
        <v>44</v>
      </c>
      <c r="D126" s="144">
        <v>78278</v>
      </c>
      <c r="E126" s="144">
        <v>0</v>
      </c>
      <c r="F126" s="144">
        <v>0</v>
      </c>
      <c r="G126" s="144">
        <v>0</v>
      </c>
      <c r="H126" s="145">
        <v>0</v>
      </c>
      <c r="I126" s="146">
        <v>78278</v>
      </c>
    </row>
    <row r="127" spans="1:9" ht="0.75" customHeight="1" x14ac:dyDescent="0.2">
      <c r="A127" s="127">
        <v>10042</v>
      </c>
      <c r="B127" s="127" t="str">
        <f t="shared" si="1"/>
        <v/>
      </c>
    </row>
    <row r="128" spans="1:9" ht="15.75" customHeight="1" x14ac:dyDescent="0.2">
      <c r="C128" s="139" t="s">
        <v>45</v>
      </c>
      <c r="D128" s="140">
        <v>1545521</v>
      </c>
      <c r="E128" s="140">
        <v>129750.88</v>
      </c>
      <c r="F128" s="140">
        <v>0</v>
      </c>
      <c r="G128" s="140">
        <v>129750.88</v>
      </c>
      <c r="H128" s="141">
        <v>8.395284179250881</v>
      </c>
      <c r="I128" s="142">
        <v>1415770.12</v>
      </c>
    </row>
    <row r="129" spans="1:9" ht="14.25" customHeight="1" x14ac:dyDescent="0.2">
      <c r="B129" s="127" t="s">
        <v>322</v>
      </c>
      <c r="C129" s="161" t="s">
        <v>46</v>
      </c>
      <c r="D129" s="162">
        <v>123257</v>
      </c>
      <c r="E129" s="162">
        <v>-1106101.6100000001</v>
      </c>
      <c r="F129" s="162">
        <v>0</v>
      </c>
      <c r="G129" s="162">
        <v>-1106101.6100000001</v>
      </c>
      <c r="H129" s="151">
        <v>-897.39455771274663</v>
      </c>
      <c r="I129" s="152">
        <v>1229358.6100000001</v>
      </c>
    </row>
    <row r="130" spans="1:9" ht="0.75" customHeight="1" x14ac:dyDescent="0.2">
      <c r="A130" s="127">
        <v>10042</v>
      </c>
      <c r="B130" s="127" t="str">
        <f t="shared" si="1"/>
        <v/>
      </c>
    </row>
    <row r="131" spans="1:9" ht="14.25" customHeight="1" x14ac:dyDescent="0.2">
      <c r="A131" s="127">
        <v>10042</v>
      </c>
      <c r="B131" s="127" t="str">
        <f t="shared" si="1"/>
        <v>TOT</v>
      </c>
      <c r="C131" s="133" t="s">
        <v>58</v>
      </c>
      <c r="D131" s="134">
        <v>123257</v>
      </c>
      <c r="E131" s="134">
        <v>-1106101.6100000001</v>
      </c>
      <c r="F131" s="134">
        <v>0</v>
      </c>
      <c r="G131" s="134">
        <v>-1106101.6100000001</v>
      </c>
      <c r="H131" s="135">
        <v>-897.39455771274663</v>
      </c>
      <c r="I131" s="136">
        <v>1229358.6100000001</v>
      </c>
    </row>
    <row r="132" spans="1:9" ht="6.75" customHeight="1" x14ac:dyDescent="0.2">
      <c r="B132" s="127" t="str">
        <f t="shared" si="1"/>
        <v>Lon</v>
      </c>
      <c r="C132" s="247" t="s">
        <v>202</v>
      </c>
      <c r="D132" s="247"/>
      <c r="E132" s="247"/>
      <c r="F132" s="247"/>
      <c r="G132" s="247"/>
    </row>
    <row r="133" spans="1:9" ht="13.5" customHeight="1" x14ac:dyDescent="0.2">
      <c r="B133" s="127" t="str">
        <f t="shared" si="1"/>
        <v/>
      </c>
      <c r="C133" s="247"/>
      <c r="D133" s="247"/>
      <c r="E133" s="247"/>
      <c r="F133" s="247"/>
      <c r="G133" s="247"/>
    </row>
    <row r="134" spans="1:9" ht="6.75" customHeight="1" x14ac:dyDescent="0.2">
      <c r="B134" s="127" t="str">
        <f t="shared" si="1"/>
        <v/>
      </c>
      <c r="C134" s="247"/>
      <c r="D134" s="247"/>
      <c r="E134" s="247"/>
      <c r="F134" s="247"/>
      <c r="G134" s="247"/>
    </row>
    <row r="135" spans="1:9" ht="13.5" customHeight="1" x14ac:dyDescent="0.2">
      <c r="B135" s="127" t="str">
        <f t="shared" si="1"/>
        <v>Rep</v>
      </c>
      <c r="C135" s="248" t="s">
        <v>203</v>
      </c>
      <c r="D135" s="248"/>
      <c r="E135" s="248"/>
      <c r="F135" s="248"/>
      <c r="G135" s="248"/>
    </row>
    <row r="136" spans="1:9" ht="6.75" customHeight="1" x14ac:dyDescent="0.2">
      <c r="B136" s="127" t="str">
        <f t="shared" si="1"/>
        <v/>
      </c>
    </row>
    <row r="137" spans="1:9" ht="12.75" customHeight="1" x14ac:dyDescent="0.2">
      <c r="B137" s="127" t="str">
        <f t="shared" si="1"/>
        <v>Cos</v>
      </c>
      <c r="C137" s="248" t="s">
        <v>218</v>
      </c>
      <c r="D137" s="248"/>
      <c r="E137" s="248"/>
      <c r="F137" s="248"/>
      <c r="G137" s="248"/>
    </row>
    <row r="138" spans="1:9" ht="13.5" customHeight="1" x14ac:dyDescent="0.2">
      <c r="B138" s="127" t="str">
        <f t="shared" si="1"/>
        <v/>
      </c>
      <c r="C138" s="248"/>
      <c r="D138" s="248"/>
      <c r="E138" s="248"/>
      <c r="F138" s="248"/>
      <c r="G138" s="248"/>
    </row>
    <row r="139" spans="1:9" ht="6" customHeight="1" x14ac:dyDescent="0.2">
      <c r="B139" s="127" t="str">
        <f t="shared" si="1"/>
        <v/>
      </c>
    </row>
    <row r="140" spans="1:9" ht="13.5" customHeight="1" x14ac:dyDescent="0.2">
      <c r="B140" s="127" t="str">
        <f t="shared" ref="B140:B202" si="2">LEFT(C140,3)</f>
        <v xml:space="preserve">
CF</v>
      </c>
      <c r="C140" s="249" t="s">
        <v>205</v>
      </c>
      <c r="D140" s="251" t="s">
        <v>206</v>
      </c>
      <c r="E140" s="251" t="s">
        <v>207</v>
      </c>
      <c r="F140" s="251" t="s">
        <v>208</v>
      </c>
      <c r="G140" s="252" t="s">
        <v>209</v>
      </c>
      <c r="H140" s="245" t="s">
        <v>210</v>
      </c>
      <c r="I140" s="243" t="s">
        <v>211</v>
      </c>
    </row>
    <row r="141" spans="1:9" ht="15" customHeight="1" x14ac:dyDescent="0.2">
      <c r="B141" s="127" t="str">
        <f t="shared" si="2"/>
        <v/>
      </c>
      <c r="C141" s="250"/>
      <c r="D141" s="246"/>
      <c r="E141" s="246"/>
      <c r="F141" s="246"/>
      <c r="G141" s="253"/>
      <c r="H141" s="246"/>
      <c r="I141" s="244"/>
    </row>
    <row r="142" spans="1:9" ht="16.5" customHeight="1" x14ac:dyDescent="0.2">
      <c r="A142" s="127">
        <v>10043</v>
      </c>
      <c r="B142" s="126" t="s">
        <v>321</v>
      </c>
      <c r="C142" s="147" t="s">
        <v>5</v>
      </c>
      <c r="D142" s="148">
        <v>175894</v>
      </c>
      <c r="E142" s="149"/>
      <c r="F142" s="149"/>
      <c r="G142" s="149"/>
      <c r="H142" s="149"/>
      <c r="I142" s="150"/>
    </row>
    <row r="143" spans="1:9" ht="13.5" customHeight="1" x14ac:dyDescent="0.2">
      <c r="A143" s="127">
        <v>10043</v>
      </c>
      <c r="B143" s="127" t="str">
        <f t="shared" si="2"/>
        <v>I01</v>
      </c>
      <c r="C143" s="129" t="s">
        <v>6</v>
      </c>
      <c r="D143" s="130">
        <v>-928529</v>
      </c>
      <c r="E143" s="130">
        <v>-928775</v>
      </c>
      <c r="F143" s="130">
        <v>0</v>
      </c>
      <c r="G143" s="130">
        <v>-928775</v>
      </c>
      <c r="H143" s="131">
        <v>100.02649351824228</v>
      </c>
      <c r="I143" s="132">
        <v>246</v>
      </c>
    </row>
    <row r="144" spans="1:9" ht="13.5" customHeight="1" x14ac:dyDescent="0.2">
      <c r="A144" s="127">
        <v>10043</v>
      </c>
      <c r="B144" s="127" t="str">
        <f t="shared" si="2"/>
        <v>I03</v>
      </c>
      <c r="C144" s="129" t="s">
        <v>7</v>
      </c>
      <c r="D144" s="130">
        <v>-19127</v>
      </c>
      <c r="E144" s="130">
        <v>-21504</v>
      </c>
      <c r="F144" s="130">
        <v>0</v>
      </c>
      <c r="G144" s="130">
        <v>-21504</v>
      </c>
      <c r="H144" s="131">
        <v>112.42745856642441</v>
      </c>
      <c r="I144" s="132">
        <v>2377</v>
      </c>
    </row>
    <row r="145" spans="1:9" ht="13.5" customHeight="1" x14ac:dyDescent="0.2">
      <c r="A145" s="127">
        <v>10043</v>
      </c>
      <c r="B145" s="127" t="str">
        <f t="shared" si="2"/>
        <v>I05</v>
      </c>
      <c r="C145" s="129" t="s">
        <v>8</v>
      </c>
      <c r="D145" s="130">
        <v>-34320</v>
      </c>
      <c r="E145" s="130">
        <v>-8580</v>
      </c>
      <c r="F145" s="130">
        <v>0</v>
      </c>
      <c r="G145" s="130">
        <v>-8580</v>
      </c>
      <c r="H145" s="131">
        <v>25</v>
      </c>
      <c r="I145" s="132">
        <v>-25740</v>
      </c>
    </row>
    <row r="146" spans="1:9" ht="13.5" customHeight="1" x14ac:dyDescent="0.2">
      <c r="A146" s="127">
        <v>10043</v>
      </c>
      <c r="B146" s="127" t="str">
        <f t="shared" si="2"/>
        <v>I07</v>
      </c>
      <c r="C146" s="129" t="s">
        <v>212</v>
      </c>
      <c r="D146" s="130">
        <v>0</v>
      </c>
      <c r="E146" s="130">
        <v>-1000</v>
      </c>
      <c r="F146" s="130">
        <v>0</v>
      </c>
      <c r="G146" s="130">
        <v>-1000</v>
      </c>
      <c r="H146" s="131">
        <v>0</v>
      </c>
      <c r="I146" s="132">
        <v>1000</v>
      </c>
    </row>
    <row r="147" spans="1:9" ht="13.5" customHeight="1" x14ac:dyDescent="0.2">
      <c r="A147" s="127">
        <v>10043</v>
      </c>
      <c r="B147" s="127" t="str">
        <f t="shared" si="2"/>
        <v>I08</v>
      </c>
      <c r="C147" s="129" t="s">
        <v>213</v>
      </c>
      <c r="D147" s="130">
        <v>-10100</v>
      </c>
      <c r="E147" s="130">
        <v>-5069.63</v>
      </c>
      <c r="F147" s="130">
        <v>0</v>
      </c>
      <c r="G147" s="130">
        <v>-5069.63</v>
      </c>
      <c r="H147" s="131">
        <v>50.194356435643556</v>
      </c>
      <c r="I147" s="132">
        <v>-5030.37</v>
      </c>
    </row>
    <row r="148" spans="1:9" ht="13.5" customHeight="1" x14ac:dyDescent="0.2">
      <c r="A148" s="127">
        <v>10043</v>
      </c>
      <c r="B148" s="127" t="str">
        <f t="shared" si="2"/>
        <v>I12</v>
      </c>
      <c r="C148" s="129" t="s">
        <v>11</v>
      </c>
      <c r="D148" s="130">
        <v>-390</v>
      </c>
      <c r="E148" s="130">
        <v>0</v>
      </c>
      <c r="F148" s="130">
        <v>0</v>
      </c>
      <c r="G148" s="130">
        <v>0</v>
      </c>
      <c r="H148" s="131">
        <v>0</v>
      </c>
      <c r="I148" s="132">
        <v>-390</v>
      </c>
    </row>
    <row r="149" spans="1:9" ht="13.5" customHeight="1" x14ac:dyDescent="0.2">
      <c r="A149" s="127">
        <v>10043</v>
      </c>
      <c r="B149" s="127" t="str">
        <f t="shared" si="2"/>
        <v>I13</v>
      </c>
      <c r="C149" s="129" t="s">
        <v>12</v>
      </c>
      <c r="D149" s="130">
        <v>-10950</v>
      </c>
      <c r="E149" s="130">
        <v>0</v>
      </c>
      <c r="F149" s="130">
        <v>0</v>
      </c>
      <c r="G149" s="130">
        <v>0</v>
      </c>
      <c r="H149" s="131">
        <v>0</v>
      </c>
      <c r="I149" s="132">
        <v>-10950</v>
      </c>
    </row>
    <row r="150" spans="1:9" ht="13.5" customHeight="1" x14ac:dyDescent="0.2">
      <c r="A150" s="127">
        <v>10043</v>
      </c>
      <c r="B150" s="127" t="str">
        <f t="shared" si="2"/>
        <v>I18</v>
      </c>
      <c r="C150" s="129" t="s">
        <v>13</v>
      </c>
      <c r="D150" s="130">
        <v>-67130</v>
      </c>
      <c r="E150" s="130">
        <v>-16891.580000000002</v>
      </c>
      <c r="F150" s="130">
        <v>0</v>
      </c>
      <c r="G150" s="130">
        <v>-16891.580000000002</v>
      </c>
      <c r="H150" s="131">
        <v>25.162490689706541</v>
      </c>
      <c r="I150" s="132">
        <v>-50238.42</v>
      </c>
    </row>
    <row r="151" spans="1:9" ht="12.75" customHeight="1" x14ac:dyDescent="0.2">
      <c r="A151" s="127">
        <v>10043</v>
      </c>
      <c r="B151" s="127" t="str">
        <f t="shared" si="2"/>
        <v/>
      </c>
    </row>
    <row r="152" spans="1:9" ht="13.5" customHeight="1" x14ac:dyDescent="0.2">
      <c r="A152" s="127">
        <v>10043</v>
      </c>
      <c r="C152" s="143" t="s">
        <v>14</v>
      </c>
      <c r="D152" s="144">
        <v>-1070546</v>
      </c>
      <c r="E152" s="144">
        <v>-981820.21</v>
      </c>
      <c r="F152" s="144">
        <v>0</v>
      </c>
      <c r="G152" s="144">
        <v>-981820.21</v>
      </c>
      <c r="H152" s="145">
        <v>91.712099246552697</v>
      </c>
      <c r="I152" s="146">
        <v>-88725.79</v>
      </c>
    </row>
    <row r="153" spans="1:9" ht="0.75" customHeight="1" x14ac:dyDescent="0.2">
      <c r="A153" s="127">
        <v>10043</v>
      </c>
      <c r="B153" s="127" t="str">
        <f t="shared" si="2"/>
        <v/>
      </c>
    </row>
    <row r="154" spans="1:9" ht="13.5" customHeight="1" x14ac:dyDescent="0.2">
      <c r="A154" s="127">
        <v>10043</v>
      </c>
      <c r="B154" s="127" t="str">
        <f t="shared" si="2"/>
        <v>E01</v>
      </c>
      <c r="C154" s="129" t="s">
        <v>15</v>
      </c>
      <c r="D154" s="130">
        <v>617603</v>
      </c>
      <c r="E154" s="130">
        <v>0</v>
      </c>
      <c r="F154" s="130">
        <v>0</v>
      </c>
      <c r="G154" s="130">
        <v>0</v>
      </c>
      <c r="H154" s="131">
        <v>0</v>
      </c>
      <c r="I154" s="132">
        <v>617603</v>
      </c>
    </row>
    <row r="155" spans="1:9" ht="13.5" customHeight="1" x14ac:dyDescent="0.2">
      <c r="A155" s="127">
        <v>10043</v>
      </c>
      <c r="B155" s="127" t="str">
        <f t="shared" si="2"/>
        <v>E03</v>
      </c>
      <c r="C155" s="129" t="s">
        <v>17</v>
      </c>
      <c r="D155" s="130">
        <v>244001</v>
      </c>
      <c r="E155" s="130">
        <v>0</v>
      </c>
      <c r="F155" s="130">
        <v>0</v>
      </c>
      <c r="G155" s="130">
        <v>0</v>
      </c>
      <c r="H155" s="131">
        <v>0</v>
      </c>
      <c r="I155" s="132">
        <v>244001</v>
      </c>
    </row>
    <row r="156" spans="1:9" ht="13.5" customHeight="1" x14ac:dyDescent="0.2">
      <c r="A156" s="127">
        <v>10043</v>
      </c>
      <c r="B156" s="127" t="str">
        <f t="shared" si="2"/>
        <v>E04</v>
      </c>
      <c r="C156" s="129" t="s">
        <v>18</v>
      </c>
      <c r="D156" s="130">
        <v>15107</v>
      </c>
      <c r="E156" s="130">
        <v>0</v>
      </c>
      <c r="F156" s="130">
        <v>0</v>
      </c>
      <c r="G156" s="130">
        <v>0</v>
      </c>
      <c r="H156" s="131">
        <v>0</v>
      </c>
      <c r="I156" s="132">
        <v>15107</v>
      </c>
    </row>
    <row r="157" spans="1:9" ht="13.5" customHeight="1" x14ac:dyDescent="0.2">
      <c r="A157" s="127">
        <v>10043</v>
      </c>
      <c r="B157" s="127" t="str">
        <f t="shared" si="2"/>
        <v>E05</v>
      </c>
      <c r="C157" s="129" t="s">
        <v>214</v>
      </c>
      <c r="D157" s="130">
        <v>36943</v>
      </c>
      <c r="E157" s="130">
        <v>0</v>
      </c>
      <c r="F157" s="130">
        <v>0</v>
      </c>
      <c r="G157" s="130">
        <v>0</v>
      </c>
      <c r="H157" s="131">
        <v>0</v>
      </c>
      <c r="I157" s="132">
        <v>36943</v>
      </c>
    </row>
    <row r="158" spans="1:9" ht="13.5" customHeight="1" x14ac:dyDescent="0.2">
      <c r="A158" s="127">
        <v>10043</v>
      </c>
      <c r="B158" s="127" t="str">
        <f t="shared" si="2"/>
        <v>E08</v>
      </c>
      <c r="C158" s="129" t="s">
        <v>20</v>
      </c>
      <c r="D158" s="130">
        <v>2300</v>
      </c>
      <c r="E158" s="130">
        <v>7.5</v>
      </c>
      <c r="F158" s="130">
        <v>0</v>
      </c>
      <c r="G158" s="130">
        <v>7.5</v>
      </c>
      <c r="H158" s="131">
        <v>0.32608695652173914</v>
      </c>
      <c r="I158" s="132">
        <v>2292.5</v>
      </c>
    </row>
    <row r="159" spans="1:9" ht="13.5" customHeight="1" x14ac:dyDescent="0.2">
      <c r="A159" s="127">
        <v>10043</v>
      </c>
      <c r="B159" s="127" t="str">
        <f t="shared" si="2"/>
        <v>E09</v>
      </c>
      <c r="C159" s="129" t="s">
        <v>215</v>
      </c>
      <c r="D159" s="130">
        <v>5900</v>
      </c>
      <c r="E159" s="130">
        <v>97.92</v>
      </c>
      <c r="F159" s="130">
        <v>0</v>
      </c>
      <c r="G159" s="130">
        <v>97.92</v>
      </c>
      <c r="H159" s="131">
        <v>1.6596610169491526</v>
      </c>
      <c r="I159" s="132">
        <v>5802.08</v>
      </c>
    </row>
    <row r="160" spans="1:9" ht="13.5" customHeight="1" x14ac:dyDescent="0.2">
      <c r="A160" s="127">
        <v>10043</v>
      </c>
      <c r="B160" s="127" t="str">
        <f t="shared" si="2"/>
        <v>E10</v>
      </c>
      <c r="C160" s="129" t="s">
        <v>21</v>
      </c>
      <c r="D160" s="130">
        <v>1290</v>
      </c>
      <c r="E160" s="130">
        <v>283.86</v>
      </c>
      <c r="F160" s="130">
        <v>0</v>
      </c>
      <c r="G160" s="130">
        <v>283.86</v>
      </c>
      <c r="H160" s="131">
        <v>22.004651162790697</v>
      </c>
      <c r="I160" s="132">
        <v>1006.14</v>
      </c>
    </row>
    <row r="161" spans="1:9" ht="13.5" customHeight="1" x14ac:dyDescent="0.2">
      <c r="A161" s="127">
        <v>10043</v>
      </c>
      <c r="B161" s="127" t="str">
        <f t="shared" si="2"/>
        <v>E11</v>
      </c>
      <c r="C161" s="129" t="s">
        <v>22</v>
      </c>
      <c r="D161" s="130">
        <v>1230</v>
      </c>
      <c r="E161" s="130">
        <v>0</v>
      </c>
      <c r="F161" s="130">
        <v>0</v>
      </c>
      <c r="G161" s="130">
        <v>0</v>
      </c>
      <c r="H161" s="131">
        <v>0</v>
      </c>
      <c r="I161" s="132">
        <v>1230</v>
      </c>
    </row>
    <row r="162" spans="1:9" ht="12.75" customHeight="1" x14ac:dyDescent="0.2">
      <c r="A162" s="127">
        <v>10043</v>
      </c>
      <c r="B162" s="127" t="str">
        <f t="shared" si="2"/>
        <v/>
      </c>
    </row>
    <row r="163" spans="1:9" ht="13.5" customHeight="1" x14ac:dyDescent="0.2">
      <c r="A163" s="127">
        <v>10043</v>
      </c>
      <c r="C163" s="143" t="s">
        <v>23</v>
      </c>
      <c r="D163" s="144">
        <v>924374</v>
      </c>
      <c r="E163" s="144">
        <v>389.28</v>
      </c>
      <c r="F163" s="144">
        <v>0</v>
      </c>
      <c r="G163" s="144">
        <v>389.28</v>
      </c>
      <c r="H163" s="145">
        <v>4.2112824462825653E-2</v>
      </c>
      <c r="I163" s="146">
        <v>923984.72</v>
      </c>
    </row>
    <row r="164" spans="1:9" ht="13.5" customHeight="1" x14ac:dyDescent="0.2">
      <c r="A164" s="127">
        <v>10043</v>
      </c>
      <c r="B164" s="127" t="str">
        <f t="shared" si="2"/>
        <v>E12</v>
      </c>
      <c r="C164" s="129" t="s">
        <v>24</v>
      </c>
      <c r="D164" s="130">
        <v>10200</v>
      </c>
      <c r="E164" s="130">
        <v>1389.2</v>
      </c>
      <c r="F164" s="130">
        <v>0</v>
      </c>
      <c r="G164" s="130">
        <v>1389.2</v>
      </c>
      <c r="H164" s="131">
        <v>13.619607843137253</v>
      </c>
      <c r="I164" s="132">
        <v>8810.7999999999993</v>
      </c>
    </row>
    <row r="165" spans="1:9" ht="13.5" customHeight="1" x14ac:dyDescent="0.2">
      <c r="A165" s="127">
        <v>10043</v>
      </c>
      <c r="B165" s="127" t="str">
        <f t="shared" si="2"/>
        <v>E13</v>
      </c>
      <c r="C165" s="129" t="s">
        <v>216</v>
      </c>
      <c r="D165" s="130">
        <v>200</v>
      </c>
      <c r="E165" s="130">
        <v>0</v>
      </c>
      <c r="F165" s="130">
        <v>0</v>
      </c>
      <c r="G165" s="130">
        <v>0</v>
      </c>
      <c r="H165" s="131">
        <v>0</v>
      </c>
      <c r="I165" s="132">
        <v>200</v>
      </c>
    </row>
    <row r="166" spans="1:9" ht="13.5" customHeight="1" x14ac:dyDescent="0.2">
      <c r="A166" s="127">
        <v>10043</v>
      </c>
      <c r="B166" s="127" t="str">
        <f t="shared" si="2"/>
        <v>E14</v>
      </c>
      <c r="C166" s="129" t="s">
        <v>25</v>
      </c>
      <c r="D166" s="130">
        <v>6060</v>
      </c>
      <c r="E166" s="130">
        <v>1703.69</v>
      </c>
      <c r="F166" s="130">
        <v>0</v>
      </c>
      <c r="G166" s="130">
        <v>1703.69</v>
      </c>
      <c r="H166" s="131">
        <v>28.113696369636958</v>
      </c>
      <c r="I166" s="132">
        <v>4356.3100000000004</v>
      </c>
    </row>
    <row r="167" spans="1:9" ht="13.5" customHeight="1" x14ac:dyDescent="0.2">
      <c r="A167" s="127">
        <v>10043</v>
      </c>
      <c r="B167" s="127" t="str">
        <f t="shared" si="2"/>
        <v>E15</v>
      </c>
      <c r="C167" s="129" t="s">
        <v>26</v>
      </c>
      <c r="D167" s="130">
        <v>2000</v>
      </c>
      <c r="E167" s="130">
        <v>84.23</v>
      </c>
      <c r="F167" s="130">
        <v>0</v>
      </c>
      <c r="G167" s="130">
        <v>84.23</v>
      </c>
      <c r="H167" s="131">
        <v>4.2115</v>
      </c>
      <c r="I167" s="132">
        <v>1915.77</v>
      </c>
    </row>
    <row r="168" spans="1:9" ht="13.5" customHeight="1" x14ac:dyDescent="0.2">
      <c r="A168" s="127">
        <v>10043</v>
      </c>
      <c r="B168" s="127" t="str">
        <f t="shared" si="2"/>
        <v>E16</v>
      </c>
      <c r="C168" s="129" t="s">
        <v>27</v>
      </c>
      <c r="D168" s="130">
        <v>9500</v>
      </c>
      <c r="E168" s="130">
        <v>487.46</v>
      </c>
      <c r="F168" s="130">
        <v>0</v>
      </c>
      <c r="G168" s="130">
        <v>487.46</v>
      </c>
      <c r="H168" s="131">
        <v>5.1311578947368419</v>
      </c>
      <c r="I168" s="132">
        <v>9012.5400000000009</v>
      </c>
    </row>
    <row r="169" spans="1:9" ht="13.5" customHeight="1" x14ac:dyDescent="0.2">
      <c r="A169" s="127">
        <v>10043</v>
      </c>
      <c r="B169" s="127" t="str">
        <f t="shared" si="2"/>
        <v>E17</v>
      </c>
      <c r="C169" s="129" t="s">
        <v>28</v>
      </c>
      <c r="D169" s="130">
        <v>2140</v>
      </c>
      <c r="E169" s="130">
        <v>2198.04</v>
      </c>
      <c r="F169" s="130">
        <v>0</v>
      </c>
      <c r="G169" s="130">
        <v>2198.04</v>
      </c>
      <c r="H169" s="131">
        <v>102.71214953271028</v>
      </c>
      <c r="I169" s="132">
        <v>-58.04</v>
      </c>
    </row>
    <row r="170" spans="1:9" ht="13.5" customHeight="1" x14ac:dyDescent="0.2">
      <c r="A170" s="127">
        <v>10043</v>
      </c>
      <c r="B170" s="127" t="str">
        <f t="shared" si="2"/>
        <v>E18</v>
      </c>
      <c r="C170" s="129" t="s">
        <v>29</v>
      </c>
      <c r="D170" s="130">
        <v>3650</v>
      </c>
      <c r="E170" s="130">
        <v>2129.36</v>
      </c>
      <c r="F170" s="130">
        <v>0</v>
      </c>
      <c r="G170" s="130">
        <v>2129.36</v>
      </c>
      <c r="H170" s="131">
        <v>58.338630136986296</v>
      </c>
      <c r="I170" s="132">
        <v>1520.64</v>
      </c>
    </row>
    <row r="171" spans="1:9" ht="12.75" customHeight="1" x14ac:dyDescent="0.2">
      <c r="A171" s="127">
        <v>10043</v>
      </c>
      <c r="B171" s="127" t="str">
        <f t="shared" si="2"/>
        <v/>
      </c>
    </row>
    <row r="172" spans="1:9" ht="13.5" customHeight="1" x14ac:dyDescent="0.2">
      <c r="A172" s="127">
        <v>10043</v>
      </c>
      <c r="C172" s="143" t="s">
        <v>30</v>
      </c>
      <c r="D172" s="144">
        <v>33750</v>
      </c>
      <c r="E172" s="144">
        <v>7991.98</v>
      </c>
      <c r="F172" s="144">
        <v>0</v>
      </c>
      <c r="G172" s="144">
        <v>7991.98</v>
      </c>
      <c r="H172" s="145">
        <v>23.67994074074074</v>
      </c>
      <c r="I172" s="146">
        <v>25758.02</v>
      </c>
    </row>
    <row r="173" spans="1:9" ht="13.5" customHeight="1" x14ac:dyDescent="0.2">
      <c r="A173" s="127">
        <v>10043</v>
      </c>
      <c r="B173" s="127" t="str">
        <f t="shared" si="2"/>
        <v>E19</v>
      </c>
      <c r="C173" s="129" t="s">
        <v>31</v>
      </c>
      <c r="D173" s="130">
        <v>15000</v>
      </c>
      <c r="E173" s="130">
        <v>4439.87</v>
      </c>
      <c r="F173" s="130">
        <v>0</v>
      </c>
      <c r="G173" s="130">
        <v>4439.87</v>
      </c>
      <c r="H173" s="131">
        <v>29.599133333333338</v>
      </c>
      <c r="I173" s="132">
        <v>10560.13</v>
      </c>
    </row>
    <row r="174" spans="1:9" ht="13.5" customHeight="1" x14ac:dyDescent="0.2">
      <c r="A174" s="127">
        <v>10043</v>
      </c>
      <c r="B174" s="127" t="str">
        <f t="shared" si="2"/>
        <v>E20</v>
      </c>
      <c r="C174" s="129" t="s">
        <v>32</v>
      </c>
      <c r="D174" s="130">
        <v>9580</v>
      </c>
      <c r="E174" s="130">
        <v>6612.1</v>
      </c>
      <c r="F174" s="130">
        <v>0</v>
      </c>
      <c r="G174" s="130">
        <v>6612.1</v>
      </c>
      <c r="H174" s="131">
        <v>69.019832985386216</v>
      </c>
      <c r="I174" s="132">
        <v>2967.9</v>
      </c>
    </row>
    <row r="175" spans="1:9" ht="13.5" customHeight="1" x14ac:dyDescent="0.2">
      <c r="A175" s="127">
        <v>10043</v>
      </c>
      <c r="B175" s="127" t="str">
        <f t="shared" si="2"/>
        <v>E22</v>
      </c>
      <c r="C175" s="129" t="s">
        <v>33</v>
      </c>
      <c r="D175" s="130">
        <v>6080</v>
      </c>
      <c r="E175" s="130">
        <v>811.73</v>
      </c>
      <c r="F175" s="130">
        <v>0</v>
      </c>
      <c r="G175" s="130">
        <v>811.73</v>
      </c>
      <c r="H175" s="131">
        <v>13.350822368421055</v>
      </c>
      <c r="I175" s="132">
        <v>5268.27</v>
      </c>
    </row>
    <row r="176" spans="1:9" ht="13.5" customHeight="1" x14ac:dyDescent="0.2">
      <c r="A176" s="127">
        <v>10043</v>
      </c>
      <c r="B176" s="127" t="str">
        <f t="shared" si="2"/>
        <v>E23</v>
      </c>
      <c r="C176" s="129" t="s">
        <v>34</v>
      </c>
      <c r="D176" s="130">
        <v>6640</v>
      </c>
      <c r="E176" s="130">
        <v>3872.84</v>
      </c>
      <c r="F176" s="130">
        <v>0</v>
      </c>
      <c r="G176" s="130">
        <v>3872.84</v>
      </c>
      <c r="H176" s="131">
        <v>58.325903614457822</v>
      </c>
      <c r="I176" s="132">
        <v>2767.16</v>
      </c>
    </row>
    <row r="177" spans="1:9" ht="13.5" customHeight="1" x14ac:dyDescent="0.2">
      <c r="A177" s="127">
        <v>10043</v>
      </c>
      <c r="B177" s="127" t="str">
        <f t="shared" si="2"/>
        <v>E24</v>
      </c>
      <c r="C177" s="129" t="s">
        <v>35</v>
      </c>
      <c r="D177" s="130">
        <v>15550</v>
      </c>
      <c r="E177" s="130">
        <v>2300</v>
      </c>
      <c r="F177" s="130">
        <v>0</v>
      </c>
      <c r="G177" s="130">
        <v>2300</v>
      </c>
      <c r="H177" s="131">
        <v>14.790996784565914</v>
      </c>
      <c r="I177" s="132">
        <v>13250</v>
      </c>
    </row>
    <row r="178" spans="1:9" ht="13.5" customHeight="1" x14ac:dyDescent="0.2">
      <c r="A178" s="127">
        <v>10043</v>
      </c>
      <c r="B178" s="127" t="str">
        <f t="shared" si="2"/>
        <v>E25</v>
      </c>
      <c r="C178" s="129" t="s">
        <v>36</v>
      </c>
      <c r="D178" s="130">
        <v>64550</v>
      </c>
      <c r="E178" s="130">
        <v>11141.95</v>
      </c>
      <c r="F178" s="130">
        <v>0</v>
      </c>
      <c r="G178" s="130">
        <v>11141.95</v>
      </c>
      <c r="H178" s="131">
        <v>17.260960495739738</v>
      </c>
      <c r="I178" s="132">
        <v>53408.05</v>
      </c>
    </row>
    <row r="179" spans="1:9" ht="12.75" customHeight="1" x14ac:dyDescent="0.2">
      <c r="A179" s="127">
        <v>10043</v>
      </c>
      <c r="B179" s="127" t="str">
        <f t="shared" si="2"/>
        <v/>
      </c>
    </row>
    <row r="180" spans="1:9" ht="13.5" customHeight="1" x14ac:dyDescent="0.2">
      <c r="A180" s="127">
        <v>10043</v>
      </c>
      <c r="C180" s="143" t="s">
        <v>37</v>
      </c>
      <c r="D180" s="144">
        <v>117400</v>
      </c>
      <c r="E180" s="144">
        <v>29178.49</v>
      </c>
      <c r="F180" s="144">
        <v>0</v>
      </c>
      <c r="G180" s="144">
        <v>29178.49</v>
      </c>
      <c r="H180" s="145">
        <v>24.853909710391822</v>
      </c>
      <c r="I180" s="146">
        <v>88221.51</v>
      </c>
    </row>
    <row r="181" spans="1:9" ht="13.5" customHeight="1" x14ac:dyDescent="0.2">
      <c r="A181" s="127">
        <v>10043</v>
      </c>
      <c r="B181" s="127" t="str">
        <f t="shared" si="2"/>
        <v>E27</v>
      </c>
      <c r="C181" s="129" t="s">
        <v>39</v>
      </c>
      <c r="D181" s="130">
        <v>14170</v>
      </c>
      <c r="E181" s="130">
        <v>9753.14</v>
      </c>
      <c r="F181" s="130">
        <v>0</v>
      </c>
      <c r="G181" s="130">
        <v>9753.14</v>
      </c>
      <c r="H181" s="131">
        <v>68.829498941425541</v>
      </c>
      <c r="I181" s="132">
        <v>4416.8599999999997</v>
      </c>
    </row>
    <row r="182" spans="1:9" ht="13.5" customHeight="1" x14ac:dyDescent="0.2">
      <c r="A182" s="127">
        <v>10043</v>
      </c>
      <c r="B182" s="127" t="str">
        <f t="shared" si="2"/>
        <v>E28</v>
      </c>
      <c r="C182" s="129" t="s">
        <v>40</v>
      </c>
      <c r="D182" s="130">
        <v>19770</v>
      </c>
      <c r="E182" s="130">
        <v>10018.32</v>
      </c>
      <c r="F182" s="130">
        <v>0</v>
      </c>
      <c r="G182" s="130">
        <v>10018.32</v>
      </c>
      <c r="H182" s="131">
        <v>50.674355083459787</v>
      </c>
      <c r="I182" s="132">
        <v>9751.68</v>
      </c>
    </row>
    <row r="183" spans="1:9" ht="12.75" customHeight="1" x14ac:dyDescent="0.2">
      <c r="A183" s="127">
        <v>10043</v>
      </c>
      <c r="B183" s="127" t="str">
        <f t="shared" si="2"/>
        <v/>
      </c>
    </row>
    <row r="184" spans="1:9" ht="13.5" customHeight="1" x14ac:dyDescent="0.2">
      <c r="A184" s="127">
        <v>10043</v>
      </c>
      <c r="C184" s="143" t="s">
        <v>41</v>
      </c>
      <c r="D184" s="144">
        <v>33940</v>
      </c>
      <c r="E184" s="144">
        <v>19771.46</v>
      </c>
      <c r="F184" s="144">
        <v>0</v>
      </c>
      <c r="G184" s="144">
        <v>19771.46</v>
      </c>
      <c r="H184" s="145">
        <v>58.254154390100183</v>
      </c>
      <c r="I184" s="146">
        <v>14168.54</v>
      </c>
    </row>
    <row r="185" spans="1:9" ht="13.5" customHeight="1" x14ac:dyDescent="0.2">
      <c r="A185" s="127">
        <v>10043</v>
      </c>
      <c r="B185" s="127" t="str">
        <f t="shared" si="2"/>
        <v>Con</v>
      </c>
      <c r="C185" s="129" t="s">
        <v>42</v>
      </c>
      <c r="D185" s="130">
        <v>136976</v>
      </c>
      <c r="E185" s="130">
        <v>0</v>
      </c>
      <c r="F185" s="130">
        <v>0</v>
      </c>
      <c r="G185" s="130">
        <v>0</v>
      </c>
      <c r="H185" s="131">
        <v>0</v>
      </c>
      <c r="I185" s="132">
        <v>136976</v>
      </c>
    </row>
    <row r="186" spans="1:9" ht="12.75" customHeight="1" x14ac:dyDescent="0.2">
      <c r="A186" s="127">
        <v>10043</v>
      </c>
      <c r="B186" s="127" t="str">
        <f t="shared" si="2"/>
        <v/>
      </c>
    </row>
    <row r="187" spans="1:9" ht="13.5" customHeight="1" x14ac:dyDescent="0.2">
      <c r="A187" s="127">
        <v>10043</v>
      </c>
      <c r="C187" s="143" t="s">
        <v>44</v>
      </c>
      <c r="D187" s="144">
        <v>136976</v>
      </c>
      <c r="E187" s="144">
        <v>0</v>
      </c>
      <c r="F187" s="144">
        <v>0</v>
      </c>
      <c r="G187" s="144">
        <v>0</v>
      </c>
      <c r="H187" s="145">
        <v>0</v>
      </c>
      <c r="I187" s="146">
        <v>136976</v>
      </c>
    </row>
    <row r="188" spans="1:9" ht="0.75" customHeight="1" x14ac:dyDescent="0.2">
      <c r="A188" s="127">
        <v>10043</v>
      </c>
      <c r="B188" s="127" t="str">
        <f t="shared" si="2"/>
        <v/>
      </c>
    </row>
    <row r="189" spans="1:9" ht="15.75" customHeight="1" x14ac:dyDescent="0.2">
      <c r="A189" s="127">
        <v>10043</v>
      </c>
      <c r="C189" s="139" t="s">
        <v>45</v>
      </c>
      <c r="D189" s="140">
        <v>1246440</v>
      </c>
      <c r="E189" s="140">
        <v>57331.21</v>
      </c>
      <c r="F189" s="140">
        <v>0</v>
      </c>
      <c r="G189" s="140">
        <v>57331.21</v>
      </c>
      <c r="H189" s="141">
        <v>4.5995964506915694</v>
      </c>
      <c r="I189" s="142">
        <v>1189108.79</v>
      </c>
    </row>
    <row r="190" spans="1:9" ht="14.25" customHeight="1" x14ac:dyDescent="0.2">
      <c r="A190" s="127">
        <v>10043</v>
      </c>
      <c r="B190" s="127" t="s">
        <v>322</v>
      </c>
      <c r="C190" s="161" t="s">
        <v>46</v>
      </c>
      <c r="D190" s="162">
        <v>175894</v>
      </c>
      <c r="E190" s="162">
        <v>-924489</v>
      </c>
      <c r="F190" s="162">
        <v>0</v>
      </c>
      <c r="G190" s="162">
        <v>-924489</v>
      </c>
      <c r="H190" s="151">
        <v>-525.59439207704645</v>
      </c>
      <c r="I190" s="152">
        <v>1100383</v>
      </c>
    </row>
    <row r="191" spans="1:9" ht="0.75" customHeight="1" x14ac:dyDescent="0.2">
      <c r="A191" s="127">
        <v>10043</v>
      </c>
      <c r="B191" s="127" t="str">
        <f t="shared" si="2"/>
        <v/>
      </c>
    </row>
    <row r="192" spans="1:9" ht="14.25" customHeight="1" x14ac:dyDescent="0.2">
      <c r="B192" s="127" t="str">
        <f t="shared" si="2"/>
        <v>TOT</v>
      </c>
      <c r="C192" s="133" t="s">
        <v>58</v>
      </c>
      <c r="D192" s="134">
        <v>175894</v>
      </c>
      <c r="E192" s="134">
        <v>-924489</v>
      </c>
      <c r="F192" s="134">
        <v>0</v>
      </c>
      <c r="G192" s="134">
        <v>-924489</v>
      </c>
      <c r="H192" s="135">
        <v>-525.59439207704645</v>
      </c>
      <c r="I192" s="136">
        <v>1100383</v>
      </c>
    </row>
    <row r="193" spans="1:9" ht="6.75" customHeight="1" x14ac:dyDescent="0.2">
      <c r="B193" s="127" t="str">
        <f t="shared" si="2"/>
        <v>Lon</v>
      </c>
      <c r="C193" s="247" t="s">
        <v>202</v>
      </c>
      <c r="D193" s="247"/>
      <c r="E193" s="247"/>
      <c r="F193" s="247"/>
      <c r="G193" s="247"/>
    </row>
    <row r="194" spans="1:9" ht="13.5" customHeight="1" x14ac:dyDescent="0.2">
      <c r="B194" s="127" t="str">
        <f t="shared" si="2"/>
        <v/>
      </c>
      <c r="C194" s="247"/>
      <c r="D194" s="247"/>
      <c r="E194" s="247"/>
      <c r="F194" s="247"/>
      <c r="G194" s="247"/>
    </row>
    <row r="195" spans="1:9" ht="6.75" customHeight="1" x14ac:dyDescent="0.2">
      <c r="B195" s="127" t="str">
        <f t="shared" si="2"/>
        <v/>
      </c>
      <c r="C195" s="247"/>
      <c r="D195" s="247"/>
      <c r="E195" s="247"/>
      <c r="F195" s="247"/>
      <c r="G195" s="247"/>
    </row>
    <row r="196" spans="1:9" ht="13.5" customHeight="1" x14ac:dyDescent="0.2">
      <c r="B196" s="127" t="str">
        <f t="shared" si="2"/>
        <v>Rep</v>
      </c>
      <c r="C196" s="248" t="s">
        <v>203</v>
      </c>
      <c r="D196" s="248"/>
      <c r="E196" s="248"/>
      <c r="F196" s="248"/>
      <c r="G196" s="248"/>
    </row>
    <row r="197" spans="1:9" ht="6.75" customHeight="1" x14ac:dyDescent="0.2">
      <c r="B197" s="127" t="str">
        <f t="shared" si="2"/>
        <v/>
      </c>
    </row>
    <row r="198" spans="1:9" ht="12.75" customHeight="1" x14ac:dyDescent="0.2">
      <c r="B198" s="127" t="str">
        <f t="shared" si="2"/>
        <v>Cos</v>
      </c>
      <c r="C198" s="248" t="s">
        <v>219</v>
      </c>
      <c r="D198" s="248"/>
      <c r="E198" s="248"/>
      <c r="F198" s="248"/>
      <c r="G198" s="248"/>
    </row>
    <row r="199" spans="1:9" ht="13.5" customHeight="1" x14ac:dyDescent="0.2">
      <c r="B199" s="127" t="str">
        <f t="shared" si="2"/>
        <v/>
      </c>
      <c r="C199" s="248"/>
      <c r="D199" s="248"/>
      <c r="E199" s="248"/>
      <c r="F199" s="248"/>
      <c r="G199" s="248"/>
    </row>
    <row r="200" spans="1:9" ht="6" customHeight="1" x14ac:dyDescent="0.2">
      <c r="B200" s="127" t="str">
        <f t="shared" si="2"/>
        <v/>
      </c>
    </row>
    <row r="201" spans="1:9" ht="13.5" customHeight="1" x14ac:dyDescent="0.2">
      <c r="B201" s="127" t="str">
        <f t="shared" si="2"/>
        <v xml:space="preserve">
CF</v>
      </c>
      <c r="C201" s="249" t="s">
        <v>205</v>
      </c>
      <c r="D201" s="251" t="s">
        <v>206</v>
      </c>
      <c r="E201" s="251" t="s">
        <v>207</v>
      </c>
      <c r="F201" s="251" t="s">
        <v>208</v>
      </c>
      <c r="G201" s="252" t="s">
        <v>209</v>
      </c>
      <c r="H201" s="245" t="s">
        <v>210</v>
      </c>
      <c r="I201" s="243" t="s">
        <v>211</v>
      </c>
    </row>
    <row r="202" spans="1:9" ht="15" customHeight="1" x14ac:dyDescent="0.2">
      <c r="B202" s="127" t="str">
        <f t="shared" si="2"/>
        <v/>
      </c>
      <c r="C202" s="250"/>
      <c r="D202" s="246"/>
      <c r="E202" s="246"/>
      <c r="F202" s="246"/>
      <c r="G202" s="253"/>
      <c r="H202" s="246"/>
      <c r="I202" s="244"/>
    </row>
    <row r="203" spans="1:9" ht="16.5" customHeight="1" x14ac:dyDescent="0.2">
      <c r="A203" s="127">
        <v>10044</v>
      </c>
      <c r="B203" s="126" t="s">
        <v>321</v>
      </c>
      <c r="C203" s="147" t="s">
        <v>5</v>
      </c>
      <c r="D203" s="148">
        <v>411190</v>
      </c>
      <c r="E203" s="149"/>
      <c r="F203" s="149"/>
      <c r="G203" s="149"/>
      <c r="H203" s="149"/>
      <c r="I203" s="150"/>
    </row>
    <row r="204" spans="1:9" ht="13.5" customHeight="1" x14ac:dyDescent="0.2">
      <c r="A204" s="127">
        <v>10044</v>
      </c>
      <c r="B204" s="127" t="str">
        <f t="shared" ref="B204:B267" si="3">LEFT(C204,3)</f>
        <v>I01</v>
      </c>
      <c r="C204" s="129" t="s">
        <v>6</v>
      </c>
      <c r="D204" s="130">
        <v>-2271106</v>
      </c>
      <c r="E204" s="130">
        <v>-630863</v>
      </c>
      <c r="F204" s="130">
        <v>0</v>
      </c>
      <c r="G204" s="130">
        <v>-630863</v>
      </c>
      <c r="H204" s="131">
        <v>27.777787562535607</v>
      </c>
      <c r="I204" s="132">
        <v>-1640243</v>
      </c>
    </row>
    <row r="205" spans="1:9" ht="13.5" customHeight="1" x14ac:dyDescent="0.2">
      <c r="A205" s="127">
        <v>10044</v>
      </c>
      <c r="B205" s="127" t="str">
        <f t="shared" si="3"/>
        <v>I03</v>
      </c>
      <c r="C205" s="129" t="s">
        <v>7</v>
      </c>
      <c r="D205" s="130">
        <v>-75734</v>
      </c>
      <c r="E205" s="130">
        <v>-20265</v>
      </c>
      <c r="F205" s="130">
        <v>0</v>
      </c>
      <c r="G205" s="130">
        <v>-20265</v>
      </c>
      <c r="H205" s="131">
        <v>26.758127129162599</v>
      </c>
      <c r="I205" s="132">
        <v>-55469</v>
      </c>
    </row>
    <row r="206" spans="1:9" ht="13.5" customHeight="1" x14ac:dyDescent="0.2">
      <c r="A206" s="127">
        <v>10044</v>
      </c>
      <c r="B206" s="127" t="str">
        <f t="shared" si="3"/>
        <v>I05</v>
      </c>
      <c r="C206" s="129" t="s">
        <v>8</v>
      </c>
      <c r="D206" s="130">
        <v>-337920</v>
      </c>
      <c r="E206" s="130">
        <v>0</v>
      </c>
      <c r="F206" s="130">
        <v>0</v>
      </c>
      <c r="G206" s="130">
        <v>0</v>
      </c>
      <c r="H206" s="131">
        <v>0</v>
      </c>
      <c r="I206" s="132">
        <v>-337920</v>
      </c>
    </row>
    <row r="207" spans="1:9" ht="13.5" customHeight="1" x14ac:dyDescent="0.2">
      <c r="A207" s="127">
        <v>10044</v>
      </c>
      <c r="B207" s="127" t="str">
        <f t="shared" si="3"/>
        <v>I08</v>
      </c>
      <c r="C207" s="129" t="s">
        <v>213</v>
      </c>
      <c r="D207" s="130">
        <v>-36500</v>
      </c>
      <c r="E207" s="130">
        <v>-9261.15</v>
      </c>
      <c r="F207" s="130">
        <v>0</v>
      </c>
      <c r="G207" s="130">
        <v>-9261.15</v>
      </c>
      <c r="H207" s="131">
        <v>25.373013698630139</v>
      </c>
      <c r="I207" s="132">
        <v>-27238.85</v>
      </c>
    </row>
    <row r="208" spans="1:9" ht="13.5" customHeight="1" x14ac:dyDescent="0.2">
      <c r="A208" s="127">
        <v>10044</v>
      </c>
      <c r="B208" s="127" t="str">
        <f t="shared" si="3"/>
        <v>I09</v>
      </c>
      <c r="C208" s="129" t="s">
        <v>10</v>
      </c>
      <c r="D208" s="130">
        <v>-33000</v>
      </c>
      <c r="E208" s="130">
        <v>-8472.8700000000008</v>
      </c>
      <c r="F208" s="130">
        <v>0</v>
      </c>
      <c r="G208" s="130">
        <v>-8472.8700000000008</v>
      </c>
      <c r="H208" s="131">
        <v>25.675363636363642</v>
      </c>
      <c r="I208" s="132">
        <v>-24527.13</v>
      </c>
    </row>
    <row r="209" spans="1:9" ht="13.5" customHeight="1" x14ac:dyDescent="0.2">
      <c r="A209" s="127">
        <v>10044</v>
      </c>
      <c r="B209" s="127" t="str">
        <f t="shared" si="3"/>
        <v>I12</v>
      </c>
      <c r="C209" s="129" t="s">
        <v>11</v>
      </c>
      <c r="D209" s="130">
        <v>-21500</v>
      </c>
      <c r="E209" s="130">
        <v>-10364.75</v>
      </c>
      <c r="F209" s="130">
        <v>0</v>
      </c>
      <c r="G209" s="130">
        <v>-10364.75</v>
      </c>
      <c r="H209" s="131">
        <v>48.208139534883721</v>
      </c>
      <c r="I209" s="132">
        <v>-11135.25</v>
      </c>
    </row>
    <row r="210" spans="1:9" ht="13.5" customHeight="1" x14ac:dyDescent="0.2">
      <c r="A210" s="127">
        <v>10044</v>
      </c>
      <c r="B210" s="127" t="str">
        <f t="shared" si="3"/>
        <v>I13</v>
      </c>
      <c r="C210" s="129" t="s">
        <v>12</v>
      </c>
      <c r="D210" s="130">
        <v>-2000</v>
      </c>
      <c r="E210" s="130">
        <v>-406.66</v>
      </c>
      <c r="F210" s="130">
        <v>0</v>
      </c>
      <c r="G210" s="130">
        <v>-406.66</v>
      </c>
      <c r="H210" s="131">
        <v>20.332999999999998</v>
      </c>
      <c r="I210" s="132">
        <v>-1593.34</v>
      </c>
    </row>
    <row r="211" spans="1:9" ht="13.5" customHeight="1" x14ac:dyDescent="0.2">
      <c r="A211" s="127">
        <v>10044</v>
      </c>
      <c r="B211" s="127" t="str">
        <f t="shared" si="3"/>
        <v>I16</v>
      </c>
      <c r="C211" s="129" t="s">
        <v>220</v>
      </c>
      <c r="D211" s="130">
        <v>-261788</v>
      </c>
      <c r="E211" s="130">
        <v>-65448</v>
      </c>
      <c r="F211" s="130">
        <v>0</v>
      </c>
      <c r="G211" s="130">
        <v>-65448</v>
      </c>
      <c r="H211" s="131">
        <v>25.000381988479226</v>
      </c>
      <c r="I211" s="132">
        <v>-196340</v>
      </c>
    </row>
    <row r="212" spans="1:9" ht="13.5" customHeight="1" x14ac:dyDescent="0.2">
      <c r="A212" s="127">
        <v>10044</v>
      </c>
      <c r="B212" s="127" t="str">
        <f t="shared" si="3"/>
        <v>I17</v>
      </c>
      <c r="C212" s="129" t="s">
        <v>221</v>
      </c>
      <c r="D212" s="130">
        <v>0</v>
      </c>
      <c r="E212" s="130">
        <v>-209.4</v>
      </c>
      <c r="F212" s="130">
        <v>0</v>
      </c>
      <c r="G212" s="130">
        <v>-209.4</v>
      </c>
      <c r="H212" s="131">
        <v>0</v>
      </c>
      <c r="I212" s="132">
        <v>209.4</v>
      </c>
    </row>
    <row r="213" spans="1:9" ht="13.5" customHeight="1" x14ac:dyDescent="0.2">
      <c r="A213" s="127">
        <v>10044</v>
      </c>
      <c r="B213" s="127" t="str">
        <f t="shared" si="3"/>
        <v>I18</v>
      </c>
      <c r="C213" s="129" t="s">
        <v>13</v>
      </c>
      <c r="D213" s="130">
        <v>-77070</v>
      </c>
      <c r="E213" s="130">
        <v>0</v>
      </c>
      <c r="F213" s="130">
        <v>0</v>
      </c>
      <c r="G213" s="130">
        <v>0</v>
      </c>
      <c r="H213" s="131">
        <v>0</v>
      </c>
      <c r="I213" s="132">
        <v>-77070</v>
      </c>
    </row>
    <row r="214" spans="1:9" ht="12.75" customHeight="1" x14ac:dyDescent="0.2">
      <c r="A214" s="127">
        <v>10044</v>
      </c>
      <c r="B214" s="127" t="str">
        <f t="shared" si="3"/>
        <v/>
      </c>
    </row>
    <row r="215" spans="1:9" ht="13.5" customHeight="1" x14ac:dyDescent="0.2">
      <c r="A215" s="127">
        <v>10044</v>
      </c>
      <c r="C215" s="143" t="s">
        <v>14</v>
      </c>
      <c r="D215" s="144">
        <v>-3116618</v>
      </c>
      <c r="E215" s="144">
        <v>-745290.83</v>
      </c>
      <c r="F215" s="144">
        <v>0</v>
      </c>
      <c r="G215" s="144">
        <v>-745290.83</v>
      </c>
      <c r="H215" s="145">
        <v>23.913448167212028</v>
      </c>
      <c r="I215" s="146">
        <v>-2371327.17</v>
      </c>
    </row>
    <row r="216" spans="1:9" ht="0.75" customHeight="1" x14ac:dyDescent="0.2">
      <c r="A216" s="127">
        <v>10044</v>
      </c>
      <c r="B216" s="127" t="str">
        <f t="shared" si="3"/>
        <v/>
      </c>
    </row>
    <row r="217" spans="1:9" ht="13.5" customHeight="1" x14ac:dyDescent="0.2">
      <c r="A217" s="127">
        <v>10044</v>
      </c>
      <c r="B217" s="127" t="str">
        <f t="shared" si="3"/>
        <v>E01</v>
      </c>
      <c r="C217" s="129" t="s">
        <v>15</v>
      </c>
      <c r="D217" s="130">
        <v>1296426</v>
      </c>
      <c r="E217" s="130">
        <v>345841.82</v>
      </c>
      <c r="F217" s="130">
        <v>0</v>
      </c>
      <c r="G217" s="130">
        <v>345841.82</v>
      </c>
      <c r="H217" s="131">
        <v>26.676556934217615</v>
      </c>
      <c r="I217" s="132">
        <v>950584.18</v>
      </c>
    </row>
    <row r="218" spans="1:9" ht="13.5" customHeight="1" x14ac:dyDescent="0.2">
      <c r="A218" s="127">
        <v>10044</v>
      </c>
      <c r="B218" s="127" t="str">
        <f t="shared" si="3"/>
        <v>E03</v>
      </c>
      <c r="C218" s="129" t="s">
        <v>17</v>
      </c>
      <c r="D218" s="130">
        <v>649101</v>
      </c>
      <c r="E218" s="130">
        <v>170569.36</v>
      </c>
      <c r="F218" s="130">
        <v>0</v>
      </c>
      <c r="G218" s="130">
        <v>170569.36</v>
      </c>
      <c r="H218" s="131">
        <v>26.277784196912343</v>
      </c>
      <c r="I218" s="132">
        <v>478531.64</v>
      </c>
    </row>
    <row r="219" spans="1:9" ht="13.5" customHeight="1" x14ac:dyDescent="0.2">
      <c r="A219" s="127">
        <v>10044</v>
      </c>
      <c r="B219" s="127" t="str">
        <f t="shared" si="3"/>
        <v>E04</v>
      </c>
      <c r="C219" s="129" t="s">
        <v>18</v>
      </c>
      <c r="D219" s="130">
        <v>32630</v>
      </c>
      <c r="E219" s="130">
        <v>10631.29</v>
      </c>
      <c r="F219" s="130">
        <v>0</v>
      </c>
      <c r="G219" s="130">
        <v>10631.29</v>
      </c>
      <c r="H219" s="131">
        <v>32.581336193686788</v>
      </c>
      <c r="I219" s="132">
        <v>21998.71</v>
      </c>
    </row>
    <row r="220" spans="1:9" ht="13.5" customHeight="1" x14ac:dyDescent="0.2">
      <c r="A220" s="127">
        <v>10044</v>
      </c>
      <c r="B220" s="127" t="str">
        <f t="shared" si="3"/>
        <v>E05</v>
      </c>
      <c r="C220" s="129" t="s">
        <v>214</v>
      </c>
      <c r="D220" s="130">
        <v>65330</v>
      </c>
      <c r="E220" s="130">
        <v>16216.22</v>
      </c>
      <c r="F220" s="130">
        <v>0</v>
      </c>
      <c r="G220" s="130">
        <v>16216.22</v>
      </c>
      <c r="H220" s="131">
        <v>24.822011327108527</v>
      </c>
      <c r="I220" s="132">
        <v>49113.78</v>
      </c>
    </row>
    <row r="221" spans="1:9" ht="13.5" customHeight="1" x14ac:dyDescent="0.2">
      <c r="A221" s="127">
        <v>10044</v>
      </c>
      <c r="B221" s="127" t="str">
        <f t="shared" si="3"/>
        <v>E07</v>
      </c>
      <c r="C221" s="129" t="s">
        <v>19</v>
      </c>
      <c r="D221" s="130">
        <v>104152</v>
      </c>
      <c r="E221" s="130">
        <v>21097.72</v>
      </c>
      <c r="F221" s="130">
        <v>0</v>
      </c>
      <c r="G221" s="130">
        <v>21097.72</v>
      </c>
      <c r="H221" s="131">
        <v>20.256663338198017</v>
      </c>
      <c r="I221" s="132">
        <v>83054.28</v>
      </c>
    </row>
    <row r="222" spans="1:9" ht="13.5" customHeight="1" x14ac:dyDescent="0.2">
      <c r="A222" s="127">
        <v>10044</v>
      </c>
      <c r="B222" s="127" t="str">
        <f t="shared" si="3"/>
        <v>E08</v>
      </c>
      <c r="C222" s="129" t="s">
        <v>20</v>
      </c>
      <c r="D222" s="130">
        <v>23376</v>
      </c>
      <c r="E222" s="130">
        <v>6056.25</v>
      </c>
      <c r="F222" s="130">
        <v>0</v>
      </c>
      <c r="G222" s="130">
        <v>6056.25</v>
      </c>
      <c r="H222" s="131">
        <v>25.907982546201232</v>
      </c>
      <c r="I222" s="132">
        <v>17319.75</v>
      </c>
    </row>
    <row r="223" spans="1:9" ht="13.5" customHeight="1" x14ac:dyDescent="0.2">
      <c r="A223" s="127">
        <v>10044</v>
      </c>
      <c r="B223" s="127" t="str">
        <f t="shared" si="3"/>
        <v>E09</v>
      </c>
      <c r="C223" s="129" t="s">
        <v>215</v>
      </c>
      <c r="D223" s="130">
        <v>5024</v>
      </c>
      <c r="E223" s="130">
        <v>1336.41</v>
      </c>
      <c r="F223" s="130">
        <v>0</v>
      </c>
      <c r="G223" s="130">
        <v>1336.41</v>
      </c>
      <c r="H223" s="131">
        <v>26.600517515923567</v>
      </c>
      <c r="I223" s="132">
        <v>3687.59</v>
      </c>
    </row>
    <row r="224" spans="1:9" ht="13.5" customHeight="1" x14ac:dyDescent="0.2">
      <c r="A224" s="127">
        <v>10044</v>
      </c>
      <c r="B224" s="127" t="str">
        <f t="shared" si="3"/>
        <v>E10</v>
      </c>
      <c r="C224" s="129" t="s">
        <v>21</v>
      </c>
      <c r="D224" s="130">
        <v>17581</v>
      </c>
      <c r="E224" s="130">
        <v>715</v>
      </c>
      <c r="F224" s="130">
        <v>0</v>
      </c>
      <c r="G224" s="130">
        <v>715</v>
      </c>
      <c r="H224" s="131">
        <v>4.066890393037939</v>
      </c>
      <c r="I224" s="132">
        <v>16866</v>
      </c>
    </row>
    <row r="225" spans="1:9" ht="13.5" customHeight="1" x14ac:dyDescent="0.2">
      <c r="A225" s="127">
        <v>10044</v>
      </c>
      <c r="B225" s="127" t="str">
        <f t="shared" si="3"/>
        <v>E11</v>
      </c>
      <c r="C225" s="129" t="s">
        <v>22</v>
      </c>
      <c r="D225" s="130">
        <v>12093</v>
      </c>
      <c r="E225" s="130">
        <v>0</v>
      </c>
      <c r="F225" s="130">
        <v>0</v>
      </c>
      <c r="G225" s="130">
        <v>0</v>
      </c>
      <c r="H225" s="131">
        <v>0</v>
      </c>
      <c r="I225" s="132">
        <v>12093</v>
      </c>
    </row>
    <row r="226" spans="1:9" ht="13.5" customHeight="1" x14ac:dyDescent="0.2">
      <c r="A226" s="127">
        <v>10044</v>
      </c>
      <c r="B226" s="127" t="str">
        <f t="shared" si="3"/>
        <v>E31</v>
      </c>
      <c r="C226" s="129" t="s">
        <v>222</v>
      </c>
      <c r="D226" s="130">
        <v>223462</v>
      </c>
      <c r="E226" s="130">
        <v>46004.34</v>
      </c>
      <c r="F226" s="130">
        <v>0</v>
      </c>
      <c r="G226" s="130">
        <v>46004.34</v>
      </c>
      <c r="H226" s="131">
        <v>20.587097582586747</v>
      </c>
      <c r="I226" s="132">
        <v>177457.66</v>
      </c>
    </row>
    <row r="227" spans="1:9" ht="12.75" customHeight="1" x14ac:dyDescent="0.2">
      <c r="A227" s="127">
        <v>10044</v>
      </c>
      <c r="B227" s="127" t="str">
        <f t="shared" si="3"/>
        <v/>
      </c>
    </row>
    <row r="228" spans="1:9" ht="13.5" customHeight="1" x14ac:dyDescent="0.2">
      <c r="A228" s="127">
        <v>10044</v>
      </c>
      <c r="C228" s="143" t="s">
        <v>23</v>
      </c>
      <c r="D228" s="144">
        <v>2429175</v>
      </c>
      <c r="E228" s="144">
        <v>618468.41</v>
      </c>
      <c r="F228" s="144">
        <v>0</v>
      </c>
      <c r="G228" s="144">
        <v>618468.41</v>
      </c>
      <c r="H228" s="145">
        <v>25.460018730639003</v>
      </c>
      <c r="I228" s="146">
        <v>1810706.59</v>
      </c>
    </row>
    <row r="229" spans="1:9" ht="13.5" customHeight="1" x14ac:dyDescent="0.2">
      <c r="A229" s="127">
        <v>10044</v>
      </c>
      <c r="B229" s="127" t="str">
        <f t="shared" si="3"/>
        <v>E12</v>
      </c>
      <c r="C229" s="129" t="s">
        <v>24</v>
      </c>
      <c r="D229" s="130">
        <v>33000</v>
      </c>
      <c r="E229" s="130">
        <v>6215.7</v>
      </c>
      <c r="F229" s="130">
        <v>0</v>
      </c>
      <c r="G229" s="130">
        <v>6215.7</v>
      </c>
      <c r="H229" s="131">
        <v>18.835454545454546</v>
      </c>
      <c r="I229" s="132">
        <v>26784.3</v>
      </c>
    </row>
    <row r="230" spans="1:9" ht="13.5" customHeight="1" x14ac:dyDescent="0.2">
      <c r="A230" s="127">
        <v>10044</v>
      </c>
      <c r="B230" s="127" t="str">
        <f t="shared" si="3"/>
        <v>E14</v>
      </c>
      <c r="C230" s="129" t="s">
        <v>25</v>
      </c>
      <c r="D230" s="130">
        <v>42983</v>
      </c>
      <c r="E230" s="130">
        <v>6466.6</v>
      </c>
      <c r="F230" s="130">
        <v>0</v>
      </c>
      <c r="G230" s="130">
        <v>6466.6</v>
      </c>
      <c r="H230" s="131">
        <v>15.044552497499012</v>
      </c>
      <c r="I230" s="132">
        <v>36516.400000000001</v>
      </c>
    </row>
    <row r="231" spans="1:9" ht="13.5" customHeight="1" x14ac:dyDescent="0.2">
      <c r="A231" s="127">
        <v>10044</v>
      </c>
      <c r="B231" s="127" t="str">
        <f t="shared" si="3"/>
        <v>E15</v>
      </c>
      <c r="C231" s="129" t="s">
        <v>26</v>
      </c>
      <c r="D231" s="130">
        <v>5200</v>
      </c>
      <c r="E231" s="130">
        <v>572.23</v>
      </c>
      <c r="F231" s="130">
        <v>0</v>
      </c>
      <c r="G231" s="130">
        <v>572.23</v>
      </c>
      <c r="H231" s="131">
        <v>11.004423076923077</v>
      </c>
      <c r="I231" s="132">
        <v>4627.7700000000004</v>
      </c>
    </row>
    <row r="232" spans="1:9" ht="13.5" customHeight="1" x14ac:dyDescent="0.2">
      <c r="A232" s="127">
        <v>10044</v>
      </c>
      <c r="B232" s="127" t="str">
        <f t="shared" si="3"/>
        <v>E16</v>
      </c>
      <c r="C232" s="129" t="s">
        <v>27</v>
      </c>
      <c r="D232" s="130">
        <v>35550</v>
      </c>
      <c r="E232" s="130">
        <v>4986.7099999999991</v>
      </c>
      <c r="F232" s="130">
        <v>0</v>
      </c>
      <c r="G232" s="130">
        <v>4986.7099999999991</v>
      </c>
      <c r="H232" s="131">
        <v>14.027313642756676</v>
      </c>
      <c r="I232" s="132">
        <v>30563.29</v>
      </c>
    </row>
    <row r="233" spans="1:9" ht="13.5" customHeight="1" x14ac:dyDescent="0.2">
      <c r="A233" s="127">
        <v>10044</v>
      </c>
      <c r="B233" s="127" t="str">
        <f t="shared" si="3"/>
        <v>E17</v>
      </c>
      <c r="C233" s="129" t="s">
        <v>28</v>
      </c>
      <c r="D233" s="130">
        <v>28980</v>
      </c>
      <c r="E233" s="130">
        <v>8945.5</v>
      </c>
      <c r="F233" s="130">
        <v>0</v>
      </c>
      <c r="G233" s="130">
        <v>8945.5</v>
      </c>
      <c r="H233" s="131">
        <v>30.867839889579024</v>
      </c>
      <c r="I233" s="132">
        <v>20034.5</v>
      </c>
    </row>
    <row r="234" spans="1:9" ht="13.5" customHeight="1" x14ac:dyDescent="0.2">
      <c r="A234" s="127">
        <v>10044</v>
      </c>
      <c r="B234" s="127" t="str">
        <f t="shared" si="3"/>
        <v>E18</v>
      </c>
      <c r="C234" s="129" t="s">
        <v>29</v>
      </c>
      <c r="D234" s="130">
        <v>15360</v>
      </c>
      <c r="E234" s="130">
        <v>5679.61</v>
      </c>
      <c r="F234" s="130">
        <v>0</v>
      </c>
      <c r="G234" s="130">
        <v>5679.61</v>
      </c>
      <c r="H234" s="131">
        <v>36.976627604166673</v>
      </c>
      <c r="I234" s="132">
        <v>9680.39</v>
      </c>
    </row>
    <row r="235" spans="1:9" ht="12.75" customHeight="1" x14ac:dyDescent="0.2">
      <c r="A235" s="127">
        <v>10044</v>
      </c>
      <c r="B235" s="127" t="str">
        <f t="shared" si="3"/>
        <v/>
      </c>
    </row>
    <row r="236" spans="1:9" ht="13.5" customHeight="1" x14ac:dyDescent="0.2">
      <c r="A236" s="127">
        <v>10044</v>
      </c>
      <c r="C236" s="143" t="s">
        <v>30</v>
      </c>
      <c r="D236" s="144">
        <v>161073</v>
      </c>
      <c r="E236" s="144">
        <v>32866.35</v>
      </c>
      <c r="F236" s="144">
        <v>0</v>
      </c>
      <c r="G236" s="144">
        <v>32866.35</v>
      </c>
      <c r="H236" s="145">
        <v>20.40463019872977</v>
      </c>
      <c r="I236" s="146">
        <v>128206.65</v>
      </c>
    </row>
    <row r="237" spans="1:9" ht="13.5" customHeight="1" x14ac:dyDescent="0.2">
      <c r="A237" s="127">
        <v>10044</v>
      </c>
      <c r="B237" s="127" t="str">
        <f t="shared" si="3"/>
        <v>E19</v>
      </c>
      <c r="C237" s="129" t="s">
        <v>31</v>
      </c>
      <c r="D237" s="130">
        <v>100893</v>
      </c>
      <c r="E237" s="130">
        <v>23455.53</v>
      </c>
      <c r="F237" s="130">
        <v>0</v>
      </c>
      <c r="G237" s="130">
        <v>23455.53</v>
      </c>
      <c r="H237" s="131">
        <v>23.247926020635724</v>
      </c>
      <c r="I237" s="132">
        <v>77437.47</v>
      </c>
    </row>
    <row r="238" spans="1:9" ht="13.5" customHeight="1" x14ac:dyDescent="0.2">
      <c r="A238" s="127">
        <v>10044</v>
      </c>
      <c r="B238" s="127" t="str">
        <f t="shared" si="3"/>
        <v>E20</v>
      </c>
      <c r="C238" s="129" t="s">
        <v>32</v>
      </c>
      <c r="D238" s="130">
        <v>26370</v>
      </c>
      <c r="E238" s="130">
        <v>10763.2</v>
      </c>
      <c r="F238" s="130">
        <v>0</v>
      </c>
      <c r="G238" s="130">
        <v>10763.2</v>
      </c>
      <c r="H238" s="131">
        <v>40.816078877512325</v>
      </c>
      <c r="I238" s="132">
        <v>15606.8</v>
      </c>
    </row>
    <row r="239" spans="1:9" ht="13.5" customHeight="1" x14ac:dyDescent="0.2">
      <c r="A239" s="127">
        <v>10044</v>
      </c>
      <c r="B239" s="127" t="str">
        <f t="shared" si="3"/>
        <v>E22</v>
      </c>
      <c r="C239" s="129" t="s">
        <v>33</v>
      </c>
      <c r="D239" s="130">
        <v>29395</v>
      </c>
      <c r="E239" s="130">
        <v>10047.43</v>
      </c>
      <c r="F239" s="130">
        <v>0</v>
      </c>
      <c r="G239" s="130">
        <v>10047.43</v>
      </c>
      <c r="H239" s="131">
        <v>34.180745024664049</v>
      </c>
      <c r="I239" s="132">
        <v>19347.57</v>
      </c>
    </row>
    <row r="240" spans="1:9" ht="13.5" customHeight="1" x14ac:dyDescent="0.2">
      <c r="A240" s="127">
        <v>10044</v>
      </c>
      <c r="B240" s="127" t="str">
        <f t="shared" si="3"/>
        <v>E23</v>
      </c>
      <c r="C240" s="129" t="s">
        <v>34</v>
      </c>
      <c r="D240" s="130">
        <v>15249</v>
      </c>
      <c r="E240" s="130">
        <v>991.45</v>
      </c>
      <c r="F240" s="130">
        <v>0</v>
      </c>
      <c r="G240" s="130">
        <v>991.45</v>
      </c>
      <c r="H240" s="131">
        <v>6.5017378188733685</v>
      </c>
      <c r="I240" s="132">
        <v>14257.55</v>
      </c>
    </row>
    <row r="241" spans="1:9" ht="13.5" customHeight="1" x14ac:dyDescent="0.2">
      <c r="A241" s="127">
        <v>10044</v>
      </c>
      <c r="B241" s="127" t="str">
        <f t="shared" si="3"/>
        <v>E24</v>
      </c>
      <c r="C241" s="129" t="s">
        <v>35</v>
      </c>
      <c r="D241" s="130">
        <v>22600</v>
      </c>
      <c r="E241" s="130">
        <v>4853.74</v>
      </c>
      <c r="F241" s="130">
        <v>0</v>
      </c>
      <c r="G241" s="130">
        <v>4853.74</v>
      </c>
      <c r="H241" s="131">
        <v>21.47672566371681</v>
      </c>
      <c r="I241" s="132">
        <v>17746.259999999998</v>
      </c>
    </row>
    <row r="242" spans="1:9" ht="13.5" customHeight="1" x14ac:dyDescent="0.2">
      <c r="A242" s="127">
        <v>10044</v>
      </c>
      <c r="B242" s="127" t="str">
        <f t="shared" si="3"/>
        <v>E25</v>
      </c>
      <c r="C242" s="129" t="s">
        <v>36</v>
      </c>
      <c r="D242" s="130">
        <v>146682</v>
      </c>
      <c r="E242" s="130">
        <v>11251.46</v>
      </c>
      <c r="F242" s="130">
        <v>0</v>
      </c>
      <c r="G242" s="130">
        <v>11251.46</v>
      </c>
      <c r="H242" s="131">
        <v>7.6706480686110092</v>
      </c>
      <c r="I242" s="132">
        <v>135430.54</v>
      </c>
    </row>
    <row r="243" spans="1:9" ht="13.5" customHeight="1" x14ac:dyDescent="0.2">
      <c r="A243" s="127">
        <v>10044</v>
      </c>
      <c r="B243" s="127" t="str">
        <f t="shared" si="3"/>
        <v>E32</v>
      </c>
      <c r="C243" s="129" t="s">
        <v>223</v>
      </c>
      <c r="D243" s="130">
        <v>38326</v>
      </c>
      <c r="E243" s="130">
        <v>13484.93</v>
      </c>
      <c r="F243" s="130">
        <v>0</v>
      </c>
      <c r="G243" s="130">
        <v>13484.93</v>
      </c>
      <c r="H243" s="131">
        <v>35.18480926785994</v>
      </c>
      <c r="I243" s="132">
        <v>24841.07</v>
      </c>
    </row>
    <row r="244" spans="1:9" ht="12.75" customHeight="1" x14ac:dyDescent="0.2">
      <c r="A244" s="127">
        <v>10044</v>
      </c>
      <c r="B244" s="127" t="str">
        <f t="shared" si="3"/>
        <v/>
      </c>
    </row>
    <row r="245" spans="1:9" ht="13.5" customHeight="1" x14ac:dyDescent="0.2">
      <c r="A245" s="127">
        <v>10044</v>
      </c>
      <c r="C245" s="143" t="s">
        <v>37</v>
      </c>
      <c r="D245" s="144">
        <v>379515</v>
      </c>
      <c r="E245" s="144">
        <v>74847.740000000005</v>
      </c>
      <c r="F245" s="144">
        <v>0</v>
      </c>
      <c r="G245" s="144">
        <v>74847.740000000005</v>
      </c>
      <c r="H245" s="145">
        <v>19.72194511415886</v>
      </c>
      <c r="I245" s="146">
        <v>304667.26</v>
      </c>
    </row>
    <row r="246" spans="1:9" ht="13.5" customHeight="1" x14ac:dyDescent="0.2">
      <c r="A246" s="127">
        <v>10044</v>
      </c>
      <c r="B246" s="127" t="str">
        <f t="shared" si="3"/>
        <v>E26</v>
      </c>
      <c r="C246" s="129" t="s">
        <v>38</v>
      </c>
      <c r="D246" s="130">
        <v>22800</v>
      </c>
      <c r="E246" s="130">
        <v>7225.7900000000009</v>
      </c>
      <c r="F246" s="130">
        <v>0</v>
      </c>
      <c r="G246" s="130">
        <v>7225.7900000000009</v>
      </c>
      <c r="H246" s="131">
        <v>31.692061403508774</v>
      </c>
      <c r="I246" s="132">
        <v>15574.21</v>
      </c>
    </row>
    <row r="247" spans="1:9" ht="13.5" customHeight="1" x14ac:dyDescent="0.2">
      <c r="A247" s="127">
        <v>10044</v>
      </c>
      <c r="B247" s="127" t="str">
        <f t="shared" si="3"/>
        <v>E27</v>
      </c>
      <c r="C247" s="129" t="s">
        <v>39</v>
      </c>
      <c r="D247" s="130">
        <v>101145</v>
      </c>
      <c r="E247" s="130">
        <v>35393.39</v>
      </c>
      <c r="F247" s="130">
        <v>0</v>
      </c>
      <c r="G247" s="130">
        <v>35393.39</v>
      </c>
      <c r="H247" s="131">
        <v>34.9927233180088</v>
      </c>
      <c r="I247" s="132">
        <v>65751.61</v>
      </c>
    </row>
    <row r="248" spans="1:9" ht="13.5" customHeight="1" x14ac:dyDescent="0.2">
      <c r="A248" s="127">
        <v>10044</v>
      </c>
      <c r="B248" s="127" t="str">
        <f t="shared" si="3"/>
        <v>E28</v>
      </c>
      <c r="C248" s="129" t="s">
        <v>40</v>
      </c>
      <c r="D248" s="130">
        <v>26256</v>
      </c>
      <c r="E248" s="130">
        <v>10485.24</v>
      </c>
      <c r="F248" s="130">
        <v>0</v>
      </c>
      <c r="G248" s="130">
        <v>10485.24</v>
      </c>
      <c r="H248" s="131">
        <v>39.934643510054848</v>
      </c>
      <c r="I248" s="132">
        <v>15770.76</v>
      </c>
    </row>
    <row r="249" spans="1:9" ht="12.75" customHeight="1" x14ac:dyDescent="0.2">
      <c r="A249" s="127">
        <v>10044</v>
      </c>
      <c r="B249" s="127" t="str">
        <f t="shared" si="3"/>
        <v/>
      </c>
    </row>
    <row r="250" spans="1:9" ht="13.5" customHeight="1" x14ac:dyDescent="0.2">
      <c r="A250" s="127">
        <v>10044</v>
      </c>
      <c r="C250" s="143" t="s">
        <v>41</v>
      </c>
      <c r="D250" s="144">
        <v>150201</v>
      </c>
      <c r="E250" s="144">
        <v>53104.42</v>
      </c>
      <c r="F250" s="144">
        <v>0</v>
      </c>
      <c r="G250" s="144">
        <v>53104.42</v>
      </c>
      <c r="H250" s="145">
        <v>35.355570202595189</v>
      </c>
      <c r="I250" s="146">
        <v>97096.58</v>
      </c>
    </row>
    <row r="251" spans="1:9" ht="13.5" customHeight="1" x14ac:dyDescent="0.2">
      <c r="A251" s="127">
        <v>10044</v>
      </c>
      <c r="B251" s="127" t="str">
        <f t="shared" si="3"/>
        <v>Con</v>
      </c>
      <c r="C251" s="129" t="s">
        <v>42</v>
      </c>
      <c r="D251" s="130">
        <v>283961</v>
      </c>
      <c r="E251" s="130">
        <v>0</v>
      </c>
      <c r="F251" s="130">
        <v>0</v>
      </c>
      <c r="G251" s="130">
        <v>0</v>
      </c>
      <c r="H251" s="131">
        <v>0</v>
      </c>
      <c r="I251" s="132">
        <v>283961</v>
      </c>
    </row>
    <row r="252" spans="1:9" ht="13.5" customHeight="1" x14ac:dyDescent="0.2">
      <c r="A252" s="127">
        <v>10044</v>
      </c>
      <c r="B252" s="127" t="str">
        <f t="shared" si="3"/>
        <v>E30</v>
      </c>
      <c r="C252" s="129" t="s">
        <v>184</v>
      </c>
      <c r="D252" s="130">
        <v>30000</v>
      </c>
      <c r="E252" s="130">
        <v>0</v>
      </c>
      <c r="F252" s="130">
        <v>0</v>
      </c>
      <c r="G252" s="130">
        <v>0</v>
      </c>
      <c r="H252" s="131">
        <v>0</v>
      </c>
      <c r="I252" s="132">
        <v>30000</v>
      </c>
    </row>
    <row r="253" spans="1:9" ht="13.5" customHeight="1" x14ac:dyDescent="0.2">
      <c r="A253" s="127">
        <v>10044</v>
      </c>
      <c r="B253" s="127" t="str">
        <f t="shared" si="3"/>
        <v>Rev</v>
      </c>
      <c r="C253" s="129" t="s">
        <v>224</v>
      </c>
      <c r="D253" s="130">
        <v>93883</v>
      </c>
      <c r="E253" s="130">
        <v>0</v>
      </c>
      <c r="F253" s="130">
        <v>0</v>
      </c>
      <c r="G253" s="130">
        <v>0</v>
      </c>
      <c r="H253" s="131">
        <v>0</v>
      </c>
      <c r="I253" s="132">
        <v>93883</v>
      </c>
    </row>
    <row r="254" spans="1:9" ht="12.75" customHeight="1" x14ac:dyDescent="0.2">
      <c r="A254" s="127">
        <v>10044</v>
      </c>
      <c r="B254" s="127" t="str">
        <f t="shared" si="3"/>
        <v/>
      </c>
    </row>
    <row r="255" spans="1:9" ht="13.5" customHeight="1" x14ac:dyDescent="0.2">
      <c r="A255" s="127">
        <v>10044</v>
      </c>
      <c r="C255" s="143" t="s">
        <v>44</v>
      </c>
      <c r="D255" s="144">
        <v>407844</v>
      </c>
      <c r="E255" s="144">
        <v>0</v>
      </c>
      <c r="F255" s="144">
        <v>0</v>
      </c>
      <c r="G255" s="144">
        <v>0</v>
      </c>
      <c r="H255" s="145">
        <v>0</v>
      </c>
      <c r="I255" s="146">
        <v>407844</v>
      </c>
    </row>
    <row r="256" spans="1:9" ht="0.75" customHeight="1" x14ac:dyDescent="0.2">
      <c r="A256" s="127">
        <v>10044</v>
      </c>
      <c r="B256" s="127" t="str">
        <f t="shared" si="3"/>
        <v/>
      </c>
    </row>
    <row r="257" spans="1:9" ht="15.75" customHeight="1" x14ac:dyDescent="0.2">
      <c r="A257" s="127">
        <v>10044</v>
      </c>
      <c r="C257" s="139" t="s">
        <v>45</v>
      </c>
      <c r="D257" s="140">
        <v>3527808</v>
      </c>
      <c r="E257" s="140">
        <v>779286.92</v>
      </c>
      <c r="F257" s="140">
        <v>0</v>
      </c>
      <c r="G257" s="140">
        <v>779286.92</v>
      </c>
      <c r="H257" s="141">
        <v>22.089833687094082</v>
      </c>
      <c r="I257" s="142">
        <v>2748521.08</v>
      </c>
    </row>
    <row r="258" spans="1:9" ht="14.25" customHeight="1" x14ac:dyDescent="0.2">
      <c r="A258" s="127">
        <v>10044</v>
      </c>
      <c r="B258" s="127" t="s">
        <v>322</v>
      </c>
      <c r="C258" s="161" t="s">
        <v>46</v>
      </c>
      <c r="D258" s="162">
        <v>411190</v>
      </c>
      <c r="E258" s="162">
        <v>33996.089999999997</v>
      </c>
      <c r="F258" s="162">
        <v>0</v>
      </c>
      <c r="G258" s="162">
        <v>33996.089999999997</v>
      </c>
      <c r="H258" s="151">
        <v>8.2677326783238883</v>
      </c>
      <c r="I258" s="152">
        <v>377193.91</v>
      </c>
    </row>
    <row r="259" spans="1:9" ht="16.5" customHeight="1" x14ac:dyDescent="0.2">
      <c r="A259" s="127">
        <v>10044</v>
      </c>
      <c r="B259" s="127" t="s">
        <v>323</v>
      </c>
      <c r="C259" s="153" t="s">
        <v>47</v>
      </c>
      <c r="D259" s="154">
        <v>-1</v>
      </c>
      <c r="E259" s="155"/>
      <c r="F259" s="155"/>
      <c r="G259" s="155"/>
      <c r="H259" s="155"/>
      <c r="I259" s="156"/>
    </row>
    <row r="260" spans="1:9" ht="13.5" customHeight="1" x14ac:dyDescent="0.2">
      <c r="A260" s="127">
        <v>10044</v>
      </c>
      <c r="B260" s="127" t="str">
        <f>LEFT(C260,4)</f>
        <v>CI01</v>
      </c>
      <c r="C260" s="129" t="s">
        <v>48</v>
      </c>
      <c r="D260" s="130">
        <v>-9839</v>
      </c>
      <c r="E260" s="130">
        <v>0</v>
      </c>
      <c r="F260" s="130">
        <v>0</v>
      </c>
      <c r="G260" s="130">
        <v>0</v>
      </c>
      <c r="H260" s="131">
        <v>0</v>
      </c>
      <c r="I260" s="132">
        <v>-9839</v>
      </c>
    </row>
    <row r="261" spans="1:9" ht="13.5" customHeight="1" x14ac:dyDescent="0.2">
      <c r="A261" s="127">
        <v>10044</v>
      </c>
      <c r="B261" s="127" t="str">
        <f>LEFT(C261,4)</f>
        <v>CI04</v>
      </c>
      <c r="C261" s="129" t="s">
        <v>225</v>
      </c>
      <c r="D261" s="130">
        <v>-30000</v>
      </c>
      <c r="E261" s="130">
        <v>0</v>
      </c>
      <c r="F261" s="130">
        <v>0</v>
      </c>
      <c r="G261" s="130">
        <v>0</v>
      </c>
      <c r="H261" s="131">
        <v>0</v>
      </c>
      <c r="I261" s="132">
        <v>-30000</v>
      </c>
    </row>
    <row r="262" spans="1:9" ht="12.75" customHeight="1" x14ac:dyDescent="0.2">
      <c r="A262" s="127">
        <v>10044</v>
      </c>
      <c r="B262" s="127" t="str">
        <f t="shared" si="3"/>
        <v/>
      </c>
    </row>
    <row r="263" spans="1:9" ht="13.5" customHeight="1" x14ac:dyDescent="0.2">
      <c r="A263" s="127">
        <v>10044</v>
      </c>
      <c r="C263" s="143" t="s">
        <v>51</v>
      </c>
      <c r="D263" s="144">
        <v>-39839</v>
      </c>
      <c r="E263" s="144">
        <v>0</v>
      </c>
      <c r="F263" s="144">
        <v>0</v>
      </c>
      <c r="G263" s="144">
        <v>0</v>
      </c>
      <c r="H263" s="145">
        <v>0</v>
      </c>
      <c r="I263" s="146">
        <v>-39839</v>
      </c>
    </row>
    <row r="264" spans="1:9" ht="0.75" customHeight="1" x14ac:dyDescent="0.2">
      <c r="A264" s="127">
        <v>10044</v>
      </c>
      <c r="B264" s="127" t="str">
        <f t="shared" si="3"/>
        <v/>
      </c>
    </row>
    <row r="265" spans="1:9" ht="13.5" customHeight="1" x14ac:dyDescent="0.2">
      <c r="A265" s="127">
        <v>10044</v>
      </c>
      <c r="B265" s="127" t="str">
        <f>LEFT(C265,4)</f>
        <v>CE03</v>
      </c>
      <c r="C265" s="129" t="s">
        <v>226</v>
      </c>
      <c r="D265" s="130">
        <v>24838</v>
      </c>
      <c r="E265" s="130">
        <v>0</v>
      </c>
      <c r="F265" s="130">
        <v>0</v>
      </c>
      <c r="G265" s="130">
        <v>0</v>
      </c>
      <c r="H265" s="131">
        <v>0</v>
      </c>
      <c r="I265" s="132">
        <v>24838</v>
      </c>
    </row>
    <row r="266" spans="1:9" ht="13.5" customHeight="1" x14ac:dyDescent="0.2">
      <c r="A266" s="127">
        <v>10044</v>
      </c>
      <c r="B266" s="127" t="str">
        <f>LEFT(C266,4)</f>
        <v>CE04</v>
      </c>
      <c r="C266" s="129" t="s">
        <v>227</v>
      </c>
      <c r="D266" s="130">
        <v>15000</v>
      </c>
      <c r="E266" s="130">
        <v>0</v>
      </c>
      <c r="F266" s="130">
        <v>0</v>
      </c>
      <c r="G266" s="130">
        <v>0</v>
      </c>
      <c r="H266" s="131">
        <v>0</v>
      </c>
      <c r="I266" s="132">
        <v>15000</v>
      </c>
    </row>
    <row r="267" spans="1:9" ht="12.75" customHeight="1" x14ac:dyDescent="0.2">
      <c r="A267" s="127">
        <v>10044</v>
      </c>
      <c r="B267" s="127" t="str">
        <f t="shared" si="3"/>
        <v/>
      </c>
    </row>
    <row r="268" spans="1:9" ht="13.5" customHeight="1" x14ac:dyDescent="0.2">
      <c r="A268" s="127">
        <v>10044</v>
      </c>
      <c r="C268" s="143" t="s">
        <v>56</v>
      </c>
      <c r="D268" s="144">
        <v>39838</v>
      </c>
      <c r="E268" s="144">
        <v>0</v>
      </c>
      <c r="F268" s="144">
        <v>0</v>
      </c>
      <c r="G268" s="144">
        <v>0</v>
      </c>
      <c r="H268" s="145">
        <v>0</v>
      </c>
      <c r="I268" s="146">
        <v>39838</v>
      </c>
    </row>
    <row r="269" spans="1:9" ht="0.75" customHeight="1" x14ac:dyDescent="0.2">
      <c r="A269" s="127">
        <v>10044</v>
      </c>
      <c r="B269" s="127" t="str">
        <f t="shared" ref="B269:B331" si="4">LEFT(C269,3)</f>
        <v/>
      </c>
    </row>
    <row r="270" spans="1:9" ht="14.25" customHeight="1" x14ac:dyDescent="0.2">
      <c r="A270" s="127">
        <v>10044</v>
      </c>
      <c r="B270" s="127" t="s">
        <v>324</v>
      </c>
      <c r="C270" s="157" t="s">
        <v>57</v>
      </c>
      <c r="D270" s="158">
        <v>-1</v>
      </c>
      <c r="E270" s="158">
        <v>0</v>
      </c>
      <c r="F270" s="158">
        <v>0</v>
      </c>
      <c r="G270" s="158">
        <v>0</v>
      </c>
      <c r="H270" s="159">
        <v>0</v>
      </c>
      <c r="I270" s="160">
        <v>-1</v>
      </c>
    </row>
    <row r="271" spans="1:9" ht="0.75" customHeight="1" x14ac:dyDescent="0.2">
      <c r="A271" s="127">
        <v>10044</v>
      </c>
      <c r="B271" s="127" t="str">
        <f t="shared" si="4"/>
        <v/>
      </c>
    </row>
    <row r="272" spans="1:9" ht="14.25" customHeight="1" x14ac:dyDescent="0.2">
      <c r="A272" s="127">
        <v>10044</v>
      </c>
      <c r="B272" s="127" t="str">
        <f t="shared" si="4"/>
        <v>TOT</v>
      </c>
      <c r="C272" s="133" t="s">
        <v>58</v>
      </c>
      <c r="D272" s="134">
        <v>411189</v>
      </c>
      <c r="E272" s="134">
        <v>33996.089999999997</v>
      </c>
      <c r="F272" s="134">
        <v>0</v>
      </c>
      <c r="G272" s="134">
        <v>33996.089999999997</v>
      </c>
      <c r="H272" s="135">
        <v>8.2677527852155581</v>
      </c>
      <c r="I272" s="136">
        <v>377192.91</v>
      </c>
    </row>
    <row r="273" spans="1:9" ht="6.75" customHeight="1" x14ac:dyDescent="0.2">
      <c r="B273" s="127" t="str">
        <f t="shared" si="4"/>
        <v>Lon</v>
      </c>
      <c r="C273" s="247" t="s">
        <v>202</v>
      </c>
      <c r="D273" s="247"/>
      <c r="E273" s="247"/>
      <c r="F273" s="247"/>
      <c r="G273" s="247"/>
    </row>
    <row r="274" spans="1:9" ht="13.5" customHeight="1" x14ac:dyDescent="0.2">
      <c r="B274" s="127" t="str">
        <f t="shared" si="4"/>
        <v/>
      </c>
      <c r="C274" s="247"/>
      <c r="D274" s="247"/>
      <c r="E274" s="247"/>
      <c r="F274" s="247"/>
      <c r="G274" s="247"/>
    </row>
    <row r="275" spans="1:9" ht="6.75" customHeight="1" x14ac:dyDescent="0.2">
      <c r="B275" s="127" t="str">
        <f t="shared" si="4"/>
        <v/>
      </c>
      <c r="C275" s="247"/>
      <c r="D275" s="247"/>
      <c r="E275" s="247"/>
      <c r="F275" s="247"/>
      <c r="G275" s="247"/>
    </row>
    <row r="276" spans="1:9" ht="13.5" customHeight="1" x14ac:dyDescent="0.2">
      <c r="B276" s="127" t="str">
        <f t="shared" si="4"/>
        <v>Rep</v>
      </c>
      <c r="C276" s="248" t="s">
        <v>203</v>
      </c>
      <c r="D276" s="248"/>
      <c r="E276" s="248"/>
      <c r="F276" s="248"/>
      <c r="G276" s="248"/>
    </row>
    <row r="277" spans="1:9" ht="6.75" customHeight="1" x14ac:dyDescent="0.2">
      <c r="B277" s="127" t="str">
        <f t="shared" si="4"/>
        <v/>
      </c>
    </row>
    <row r="278" spans="1:9" ht="12.75" customHeight="1" x14ac:dyDescent="0.2">
      <c r="B278" s="127" t="str">
        <f t="shared" si="4"/>
        <v>Cos</v>
      </c>
      <c r="C278" s="248" t="s">
        <v>228</v>
      </c>
      <c r="D278" s="248"/>
      <c r="E278" s="248"/>
      <c r="F278" s="248"/>
      <c r="G278" s="248"/>
    </row>
    <row r="279" spans="1:9" ht="13.5" customHeight="1" x14ac:dyDescent="0.2">
      <c r="B279" s="127" t="str">
        <f t="shared" si="4"/>
        <v/>
      </c>
      <c r="C279" s="248"/>
      <c r="D279" s="248"/>
      <c r="E279" s="248"/>
      <c r="F279" s="248"/>
      <c r="G279" s="248"/>
    </row>
    <row r="280" spans="1:9" ht="6" customHeight="1" x14ac:dyDescent="0.2">
      <c r="B280" s="127" t="str">
        <f t="shared" si="4"/>
        <v/>
      </c>
    </row>
    <row r="281" spans="1:9" ht="13.5" customHeight="1" x14ac:dyDescent="0.2">
      <c r="B281" s="127" t="str">
        <f t="shared" si="4"/>
        <v xml:space="preserve">
CF</v>
      </c>
      <c r="C281" s="249" t="s">
        <v>205</v>
      </c>
      <c r="D281" s="251" t="s">
        <v>206</v>
      </c>
      <c r="E281" s="251" t="s">
        <v>207</v>
      </c>
      <c r="F281" s="251" t="s">
        <v>208</v>
      </c>
      <c r="G281" s="252" t="s">
        <v>209</v>
      </c>
      <c r="H281" s="245" t="s">
        <v>210</v>
      </c>
      <c r="I281" s="243" t="s">
        <v>211</v>
      </c>
    </row>
    <row r="282" spans="1:9" ht="15" customHeight="1" x14ac:dyDescent="0.2">
      <c r="B282" s="127" t="str">
        <f t="shared" si="4"/>
        <v/>
      </c>
      <c r="C282" s="250"/>
      <c r="D282" s="246"/>
      <c r="E282" s="246"/>
      <c r="F282" s="246"/>
      <c r="G282" s="253"/>
      <c r="H282" s="246"/>
      <c r="I282" s="244"/>
    </row>
    <row r="283" spans="1:9" ht="16.5" customHeight="1" x14ac:dyDescent="0.2">
      <c r="A283" s="127">
        <v>10045</v>
      </c>
      <c r="B283" s="126" t="s">
        <v>321</v>
      </c>
      <c r="C283" s="147" t="s">
        <v>5</v>
      </c>
      <c r="D283" s="148">
        <v>100729</v>
      </c>
      <c r="E283" s="149"/>
      <c r="F283" s="149"/>
      <c r="G283" s="149"/>
      <c r="H283" s="149"/>
      <c r="I283" s="150"/>
    </row>
    <row r="284" spans="1:9" ht="13.5" customHeight="1" x14ac:dyDescent="0.2">
      <c r="A284" s="127">
        <v>10045</v>
      </c>
      <c r="B284" s="127" t="str">
        <f t="shared" si="4"/>
        <v>I01</v>
      </c>
      <c r="C284" s="129" t="s">
        <v>6</v>
      </c>
      <c r="D284" s="130">
        <v>-1935600</v>
      </c>
      <c r="E284" s="130">
        <v>-1937423.31</v>
      </c>
      <c r="F284" s="130">
        <v>0</v>
      </c>
      <c r="G284" s="130">
        <v>-1937423.31</v>
      </c>
      <c r="H284" s="131">
        <v>100.09419869807813</v>
      </c>
      <c r="I284" s="132">
        <v>1823.31</v>
      </c>
    </row>
    <row r="285" spans="1:9" ht="13.5" customHeight="1" x14ac:dyDescent="0.2">
      <c r="A285" s="127">
        <v>10045</v>
      </c>
      <c r="B285" s="127" t="str">
        <f t="shared" si="4"/>
        <v>I03</v>
      </c>
      <c r="C285" s="129" t="s">
        <v>7</v>
      </c>
      <c r="D285" s="130">
        <v>-70357</v>
      </c>
      <c r="E285" s="130">
        <v>-46914</v>
      </c>
      <c r="F285" s="130">
        <v>0</v>
      </c>
      <c r="G285" s="130">
        <v>-46914</v>
      </c>
      <c r="H285" s="131">
        <v>66.679932345040299</v>
      </c>
      <c r="I285" s="132">
        <v>-23443</v>
      </c>
    </row>
    <row r="286" spans="1:9" ht="13.5" customHeight="1" x14ac:dyDescent="0.2">
      <c r="A286" s="127">
        <v>10045</v>
      </c>
      <c r="B286" s="127" t="str">
        <f t="shared" si="4"/>
        <v>I05</v>
      </c>
      <c r="C286" s="129" t="s">
        <v>8</v>
      </c>
      <c r="D286" s="130">
        <v>-265320</v>
      </c>
      <c r="E286" s="130">
        <v>0</v>
      </c>
      <c r="F286" s="130">
        <v>0</v>
      </c>
      <c r="G286" s="130">
        <v>0</v>
      </c>
      <c r="H286" s="131">
        <v>0</v>
      </c>
      <c r="I286" s="132">
        <v>-265320</v>
      </c>
    </row>
    <row r="287" spans="1:9" ht="13.5" customHeight="1" x14ac:dyDescent="0.2">
      <c r="A287" s="127">
        <v>10045</v>
      </c>
      <c r="B287" s="127" t="str">
        <f t="shared" si="4"/>
        <v>I06</v>
      </c>
      <c r="C287" s="129" t="s">
        <v>9</v>
      </c>
      <c r="D287" s="130">
        <v>-1400</v>
      </c>
      <c r="E287" s="130">
        <v>0</v>
      </c>
      <c r="F287" s="130">
        <v>0</v>
      </c>
      <c r="G287" s="130">
        <v>0</v>
      </c>
      <c r="H287" s="131">
        <v>0</v>
      </c>
      <c r="I287" s="132">
        <v>-1400</v>
      </c>
    </row>
    <row r="288" spans="1:9" ht="13.5" customHeight="1" x14ac:dyDescent="0.2">
      <c r="A288" s="127">
        <v>10045</v>
      </c>
      <c r="B288" s="127" t="str">
        <f t="shared" si="4"/>
        <v>I07</v>
      </c>
      <c r="C288" s="129" t="s">
        <v>212</v>
      </c>
      <c r="D288" s="130">
        <v>-1000</v>
      </c>
      <c r="E288" s="130">
        <v>-12375.18</v>
      </c>
      <c r="F288" s="130">
        <v>0</v>
      </c>
      <c r="G288" s="130">
        <v>-12375.18</v>
      </c>
      <c r="H288" s="131">
        <v>1237.518</v>
      </c>
      <c r="I288" s="132">
        <v>11375.18</v>
      </c>
    </row>
    <row r="289" spans="1:9" ht="13.5" customHeight="1" x14ac:dyDescent="0.2">
      <c r="A289" s="127">
        <v>10045</v>
      </c>
      <c r="B289" s="127" t="str">
        <f t="shared" si="4"/>
        <v>I08</v>
      </c>
      <c r="C289" s="129" t="s">
        <v>213</v>
      </c>
      <c r="D289" s="130">
        <v>-43300</v>
      </c>
      <c r="E289" s="130">
        <v>-7105</v>
      </c>
      <c r="F289" s="130">
        <v>0</v>
      </c>
      <c r="G289" s="130">
        <v>-7105</v>
      </c>
      <c r="H289" s="131">
        <v>16.408775981524251</v>
      </c>
      <c r="I289" s="132">
        <v>-36195</v>
      </c>
    </row>
    <row r="290" spans="1:9" ht="13.5" customHeight="1" x14ac:dyDescent="0.2">
      <c r="A290" s="127">
        <v>10045</v>
      </c>
      <c r="B290" s="127" t="str">
        <f t="shared" si="4"/>
        <v>I09</v>
      </c>
      <c r="C290" s="129" t="s">
        <v>10</v>
      </c>
      <c r="D290" s="130">
        <v>-30800</v>
      </c>
      <c r="E290" s="130">
        <v>0</v>
      </c>
      <c r="F290" s="130">
        <v>0</v>
      </c>
      <c r="G290" s="130">
        <v>0</v>
      </c>
      <c r="H290" s="131">
        <v>0</v>
      </c>
      <c r="I290" s="132">
        <v>-30800</v>
      </c>
    </row>
    <row r="291" spans="1:9" ht="13.5" customHeight="1" x14ac:dyDescent="0.2">
      <c r="A291" s="127">
        <v>10045</v>
      </c>
      <c r="B291" s="127" t="str">
        <f t="shared" si="4"/>
        <v>I11</v>
      </c>
      <c r="C291" s="129" t="s">
        <v>64</v>
      </c>
      <c r="D291" s="130">
        <v>0</v>
      </c>
      <c r="E291" s="130">
        <v>-4227</v>
      </c>
      <c r="F291" s="130">
        <v>0</v>
      </c>
      <c r="G291" s="130">
        <v>-4227</v>
      </c>
      <c r="H291" s="131">
        <v>0</v>
      </c>
      <c r="I291" s="132">
        <v>4227</v>
      </c>
    </row>
    <row r="292" spans="1:9" ht="13.5" customHeight="1" x14ac:dyDescent="0.2">
      <c r="A292" s="127">
        <v>10045</v>
      </c>
      <c r="B292" s="127" t="str">
        <f t="shared" si="4"/>
        <v>I12</v>
      </c>
      <c r="C292" s="129" t="s">
        <v>11</v>
      </c>
      <c r="D292" s="130">
        <v>-16000</v>
      </c>
      <c r="E292" s="130">
        <v>-772.23</v>
      </c>
      <c r="F292" s="130">
        <v>0</v>
      </c>
      <c r="G292" s="130">
        <v>-772.23</v>
      </c>
      <c r="H292" s="131">
        <v>4.8264374999999999</v>
      </c>
      <c r="I292" s="132">
        <v>-15227.77</v>
      </c>
    </row>
    <row r="293" spans="1:9" ht="13.5" customHeight="1" x14ac:dyDescent="0.2">
      <c r="A293" s="127">
        <v>10045</v>
      </c>
      <c r="B293" s="127" t="str">
        <f t="shared" si="4"/>
        <v>I13</v>
      </c>
      <c r="C293" s="129" t="s">
        <v>12</v>
      </c>
      <c r="D293" s="130">
        <v>-3800</v>
      </c>
      <c r="E293" s="130">
        <v>0</v>
      </c>
      <c r="F293" s="130">
        <v>0</v>
      </c>
      <c r="G293" s="130">
        <v>0</v>
      </c>
      <c r="H293" s="131">
        <v>0</v>
      </c>
      <c r="I293" s="132">
        <v>-3800</v>
      </c>
    </row>
    <row r="294" spans="1:9" ht="13.5" customHeight="1" x14ac:dyDescent="0.2">
      <c r="A294" s="127">
        <v>10045</v>
      </c>
      <c r="B294" s="127" t="str">
        <f t="shared" si="4"/>
        <v>I16</v>
      </c>
      <c r="C294" s="129" t="s">
        <v>220</v>
      </c>
      <c r="D294" s="130">
        <v>-241452</v>
      </c>
      <c r="E294" s="130">
        <v>1170</v>
      </c>
      <c r="F294" s="130">
        <v>0</v>
      </c>
      <c r="G294" s="130">
        <v>1170</v>
      </c>
      <c r="H294" s="131">
        <v>-0.48456836141344867</v>
      </c>
      <c r="I294" s="132">
        <v>-242622</v>
      </c>
    </row>
    <row r="295" spans="1:9" ht="13.5" customHeight="1" x14ac:dyDescent="0.2">
      <c r="A295" s="127">
        <v>10045</v>
      </c>
      <c r="B295" s="127" t="str">
        <f t="shared" si="4"/>
        <v>I17</v>
      </c>
      <c r="C295" s="129" t="s">
        <v>221</v>
      </c>
      <c r="D295" s="130">
        <v>-7687</v>
      </c>
      <c r="E295" s="130">
        <v>-246.95</v>
      </c>
      <c r="F295" s="130">
        <v>0</v>
      </c>
      <c r="G295" s="130">
        <v>-246.95</v>
      </c>
      <c r="H295" s="131">
        <v>3.2125666710029916</v>
      </c>
      <c r="I295" s="132">
        <v>-7440.05</v>
      </c>
    </row>
    <row r="296" spans="1:9" ht="13.5" customHeight="1" x14ac:dyDescent="0.2">
      <c r="A296" s="127">
        <v>10045</v>
      </c>
      <c r="B296" s="127" t="str">
        <f t="shared" si="4"/>
        <v>I18</v>
      </c>
      <c r="C296" s="129" t="s">
        <v>13</v>
      </c>
      <c r="D296" s="130">
        <v>-48412</v>
      </c>
      <c r="E296" s="130">
        <v>0</v>
      </c>
      <c r="F296" s="130">
        <v>0</v>
      </c>
      <c r="G296" s="130">
        <v>0</v>
      </c>
      <c r="H296" s="131">
        <v>0</v>
      </c>
      <c r="I296" s="132">
        <v>-48412</v>
      </c>
    </row>
    <row r="297" spans="1:9" ht="12.75" customHeight="1" x14ac:dyDescent="0.2">
      <c r="A297" s="127">
        <v>10045</v>
      </c>
      <c r="B297" s="127" t="str">
        <f t="shared" si="4"/>
        <v/>
      </c>
    </row>
    <row r="298" spans="1:9" ht="13.5" customHeight="1" x14ac:dyDescent="0.2">
      <c r="A298" s="127">
        <v>10045</v>
      </c>
      <c r="C298" s="143" t="s">
        <v>14</v>
      </c>
      <c r="D298" s="144">
        <v>-2665128</v>
      </c>
      <c r="E298" s="144">
        <v>-2007893.67</v>
      </c>
      <c r="F298" s="144">
        <v>0</v>
      </c>
      <c r="G298" s="144">
        <v>-2007893.67</v>
      </c>
      <c r="H298" s="145">
        <v>75.339483506983527</v>
      </c>
      <c r="I298" s="146">
        <v>-657234.32999999996</v>
      </c>
    </row>
    <row r="299" spans="1:9" ht="0.75" customHeight="1" x14ac:dyDescent="0.2">
      <c r="A299" s="127">
        <v>10045</v>
      </c>
      <c r="B299" s="127" t="str">
        <f t="shared" si="4"/>
        <v/>
      </c>
    </row>
    <row r="300" spans="1:9" ht="13.5" customHeight="1" x14ac:dyDescent="0.2">
      <c r="A300" s="127">
        <v>10045</v>
      </c>
      <c r="B300" s="127" t="str">
        <f t="shared" si="4"/>
        <v>E01</v>
      </c>
      <c r="C300" s="129" t="s">
        <v>15</v>
      </c>
      <c r="D300" s="130">
        <v>1104195</v>
      </c>
      <c r="E300" s="130">
        <v>0</v>
      </c>
      <c r="F300" s="130">
        <v>0</v>
      </c>
      <c r="G300" s="130">
        <v>0</v>
      </c>
      <c r="H300" s="131">
        <v>0</v>
      </c>
      <c r="I300" s="132">
        <v>1104195</v>
      </c>
    </row>
    <row r="301" spans="1:9" ht="13.5" customHeight="1" x14ac:dyDescent="0.2">
      <c r="A301" s="127">
        <v>10045</v>
      </c>
      <c r="B301" s="127" t="str">
        <f t="shared" si="4"/>
        <v>E03</v>
      </c>
      <c r="C301" s="129" t="s">
        <v>17</v>
      </c>
      <c r="D301" s="130">
        <v>446363</v>
      </c>
      <c r="E301" s="130">
        <v>0</v>
      </c>
      <c r="F301" s="130">
        <v>0</v>
      </c>
      <c r="G301" s="130">
        <v>0</v>
      </c>
      <c r="H301" s="131">
        <v>0</v>
      </c>
      <c r="I301" s="132">
        <v>446363</v>
      </c>
    </row>
    <row r="302" spans="1:9" ht="13.5" customHeight="1" x14ac:dyDescent="0.2">
      <c r="A302" s="127">
        <v>10045</v>
      </c>
      <c r="B302" s="127" t="str">
        <f t="shared" si="4"/>
        <v>E04</v>
      </c>
      <c r="C302" s="129" t="s">
        <v>18</v>
      </c>
      <c r="D302" s="130">
        <v>80878</v>
      </c>
      <c r="E302" s="130">
        <v>0</v>
      </c>
      <c r="F302" s="130">
        <v>0</v>
      </c>
      <c r="G302" s="130">
        <v>0</v>
      </c>
      <c r="H302" s="131">
        <v>0</v>
      </c>
      <c r="I302" s="132">
        <v>80878</v>
      </c>
    </row>
    <row r="303" spans="1:9" ht="13.5" customHeight="1" x14ac:dyDescent="0.2">
      <c r="A303" s="127">
        <v>10045</v>
      </c>
      <c r="B303" s="127" t="str">
        <f t="shared" si="4"/>
        <v>E05</v>
      </c>
      <c r="C303" s="129" t="s">
        <v>214</v>
      </c>
      <c r="D303" s="130">
        <v>57626</v>
      </c>
      <c r="E303" s="130">
        <v>0</v>
      </c>
      <c r="F303" s="130">
        <v>0</v>
      </c>
      <c r="G303" s="130">
        <v>0</v>
      </c>
      <c r="H303" s="131">
        <v>0</v>
      </c>
      <c r="I303" s="132">
        <v>57626</v>
      </c>
    </row>
    <row r="304" spans="1:9" ht="13.5" customHeight="1" x14ac:dyDescent="0.2">
      <c r="A304" s="127">
        <v>10045</v>
      </c>
      <c r="B304" s="127" t="str">
        <f t="shared" si="4"/>
        <v>E07</v>
      </c>
      <c r="C304" s="129" t="s">
        <v>19</v>
      </c>
      <c r="D304" s="130">
        <v>57601</v>
      </c>
      <c r="E304" s="130">
        <v>0</v>
      </c>
      <c r="F304" s="130">
        <v>0</v>
      </c>
      <c r="G304" s="130">
        <v>0</v>
      </c>
      <c r="H304" s="131">
        <v>0</v>
      </c>
      <c r="I304" s="132">
        <v>57601</v>
      </c>
    </row>
    <row r="305" spans="1:9" ht="13.5" customHeight="1" x14ac:dyDescent="0.2">
      <c r="A305" s="127">
        <v>10045</v>
      </c>
      <c r="B305" s="127" t="str">
        <f t="shared" si="4"/>
        <v>E08</v>
      </c>
      <c r="C305" s="129" t="s">
        <v>20</v>
      </c>
      <c r="D305" s="130">
        <v>27186</v>
      </c>
      <c r="E305" s="130">
        <v>1482.28</v>
      </c>
      <c r="F305" s="130">
        <v>0</v>
      </c>
      <c r="G305" s="130">
        <v>1482.28</v>
      </c>
      <c r="H305" s="131">
        <v>5.4523651879643928</v>
      </c>
      <c r="I305" s="132">
        <v>25703.72</v>
      </c>
    </row>
    <row r="306" spans="1:9" ht="13.5" customHeight="1" x14ac:dyDescent="0.2">
      <c r="A306" s="127">
        <v>10045</v>
      </c>
      <c r="B306" s="127" t="str">
        <f t="shared" si="4"/>
        <v>E09</v>
      </c>
      <c r="C306" s="129" t="s">
        <v>215</v>
      </c>
      <c r="D306" s="130">
        <v>9900</v>
      </c>
      <c r="E306" s="130">
        <v>8840</v>
      </c>
      <c r="F306" s="130">
        <v>0</v>
      </c>
      <c r="G306" s="130">
        <v>8840</v>
      </c>
      <c r="H306" s="131">
        <v>89.292929292929287</v>
      </c>
      <c r="I306" s="132">
        <v>1060</v>
      </c>
    </row>
    <row r="307" spans="1:9" ht="13.5" customHeight="1" x14ac:dyDescent="0.2">
      <c r="A307" s="127">
        <v>10045</v>
      </c>
      <c r="B307" s="127" t="str">
        <f t="shared" si="4"/>
        <v>E10</v>
      </c>
      <c r="C307" s="129" t="s">
        <v>21</v>
      </c>
      <c r="D307" s="130">
        <v>17124</v>
      </c>
      <c r="E307" s="130">
        <v>0</v>
      </c>
      <c r="F307" s="130">
        <v>0</v>
      </c>
      <c r="G307" s="130">
        <v>0</v>
      </c>
      <c r="H307" s="131">
        <v>0</v>
      </c>
      <c r="I307" s="132">
        <v>17124</v>
      </c>
    </row>
    <row r="308" spans="1:9" ht="13.5" customHeight="1" x14ac:dyDescent="0.2">
      <c r="A308" s="127">
        <v>10045</v>
      </c>
      <c r="B308" s="127" t="str">
        <f t="shared" si="4"/>
        <v>E11</v>
      </c>
      <c r="C308" s="129" t="s">
        <v>22</v>
      </c>
      <c r="D308" s="130">
        <v>2115</v>
      </c>
      <c r="E308" s="130">
        <v>0</v>
      </c>
      <c r="F308" s="130">
        <v>0</v>
      </c>
      <c r="G308" s="130">
        <v>0</v>
      </c>
      <c r="H308" s="131">
        <v>0</v>
      </c>
      <c r="I308" s="132">
        <v>2115</v>
      </c>
    </row>
    <row r="309" spans="1:9" ht="13.5" customHeight="1" x14ac:dyDescent="0.2">
      <c r="A309" s="127">
        <v>10045</v>
      </c>
      <c r="B309" s="127" t="str">
        <f t="shared" si="4"/>
        <v>E31</v>
      </c>
      <c r="C309" s="129" t="s">
        <v>222</v>
      </c>
      <c r="D309" s="130">
        <v>229575</v>
      </c>
      <c r="E309" s="130">
        <v>5190.9399999999996</v>
      </c>
      <c r="F309" s="130">
        <v>0</v>
      </c>
      <c r="G309" s="130">
        <v>5190.9399999999996</v>
      </c>
      <c r="H309" s="131">
        <v>2.2611085701840352</v>
      </c>
      <c r="I309" s="132">
        <v>224384.06</v>
      </c>
    </row>
    <row r="310" spans="1:9" ht="12.75" customHeight="1" x14ac:dyDescent="0.2">
      <c r="A310" s="127">
        <v>10045</v>
      </c>
      <c r="B310" s="127" t="str">
        <f t="shared" si="4"/>
        <v/>
      </c>
    </row>
    <row r="311" spans="1:9" ht="13.5" customHeight="1" x14ac:dyDescent="0.2">
      <c r="A311" s="127">
        <v>10045</v>
      </c>
      <c r="C311" s="143" t="s">
        <v>23</v>
      </c>
      <c r="D311" s="144">
        <v>2032563</v>
      </c>
      <c r="E311" s="144">
        <v>15513.22</v>
      </c>
      <c r="F311" s="144">
        <v>0</v>
      </c>
      <c r="G311" s="144">
        <v>15513.22</v>
      </c>
      <c r="H311" s="145">
        <v>0.76323439913055591</v>
      </c>
      <c r="I311" s="146">
        <v>2017049.78</v>
      </c>
    </row>
    <row r="312" spans="1:9" ht="13.5" customHeight="1" x14ac:dyDescent="0.2">
      <c r="A312" s="127">
        <v>10045</v>
      </c>
      <c r="B312" s="127" t="str">
        <f t="shared" si="4"/>
        <v>E12</v>
      </c>
      <c r="C312" s="129" t="s">
        <v>24</v>
      </c>
      <c r="D312" s="130">
        <v>17300</v>
      </c>
      <c r="E312" s="130">
        <v>8305.75</v>
      </c>
      <c r="F312" s="130">
        <v>0</v>
      </c>
      <c r="G312" s="130">
        <v>8305.75</v>
      </c>
      <c r="H312" s="131">
        <v>48.010115606936417</v>
      </c>
      <c r="I312" s="132">
        <v>8994.25</v>
      </c>
    </row>
    <row r="313" spans="1:9" ht="13.5" customHeight="1" x14ac:dyDescent="0.2">
      <c r="A313" s="127">
        <v>10045</v>
      </c>
      <c r="B313" s="127" t="str">
        <f t="shared" si="4"/>
        <v>E13</v>
      </c>
      <c r="C313" s="129" t="s">
        <v>216</v>
      </c>
      <c r="D313" s="130">
        <v>4000</v>
      </c>
      <c r="E313" s="130">
        <v>5581.08</v>
      </c>
      <c r="F313" s="130">
        <v>0</v>
      </c>
      <c r="G313" s="130">
        <v>5581.08</v>
      </c>
      <c r="H313" s="131">
        <v>139.52699999999996</v>
      </c>
      <c r="I313" s="132">
        <v>-1581.08</v>
      </c>
    </row>
    <row r="314" spans="1:9" ht="13.5" customHeight="1" x14ac:dyDescent="0.2">
      <c r="A314" s="127">
        <v>10045</v>
      </c>
      <c r="B314" s="127" t="str">
        <f t="shared" si="4"/>
        <v>E14</v>
      </c>
      <c r="C314" s="129" t="s">
        <v>25</v>
      </c>
      <c r="D314" s="130">
        <v>3600</v>
      </c>
      <c r="E314" s="130">
        <v>3412.51</v>
      </c>
      <c r="F314" s="130">
        <v>0</v>
      </c>
      <c r="G314" s="130">
        <v>3412.51</v>
      </c>
      <c r="H314" s="131">
        <v>94.791944444444439</v>
      </c>
      <c r="I314" s="132">
        <v>187.49</v>
      </c>
    </row>
    <row r="315" spans="1:9" ht="13.5" customHeight="1" x14ac:dyDescent="0.2">
      <c r="A315" s="127">
        <v>10045</v>
      </c>
      <c r="B315" s="127" t="str">
        <f t="shared" si="4"/>
        <v>E15</v>
      </c>
      <c r="C315" s="129" t="s">
        <v>26</v>
      </c>
      <c r="D315" s="130">
        <v>6525</v>
      </c>
      <c r="E315" s="130">
        <v>1694.76</v>
      </c>
      <c r="F315" s="130">
        <v>0</v>
      </c>
      <c r="G315" s="130">
        <v>1694.76</v>
      </c>
      <c r="H315" s="131">
        <v>25.973333333333329</v>
      </c>
      <c r="I315" s="132">
        <v>4830.24</v>
      </c>
    </row>
    <row r="316" spans="1:9" ht="13.5" customHeight="1" x14ac:dyDescent="0.2">
      <c r="A316" s="127">
        <v>10045</v>
      </c>
      <c r="B316" s="127" t="str">
        <f t="shared" si="4"/>
        <v>E16</v>
      </c>
      <c r="C316" s="129" t="s">
        <v>27</v>
      </c>
      <c r="D316" s="130">
        <v>24800</v>
      </c>
      <c r="E316" s="130">
        <v>3290.36</v>
      </c>
      <c r="F316" s="130">
        <v>0</v>
      </c>
      <c r="G316" s="130">
        <v>3290.36</v>
      </c>
      <c r="H316" s="131">
        <v>13.26758064516129</v>
      </c>
      <c r="I316" s="132">
        <v>21509.64</v>
      </c>
    </row>
    <row r="317" spans="1:9" ht="13.5" customHeight="1" x14ac:dyDescent="0.2">
      <c r="A317" s="127">
        <v>10045</v>
      </c>
      <c r="B317" s="127" t="str">
        <f t="shared" si="4"/>
        <v>E17</v>
      </c>
      <c r="C317" s="129" t="s">
        <v>28</v>
      </c>
      <c r="D317" s="130">
        <v>18244</v>
      </c>
      <c r="E317" s="130">
        <v>18792</v>
      </c>
      <c r="F317" s="130">
        <v>0</v>
      </c>
      <c r="G317" s="130">
        <v>18792</v>
      </c>
      <c r="H317" s="131">
        <v>103.00372725279543</v>
      </c>
      <c r="I317" s="132">
        <v>-548</v>
      </c>
    </row>
    <row r="318" spans="1:9" ht="13.5" customHeight="1" x14ac:dyDescent="0.2">
      <c r="A318" s="127">
        <v>10045</v>
      </c>
      <c r="B318" s="127" t="str">
        <f t="shared" si="4"/>
        <v>E18</v>
      </c>
      <c r="C318" s="129" t="s">
        <v>29</v>
      </c>
      <c r="D318" s="130">
        <v>7295</v>
      </c>
      <c r="E318" s="130">
        <v>3917.16</v>
      </c>
      <c r="F318" s="130">
        <v>0</v>
      </c>
      <c r="G318" s="130">
        <v>3917.16</v>
      </c>
      <c r="H318" s="131">
        <v>53.696504455106243</v>
      </c>
      <c r="I318" s="132">
        <v>3377.84</v>
      </c>
    </row>
    <row r="319" spans="1:9" ht="12.75" customHeight="1" x14ac:dyDescent="0.2">
      <c r="A319" s="127">
        <v>10045</v>
      </c>
      <c r="B319" s="127" t="str">
        <f t="shared" si="4"/>
        <v/>
      </c>
    </row>
    <row r="320" spans="1:9" ht="13.5" customHeight="1" x14ac:dyDescent="0.2">
      <c r="A320" s="127">
        <v>10045</v>
      </c>
      <c r="C320" s="143" t="s">
        <v>30</v>
      </c>
      <c r="D320" s="144">
        <v>81764</v>
      </c>
      <c r="E320" s="144">
        <v>44993.62</v>
      </c>
      <c r="F320" s="144">
        <v>0</v>
      </c>
      <c r="G320" s="144">
        <v>44993.62</v>
      </c>
      <c r="H320" s="145">
        <v>55.028643412748892</v>
      </c>
      <c r="I320" s="146">
        <v>36770.379999999997</v>
      </c>
    </row>
    <row r="321" spans="1:9" ht="13.5" customHeight="1" x14ac:dyDescent="0.2">
      <c r="A321" s="127">
        <v>10045</v>
      </c>
      <c r="B321" s="127" t="str">
        <f t="shared" si="4"/>
        <v>E19</v>
      </c>
      <c r="C321" s="129" t="s">
        <v>31</v>
      </c>
      <c r="D321" s="130">
        <v>59000</v>
      </c>
      <c r="E321" s="130">
        <v>16430.22</v>
      </c>
      <c r="F321" s="130">
        <v>0</v>
      </c>
      <c r="G321" s="130">
        <v>16430.22</v>
      </c>
      <c r="H321" s="131">
        <v>27.847830508474576</v>
      </c>
      <c r="I321" s="132">
        <v>42569.78</v>
      </c>
    </row>
    <row r="322" spans="1:9" ht="13.5" customHeight="1" x14ac:dyDescent="0.2">
      <c r="A322" s="127">
        <v>10045</v>
      </c>
      <c r="B322" s="127" t="str">
        <f t="shared" si="4"/>
        <v>E20</v>
      </c>
      <c r="C322" s="129" t="s">
        <v>32</v>
      </c>
      <c r="D322" s="130">
        <v>19750</v>
      </c>
      <c r="E322" s="130">
        <v>10508.1</v>
      </c>
      <c r="F322" s="130">
        <v>0</v>
      </c>
      <c r="G322" s="130">
        <v>10508.1</v>
      </c>
      <c r="H322" s="131">
        <v>53.205569620253172</v>
      </c>
      <c r="I322" s="132">
        <v>9241.9</v>
      </c>
    </row>
    <row r="323" spans="1:9" ht="13.5" customHeight="1" x14ac:dyDescent="0.2">
      <c r="A323" s="127">
        <v>10045</v>
      </c>
      <c r="B323" s="127" t="str">
        <f t="shared" si="4"/>
        <v>E22</v>
      </c>
      <c r="C323" s="129" t="s">
        <v>33</v>
      </c>
      <c r="D323" s="130">
        <v>36495</v>
      </c>
      <c r="E323" s="130">
        <v>12107.56</v>
      </c>
      <c r="F323" s="130">
        <v>0</v>
      </c>
      <c r="G323" s="130">
        <v>12107.56</v>
      </c>
      <c r="H323" s="131">
        <v>33.175941909850664</v>
      </c>
      <c r="I323" s="132">
        <v>24387.439999999999</v>
      </c>
    </row>
    <row r="324" spans="1:9" ht="13.5" customHeight="1" x14ac:dyDescent="0.2">
      <c r="A324" s="127">
        <v>10045</v>
      </c>
      <c r="B324" s="127" t="str">
        <f t="shared" si="4"/>
        <v>E23</v>
      </c>
      <c r="C324" s="129" t="s">
        <v>34</v>
      </c>
      <c r="D324" s="130">
        <v>9586</v>
      </c>
      <c r="E324" s="130">
        <v>95.54</v>
      </c>
      <c r="F324" s="130">
        <v>0</v>
      </c>
      <c r="G324" s="130">
        <v>95.54</v>
      </c>
      <c r="H324" s="131">
        <v>0.99666179845608183</v>
      </c>
      <c r="I324" s="132">
        <v>9490.4599999999991</v>
      </c>
    </row>
    <row r="325" spans="1:9" ht="13.5" customHeight="1" x14ac:dyDescent="0.2">
      <c r="A325" s="127">
        <v>10045</v>
      </c>
      <c r="B325" s="127" t="str">
        <f t="shared" si="4"/>
        <v>E24</v>
      </c>
      <c r="C325" s="129" t="s">
        <v>35</v>
      </c>
      <c r="D325" s="130">
        <v>14040</v>
      </c>
      <c r="E325" s="130">
        <v>2454.71</v>
      </c>
      <c r="F325" s="130">
        <v>0</v>
      </c>
      <c r="G325" s="130">
        <v>2454.71</v>
      </c>
      <c r="H325" s="131">
        <v>17.483689458689458</v>
      </c>
      <c r="I325" s="132">
        <v>11585.29</v>
      </c>
    </row>
    <row r="326" spans="1:9" ht="13.5" customHeight="1" x14ac:dyDescent="0.2">
      <c r="A326" s="127">
        <v>10045</v>
      </c>
      <c r="B326" s="127" t="str">
        <f t="shared" si="4"/>
        <v>E25</v>
      </c>
      <c r="C326" s="129" t="s">
        <v>36</v>
      </c>
      <c r="D326" s="130">
        <v>94800</v>
      </c>
      <c r="E326" s="130">
        <v>11598.92</v>
      </c>
      <c r="F326" s="130">
        <v>0</v>
      </c>
      <c r="G326" s="130">
        <v>11598.92</v>
      </c>
      <c r="H326" s="131">
        <v>12.235147679324896</v>
      </c>
      <c r="I326" s="132">
        <v>83201.08</v>
      </c>
    </row>
    <row r="327" spans="1:9" ht="13.5" customHeight="1" x14ac:dyDescent="0.2">
      <c r="A327" s="127">
        <v>10045</v>
      </c>
      <c r="B327" s="127" t="str">
        <f t="shared" si="4"/>
        <v>E32</v>
      </c>
      <c r="C327" s="129" t="s">
        <v>223</v>
      </c>
      <c r="D327" s="130">
        <v>19564</v>
      </c>
      <c r="E327" s="130">
        <v>17970.580000000002</v>
      </c>
      <c r="F327" s="130">
        <v>0</v>
      </c>
      <c r="G327" s="130">
        <v>17970.580000000002</v>
      </c>
      <c r="H327" s="131">
        <v>91.855346554896769</v>
      </c>
      <c r="I327" s="132">
        <v>1593.4199999999976</v>
      </c>
    </row>
    <row r="328" spans="1:9" ht="12.75" customHeight="1" x14ac:dyDescent="0.2">
      <c r="A328" s="127">
        <v>10045</v>
      </c>
      <c r="B328" s="127" t="str">
        <f t="shared" si="4"/>
        <v/>
      </c>
    </row>
    <row r="329" spans="1:9" ht="13.5" customHeight="1" x14ac:dyDescent="0.2">
      <c r="A329" s="127">
        <v>10045</v>
      </c>
      <c r="C329" s="143" t="s">
        <v>37</v>
      </c>
      <c r="D329" s="144">
        <v>253235</v>
      </c>
      <c r="E329" s="144">
        <v>71165.63</v>
      </c>
      <c r="F329" s="144">
        <v>0</v>
      </c>
      <c r="G329" s="144">
        <v>71165.63</v>
      </c>
      <c r="H329" s="145">
        <v>28.102604300353427</v>
      </c>
      <c r="I329" s="146">
        <v>182069.37</v>
      </c>
    </row>
    <row r="330" spans="1:9" ht="13.5" customHeight="1" x14ac:dyDescent="0.2">
      <c r="A330" s="127">
        <v>10045</v>
      </c>
      <c r="B330" s="127" t="str">
        <f t="shared" si="4"/>
        <v>E26</v>
      </c>
      <c r="C330" s="129" t="s">
        <v>38</v>
      </c>
      <c r="D330" s="130">
        <v>59140</v>
      </c>
      <c r="E330" s="130">
        <v>21988.03</v>
      </c>
      <c r="F330" s="130">
        <v>0</v>
      </c>
      <c r="G330" s="130">
        <v>21988.03</v>
      </c>
      <c r="H330" s="131">
        <v>37.179624619546836</v>
      </c>
      <c r="I330" s="132">
        <v>37151.97</v>
      </c>
    </row>
    <row r="331" spans="1:9" ht="13.5" customHeight="1" x14ac:dyDescent="0.2">
      <c r="A331" s="127">
        <v>10045</v>
      </c>
      <c r="B331" s="127" t="str">
        <f t="shared" si="4"/>
        <v>E27</v>
      </c>
      <c r="C331" s="129" t="s">
        <v>39</v>
      </c>
      <c r="D331" s="130">
        <v>219410</v>
      </c>
      <c r="E331" s="130">
        <v>67964.44</v>
      </c>
      <c r="F331" s="130">
        <v>0</v>
      </c>
      <c r="G331" s="130">
        <v>67964.44</v>
      </c>
      <c r="H331" s="131">
        <v>30.975999270771617</v>
      </c>
      <c r="I331" s="132">
        <v>151445.56</v>
      </c>
    </row>
    <row r="332" spans="1:9" ht="13.5" customHeight="1" x14ac:dyDescent="0.2">
      <c r="A332" s="127">
        <v>10045</v>
      </c>
      <c r="B332" s="127" t="str">
        <f t="shared" ref="B332:B395" si="5">LEFT(C332,3)</f>
        <v>E28</v>
      </c>
      <c r="C332" s="129" t="s">
        <v>40</v>
      </c>
      <c r="D332" s="130">
        <v>58515</v>
      </c>
      <c r="E332" s="130">
        <v>35690.699999999997</v>
      </c>
      <c r="F332" s="130">
        <v>0</v>
      </c>
      <c r="G332" s="130">
        <v>35690.699999999997</v>
      </c>
      <c r="H332" s="131">
        <v>60.994104075877978</v>
      </c>
      <c r="I332" s="132">
        <v>22824.300000000003</v>
      </c>
    </row>
    <row r="333" spans="1:9" ht="12.75" customHeight="1" x14ac:dyDescent="0.2">
      <c r="A333" s="127">
        <v>10045</v>
      </c>
      <c r="B333" s="127" t="str">
        <f t="shared" si="5"/>
        <v/>
      </c>
    </row>
    <row r="334" spans="1:9" ht="13.5" customHeight="1" x14ac:dyDescent="0.2">
      <c r="A334" s="127">
        <v>10045</v>
      </c>
      <c r="C334" s="143" t="s">
        <v>41</v>
      </c>
      <c r="D334" s="144">
        <v>337065</v>
      </c>
      <c r="E334" s="144">
        <v>125643.17</v>
      </c>
      <c r="F334" s="144">
        <v>0</v>
      </c>
      <c r="G334" s="144">
        <v>125643.17</v>
      </c>
      <c r="H334" s="145">
        <v>37.27565009716227</v>
      </c>
      <c r="I334" s="146">
        <v>211421.83</v>
      </c>
    </row>
    <row r="335" spans="1:9" ht="13.5" customHeight="1" x14ac:dyDescent="0.2">
      <c r="A335" s="127">
        <v>10045</v>
      </c>
      <c r="B335" s="127" t="str">
        <f t="shared" si="5"/>
        <v>Con</v>
      </c>
      <c r="C335" s="129" t="s">
        <v>42</v>
      </c>
      <c r="D335" s="130">
        <v>61230</v>
      </c>
      <c r="E335" s="130">
        <v>0</v>
      </c>
      <c r="F335" s="130">
        <v>0</v>
      </c>
      <c r="G335" s="130">
        <v>0</v>
      </c>
      <c r="H335" s="131">
        <v>0</v>
      </c>
      <c r="I335" s="132">
        <v>61230</v>
      </c>
    </row>
    <row r="336" spans="1:9" ht="12.75" customHeight="1" x14ac:dyDescent="0.2">
      <c r="A336" s="127">
        <v>10045</v>
      </c>
      <c r="B336" s="127" t="str">
        <f t="shared" si="5"/>
        <v/>
      </c>
    </row>
    <row r="337" spans="1:9" ht="13.5" customHeight="1" x14ac:dyDescent="0.2">
      <c r="A337" s="127">
        <v>10045</v>
      </c>
      <c r="C337" s="143" t="s">
        <v>44</v>
      </c>
      <c r="D337" s="144">
        <v>61230</v>
      </c>
      <c r="E337" s="144">
        <v>0</v>
      </c>
      <c r="F337" s="144">
        <v>0</v>
      </c>
      <c r="G337" s="144">
        <v>0</v>
      </c>
      <c r="H337" s="145">
        <v>0</v>
      </c>
      <c r="I337" s="146">
        <v>61230</v>
      </c>
    </row>
    <row r="338" spans="1:9" ht="0.75" customHeight="1" x14ac:dyDescent="0.2">
      <c r="A338" s="127">
        <v>10045</v>
      </c>
      <c r="B338" s="127" t="str">
        <f t="shared" si="5"/>
        <v/>
      </c>
    </row>
    <row r="339" spans="1:9" ht="15.75" customHeight="1" x14ac:dyDescent="0.2">
      <c r="A339" s="127">
        <v>10045</v>
      </c>
      <c r="C339" s="139" t="s">
        <v>45</v>
      </c>
      <c r="D339" s="140">
        <v>2765857</v>
      </c>
      <c r="E339" s="140">
        <v>257315.64</v>
      </c>
      <c r="F339" s="140">
        <v>0</v>
      </c>
      <c r="G339" s="140">
        <v>257315.64</v>
      </c>
      <c r="H339" s="141">
        <v>9.3032879140172469</v>
      </c>
      <c r="I339" s="142">
        <v>2508541.36</v>
      </c>
    </row>
    <row r="340" spans="1:9" ht="14.25" customHeight="1" x14ac:dyDescent="0.2">
      <c r="A340" s="127">
        <v>10045</v>
      </c>
      <c r="B340" s="127" t="s">
        <v>322</v>
      </c>
      <c r="C340" s="161" t="s">
        <v>46</v>
      </c>
      <c r="D340" s="162">
        <v>100729</v>
      </c>
      <c r="E340" s="162">
        <v>-1750578.03</v>
      </c>
      <c r="F340" s="162">
        <v>0</v>
      </c>
      <c r="G340" s="162">
        <v>-1750578.03</v>
      </c>
      <c r="H340" s="151">
        <v>-1737.908675753755</v>
      </c>
      <c r="I340" s="152">
        <v>1851307.03</v>
      </c>
    </row>
    <row r="341" spans="1:9" ht="16.5" customHeight="1" x14ac:dyDescent="0.2">
      <c r="A341" s="127">
        <v>10045</v>
      </c>
      <c r="B341" s="127" t="s">
        <v>323</v>
      </c>
      <c r="C341" s="153" t="s">
        <v>47</v>
      </c>
      <c r="D341" s="154">
        <v>980</v>
      </c>
      <c r="E341" s="155"/>
      <c r="F341" s="155"/>
      <c r="G341" s="155"/>
      <c r="H341" s="155"/>
      <c r="I341" s="156"/>
    </row>
    <row r="342" spans="1:9" ht="13.5" customHeight="1" x14ac:dyDescent="0.2">
      <c r="A342" s="127">
        <v>10045</v>
      </c>
      <c r="B342" s="127" t="str">
        <f>LEFT(C342,4)</f>
        <v>CI01</v>
      </c>
      <c r="C342" s="129" t="s">
        <v>48</v>
      </c>
      <c r="D342" s="130">
        <v>-8826</v>
      </c>
      <c r="E342" s="130">
        <v>0</v>
      </c>
      <c r="F342" s="130">
        <v>0</v>
      </c>
      <c r="G342" s="130">
        <v>0</v>
      </c>
      <c r="H342" s="131">
        <v>0</v>
      </c>
      <c r="I342" s="132">
        <v>-8826</v>
      </c>
    </row>
    <row r="343" spans="1:9" ht="12.75" customHeight="1" x14ac:dyDescent="0.2">
      <c r="A343" s="127">
        <v>10045</v>
      </c>
      <c r="B343" s="127" t="str">
        <f t="shared" si="5"/>
        <v/>
      </c>
    </row>
    <row r="344" spans="1:9" ht="13.5" customHeight="1" x14ac:dyDescent="0.2">
      <c r="A344" s="127">
        <v>10045</v>
      </c>
      <c r="C344" s="143" t="s">
        <v>51</v>
      </c>
      <c r="D344" s="144">
        <v>-8826</v>
      </c>
      <c r="E344" s="144">
        <v>0</v>
      </c>
      <c r="F344" s="144">
        <v>0</v>
      </c>
      <c r="G344" s="144">
        <v>0</v>
      </c>
      <c r="H344" s="145">
        <v>0</v>
      </c>
      <c r="I344" s="146">
        <v>-8826</v>
      </c>
    </row>
    <row r="345" spans="1:9" ht="0.75" customHeight="1" x14ac:dyDescent="0.2">
      <c r="A345" s="127">
        <v>10045</v>
      </c>
      <c r="B345" s="127" t="str">
        <f t="shared" si="5"/>
        <v/>
      </c>
    </row>
    <row r="346" spans="1:9" ht="13.5" customHeight="1" x14ac:dyDescent="0.2">
      <c r="A346" s="127">
        <v>10045</v>
      </c>
      <c r="B346" s="127" t="s">
        <v>325</v>
      </c>
      <c r="C346" s="129" t="s">
        <v>229</v>
      </c>
      <c r="D346" s="130">
        <v>980</v>
      </c>
      <c r="E346" s="130">
        <v>0</v>
      </c>
      <c r="F346" s="130">
        <v>0</v>
      </c>
      <c r="G346" s="130">
        <v>0</v>
      </c>
      <c r="H346" s="131">
        <v>0</v>
      </c>
      <c r="I346" s="132">
        <v>980</v>
      </c>
    </row>
    <row r="347" spans="1:9" ht="13.5" customHeight="1" x14ac:dyDescent="0.2">
      <c r="A347" s="127">
        <v>10045</v>
      </c>
      <c r="B347" s="127" t="str">
        <f>LEFT(C347,4)</f>
        <v>CE02</v>
      </c>
      <c r="C347" s="129" t="s">
        <v>230</v>
      </c>
      <c r="D347" s="130">
        <v>0</v>
      </c>
      <c r="E347" s="130">
        <v>2150</v>
      </c>
      <c r="F347" s="130">
        <v>0</v>
      </c>
      <c r="G347" s="130">
        <v>2150</v>
      </c>
      <c r="H347" s="131">
        <v>0</v>
      </c>
      <c r="I347" s="132">
        <v>-2150</v>
      </c>
    </row>
    <row r="348" spans="1:9" ht="13.5" customHeight="1" x14ac:dyDescent="0.2">
      <c r="A348" s="127">
        <v>10045</v>
      </c>
      <c r="B348" s="127" t="str">
        <f>LEFT(C348,4)</f>
        <v>CE04</v>
      </c>
      <c r="C348" s="129" t="s">
        <v>227</v>
      </c>
      <c r="D348" s="130">
        <v>8826</v>
      </c>
      <c r="E348" s="130">
        <v>0</v>
      </c>
      <c r="F348" s="130">
        <v>0</v>
      </c>
      <c r="G348" s="130">
        <v>0</v>
      </c>
      <c r="H348" s="131">
        <v>0</v>
      </c>
      <c r="I348" s="132">
        <v>8826</v>
      </c>
    </row>
    <row r="349" spans="1:9" ht="12.75" customHeight="1" x14ac:dyDescent="0.2">
      <c r="A349" s="127">
        <v>10045</v>
      </c>
      <c r="B349" s="127" t="str">
        <f t="shared" si="5"/>
        <v/>
      </c>
    </row>
    <row r="350" spans="1:9" ht="13.5" customHeight="1" x14ac:dyDescent="0.2">
      <c r="A350" s="127">
        <v>10045</v>
      </c>
      <c r="C350" s="143" t="s">
        <v>56</v>
      </c>
      <c r="D350" s="144">
        <v>9806</v>
      </c>
      <c r="E350" s="144">
        <v>2150</v>
      </c>
      <c r="F350" s="144">
        <v>0</v>
      </c>
      <c r="G350" s="144">
        <v>2150</v>
      </c>
      <c r="H350" s="145">
        <v>21.925351825413014</v>
      </c>
      <c r="I350" s="146">
        <v>7656</v>
      </c>
    </row>
    <row r="351" spans="1:9" ht="0.75" customHeight="1" x14ac:dyDescent="0.2">
      <c r="A351" s="127">
        <v>10045</v>
      </c>
      <c r="B351" s="127" t="str">
        <f t="shared" si="5"/>
        <v/>
      </c>
    </row>
    <row r="352" spans="1:9" ht="14.25" customHeight="1" x14ac:dyDescent="0.2">
      <c r="A352" s="127">
        <v>10045</v>
      </c>
      <c r="B352" s="127" t="s">
        <v>324</v>
      </c>
      <c r="C352" s="157" t="s">
        <v>57</v>
      </c>
      <c r="D352" s="158">
        <v>980</v>
      </c>
      <c r="E352" s="158">
        <v>2150</v>
      </c>
      <c r="F352" s="158">
        <v>0</v>
      </c>
      <c r="G352" s="158">
        <v>2150</v>
      </c>
      <c r="H352" s="159">
        <v>219.38775510204079</v>
      </c>
      <c r="I352" s="160">
        <v>-1170</v>
      </c>
    </row>
    <row r="353" spans="1:9" ht="0.75" customHeight="1" x14ac:dyDescent="0.2">
      <c r="A353" s="127">
        <v>10045</v>
      </c>
      <c r="B353" s="127" t="str">
        <f t="shared" si="5"/>
        <v/>
      </c>
    </row>
    <row r="354" spans="1:9" ht="14.25" customHeight="1" x14ac:dyDescent="0.2">
      <c r="A354" s="127">
        <v>10045</v>
      </c>
      <c r="B354" s="127" t="str">
        <f t="shared" si="5"/>
        <v>TOT</v>
      </c>
      <c r="C354" s="133" t="s">
        <v>58</v>
      </c>
      <c r="D354" s="134">
        <v>101709</v>
      </c>
      <c r="E354" s="134">
        <v>-1748428.03</v>
      </c>
      <c r="F354" s="134">
        <v>0</v>
      </c>
      <c r="G354" s="134">
        <v>-1748428.03</v>
      </c>
      <c r="H354" s="135">
        <v>-1719.0494744811178</v>
      </c>
      <c r="I354" s="136">
        <v>1850137.03</v>
      </c>
    </row>
    <row r="355" spans="1:9" ht="6.75" customHeight="1" x14ac:dyDescent="0.2">
      <c r="B355" s="127" t="str">
        <f t="shared" si="5"/>
        <v>Lon</v>
      </c>
      <c r="C355" s="247" t="s">
        <v>202</v>
      </c>
      <c r="D355" s="247"/>
      <c r="E355" s="247"/>
      <c r="F355" s="247"/>
      <c r="G355" s="247"/>
    </row>
    <row r="356" spans="1:9" ht="13.5" customHeight="1" x14ac:dyDescent="0.2">
      <c r="B356" s="127" t="str">
        <f t="shared" si="5"/>
        <v/>
      </c>
      <c r="C356" s="247"/>
      <c r="D356" s="247"/>
      <c r="E356" s="247"/>
      <c r="F356" s="247"/>
      <c r="G356" s="247"/>
    </row>
    <row r="357" spans="1:9" ht="6.75" customHeight="1" x14ac:dyDescent="0.2">
      <c r="B357" s="127" t="str">
        <f t="shared" si="5"/>
        <v/>
      </c>
      <c r="C357" s="247"/>
      <c r="D357" s="247"/>
      <c r="E357" s="247"/>
      <c r="F357" s="247"/>
      <c r="G357" s="247"/>
    </row>
    <row r="358" spans="1:9" ht="13.5" customHeight="1" x14ac:dyDescent="0.2">
      <c r="B358" s="127" t="str">
        <f t="shared" si="5"/>
        <v>Rep</v>
      </c>
      <c r="C358" s="248" t="s">
        <v>203</v>
      </c>
      <c r="D358" s="248"/>
      <c r="E358" s="248"/>
      <c r="F358" s="248"/>
      <c r="G358" s="248"/>
    </row>
    <row r="359" spans="1:9" ht="6.75" customHeight="1" x14ac:dyDescent="0.2">
      <c r="B359" s="127" t="str">
        <f t="shared" si="5"/>
        <v/>
      </c>
    </row>
    <row r="360" spans="1:9" ht="12.75" customHeight="1" x14ac:dyDescent="0.2">
      <c r="B360" s="127" t="str">
        <f t="shared" si="5"/>
        <v>Cos</v>
      </c>
      <c r="C360" s="248" t="s">
        <v>231</v>
      </c>
      <c r="D360" s="248"/>
      <c r="E360" s="248"/>
      <c r="F360" s="248"/>
      <c r="G360" s="248"/>
    </row>
    <row r="361" spans="1:9" ht="13.5" customHeight="1" x14ac:dyDescent="0.2">
      <c r="B361" s="127" t="str">
        <f t="shared" si="5"/>
        <v/>
      </c>
      <c r="C361" s="248"/>
      <c r="D361" s="248"/>
      <c r="E361" s="248"/>
      <c r="F361" s="248"/>
      <c r="G361" s="248"/>
    </row>
    <row r="362" spans="1:9" ht="6" customHeight="1" x14ac:dyDescent="0.2">
      <c r="B362" s="127" t="str">
        <f t="shared" si="5"/>
        <v/>
      </c>
    </row>
    <row r="363" spans="1:9" ht="13.5" customHeight="1" x14ac:dyDescent="0.2">
      <c r="B363" s="127" t="str">
        <f t="shared" si="5"/>
        <v xml:space="preserve">
CF</v>
      </c>
      <c r="C363" s="249" t="s">
        <v>205</v>
      </c>
      <c r="D363" s="251" t="s">
        <v>206</v>
      </c>
      <c r="E363" s="251" t="s">
        <v>207</v>
      </c>
      <c r="F363" s="251" t="s">
        <v>208</v>
      </c>
      <c r="G363" s="252" t="s">
        <v>209</v>
      </c>
      <c r="H363" s="245" t="s">
        <v>210</v>
      </c>
      <c r="I363" s="243" t="s">
        <v>211</v>
      </c>
    </row>
    <row r="364" spans="1:9" ht="15" customHeight="1" x14ac:dyDescent="0.2">
      <c r="B364" s="127" t="str">
        <f t="shared" si="5"/>
        <v/>
      </c>
      <c r="C364" s="250"/>
      <c r="D364" s="246"/>
      <c r="E364" s="246"/>
      <c r="F364" s="246"/>
      <c r="G364" s="253"/>
      <c r="H364" s="246"/>
      <c r="I364" s="244"/>
    </row>
    <row r="365" spans="1:9" ht="16.5" customHeight="1" x14ac:dyDescent="0.2">
      <c r="A365" s="127">
        <v>10046</v>
      </c>
      <c r="B365" s="126" t="s">
        <v>321</v>
      </c>
      <c r="C365" s="147" t="s">
        <v>5</v>
      </c>
      <c r="D365" s="148">
        <v>154040</v>
      </c>
      <c r="E365" s="149"/>
      <c r="F365" s="149"/>
      <c r="G365" s="149"/>
      <c r="H365" s="149"/>
      <c r="I365" s="150"/>
    </row>
    <row r="366" spans="1:9" ht="13.5" customHeight="1" x14ac:dyDescent="0.2">
      <c r="A366" s="127">
        <v>10046</v>
      </c>
      <c r="B366" s="127" t="str">
        <f t="shared" si="5"/>
        <v>I01</v>
      </c>
      <c r="C366" s="129" t="s">
        <v>6</v>
      </c>
      <c r="D366" s="130">
        <v>-1444666</v>
      </c>
      <c r="E366" s="130">
        <v>-1444665</v>
      </c>
      <c r="F366" s="130">
        <v>0</v>
      </c>
      <c r="G366" s="130">
        <v>-1444665</v>
      </c>
      <c r="H366" s="131">
        <v>99.999930779848071</v>
      </c>
      <c r="I366" s="132">
        <v>-1</v>
      </c>
    </row>
    <row r="367" spans="1:9" ht="13.5" customHeight="1" x14ac:dyDescent="0.2">
      <c r="A367" s="127">
        <v>10046</v>
      </c>
      <c r="B367" s="127" t="str">
        <f t="shared" si="5"/>
        <v>I03</v>
      </c>
      <c r="C367" s="129" t="s">
        <v>7</v>
      </c>
      <c r="D367" s="130">
        <v>-75917</v>
      </c>
      <c r="E367" s="130">
        <v>-74499</v>
      </c>
      <c r="F367" s="130">
        <v>0</v>
      </c>
      <c r="G367" s="130">
        <v>-74499</v>
      </c>
      <c r="H367" s="131">
        <v>98.132170660062968</v>
      </c>
      <c r="I367" s="132">
        <v>-1418</v>
      </c>
    </row>
    <row r="368" spans="1:9" ht="13.5" customHeight="1" x14ac:dyDescent="0.2">
      <c r="A368" s="127">
        <v>10046</v>
      </c>
      <c r="B368" s="127" t="str">
        <f t="shared" si="5"/>
        <v>I05</v>
      </c>
      <c r="C368" s="129" t="s">
        <v>8</v>
      </c>
      <c r="D368" s="130">
        <v>-97680</v>
      </c>
      <c r="E368" s="130">
        <v>0</v>
      </c>
      <c r="F368" s="130">
        <v>0</v>
      </c>
      <c r="G368" s="130">
        <v>0</v>
      </c>
      <c r="H368" s="131">
        <v>0</v>
      </c>
      <c r="I368" s="132">
        <v>-97680</v>
      </c>
    </row>
    <row r="369" spans="1:9" ht="13.5" customHeight="1" x14ac:dyDescent="0.2">
      <c r="A369" s="127">
        <v>10046</v>
      </c>
      <c r="B369" s="127" t="str">
        <f t="shared" si="5"/>
        <v>I07</v>
      </c>
      <c r="C369" s="129" t="s">
        <v>212</v>
      </c>
      <c r="D369" s="130">
        <v>0</v>
      </c>
      <c r="E369" s="130">
        <v>-2430</v>
      </c>
      <c r="F369" s="130">
        <v>0</v>
      </c>
      <c r="G369" s="130">
        <v>-2430</v>
      </c>
      <c r="H369" s="131">
        <v>0</v>
      </c>
      <c r="I369" s="132">
        <v>2430</v>
      </c>
    </row>
    <row r="370" spans="1:9" ht="13.5" customHeight="1" x14ac:dyDescent="0.2">
      <c r="A370" s="127">
        <v>10046</v>
      </c>
      <c r="B370" s="127" t="str">
        <f t="shared" si="5"/>
        <v>I08</v>
      </c>
      <c r="C370" s="129" t="s">
        <v>213</v>
      </c>
      <c r="D370" s="130">
        <v>-38300</v>
      </c>
      <c r="E370" s="130">
        <v>-14732.759999999998</v>
      </c>
      <c r="F370" s="130">
        <v>0</v>
      </c>
      <c r="G370" s="130">
        <v>-14732.759999999998</v>
      </c>
      <c r="H370" s="131">
        <v>38.466736292428187</v>
      </c>
      <c r="I370" s="132">
        <v>-23567.24</v>
      </c>
    </row>
    <row r="371" spans="1:9" ht="13.5" customHeight="1" x14ac:dyDescent="0.2">
      <c r="A371" s="127">
        <v>10046</v>
      </c>
      <c r="B371" s="127" t="str">
        <f t="shared" si="5"/>
        <v>I09</v>
      </c>
      <c r="C371" s="129" t="s">
        <v>10</v>
      </c>
      <c r="D371" s="130">
        <v>-74815</v>
      </c>
      <c r="E371" s="130">
        <v>-15393.87</v>
      </c>
      <c r="F371" s="130">
        <v>0</v>
      </c>
      <c r="G371" s="130">
        <v>-15393.87</v>
      </c>
      <c r="H371" s="131">
        <v>20.575913921005146</v>
      </c>
      <c r="I371" s="132">
        <v>-59421.13</v>
      </c>
    </row>
    <row r="372" spans="1:9" ht="13.5" customHeight="1" x14ac:dyDescent="0.2">
      <c r="A372" s="127">
        <v>10046</v>
      </c>
      <c r="B372" s="127" t="str">
        <f t="shared" si="5"/>
        <v>I10</v>
      </c>
      <c r="C372" s="129" t="s">
        <v>63</v>
      </c>
      <c r="D372" s="130">
        <v>-6125</v>
      </c>
      <c r="E372" s="130">
        <v>0</v>
      </c>
      <c r="F372" s="130">
        <v>0</v>
      </c>
      <c r="G372" s="130">
        <v>0</v>
      </c>
      <c r="H372" s="131">
        <v>0</v>
      </c>
      <c r="I372" s="132">
        <v>-6125</v>
      </c>
    </row>
    <row r="373" spans="1:9" ht="13.5" customHeight="1" x14ac:dyDescent="0.2">
      <c r="A373" s="127">
        <v>10046</v>
      </c>
      <c r="B373" s="127" t="str">
        <f t="shared" si="5"/>
        <v>I12</v>
      </c>
      <c r="C373" s="129" t="s">
        <v>11</v>
      </c>
      <c r="D373" s="130">
        <v>-57655</v>
      </c>
      <c r="E373" s="130">
        <v>-23473.75</v>
      </c>
      <c r="F373" s="130">
        <v>0</v>
      </c>
      <c r="G373" s="130">
        <v>-23473.75</v>
      </c>
      <c r="H373" s="131">
        <v>40.714161824646602</v>
      </c>
      <c r="I373" s="132">
        <v>-34181.25</v>
      </c>
    </row>
    <row r="374" spans="1:9" ht="13.5" customHeight="1" x14ac:dyDescent="0.2">
      <c r="A374" s="127">
        <v>10046</v>
      </c>
      <c r="B374" s="127" t="str">
        <f t="shared" si="5"/>
        <v>I13</v>
      </c>
      <c r="C374" s="129" t="s">
        <v>12</v>
      </c>
      <c r="D374" s="130">
        <v>-1550</v>
      </c>
      <c r="E374" s="130">
        <v>-894</v>
      </c>
      <c r="F374" s="130">
        <v>0</v>
      </c>
      <c r="G374" s="130">
        <v>-894</v>
      </c>
      <c r="H374" s="131">
        <v>57.677419354838712</v>
      </c>
      <c r="I374" s="132">
        <v>-656</v>
      </c>
    </row>
    <row r="375" spans="1:9" ht="13.5" customHeight="1" x14ac:dyDescent="0.2">
      <c r="A375" s="127">
        <v>10046</v>
      </c>
      <c r="B375" s="127" t="str">
        <f t="shared" si="5"/>
        <v>I18</v>
      </c>
      <c r="C375" s="129" t="s">
        <v>13</v>
      </c>
      <c r="D375" s="130">
        <v>-8146</v>
      </c>
      <c r="E375" s="130">
        <v>0</v>
      </c>
      <c r="F375" s="130">
        <v>0</v>
      </c>
      <c r="G375" s="130">
        <v>0</v>
      </c>
      <c r="H375" s="131">
        <v>0</v>
      </c>
      <c r="I375" s="132">
        <v>-8146</v>
      </c>
    </row>
    <row r="376" spans="1:9" ht="12.75" customHeight="1" x14ac:dyDescent="0.2">
      <c r="A376" s="127">
        <v>10046</v>
      </c>
      <c r="B376" s="127" t="str">
        <f t="shared" si="5"/>
        <v/>
      </c>
    </row>
    <row r="377" spans="1:9" ht="13.5" customHeight="1" x14ac:dyDescent="0.2">
      <c r="A377" s="127">
        <v>10046</v>
      </c>
      <c r="C377" s="143" t="s">
        <v>14</v>
      </c>
      <c r="D377" s="144">
        <v>-1804854</v>
      </c>
      <c r="E377" s="144">
        <v>-1576088.38</v>
      </c>
      <c r="F377" s="144">
        <v>0</v>
      </c>
      <c r="G377" s="144">
        <v>-1576088.38</v>
      </c>
      <c r="H377" s="145">
        <v>87.324979194993062</v>
      </c>
      <c r="I377" s="146">
        <v>-228765.62</v>
      </c>
    </row>
    <row r="378" spans="1:9" ht="0.75" customHeight="1" x14ac:dyDescent="0.2">
      <c r="A378" s="127">
        <v>10046</v>
      </c>
      <c r="B378" s="127" t="str">
        <f t="shared" si="5"/>
        <v/>
      </c>
    </row>
    <row r="379" spans="1:9" ht="13.5" customHeight="1" x14ac:dyDescent="0.2">
      <c r="A379" s="127">
        <v>10046</v>
      </c>
      <c r="B379" s="127" t="str">
        <f t="shared" si="5"/>
        <v>E01</v>
      </c>
      <c r="C379" s="129" t="s">
        <v>15</v>
      </c>
      <c r="D379" s="130">
        <v>953572</v>
      </c>
      <c r="E379" s="130">
        <v>0</v>
      </c>
      <c r="F379" s="130">
        <v>0</v>
      </c>
      <c r="G379" s="130">
        <v>0</v>
      </c>
      <c r="H379" s="131">
        <v>0</v>
      </c>
      <c r="I379" s="132">
        <v>953572</v>
      </c>
    </row>
    <row r="380" spans="1:9" ht="13.5" customHeight="1" x14ac:dyDescent="0.2">
      <c r="A380" s="127">
        <v>10046</v>
      </c>
      <c r="B380" s="127" t="str">
        <f t="shared" si="5"/>
        <v>E03</v>
      </c>
      <c r="C380" s="129" t="s">
        <v>17</v>
      </c>
      <c r="D380" s="130">
        <v>316151</v>
      </c>
      <c r="E380" s="130">
        <v>0</v>
      </c>
      <c r="F380" s="130">
        <v>0</v>
      </c>
      <c r="G380" s="130">
        <v>0</v>
      </c>
      <c r="H380" s="131">
        <v>0</v>
      </c>
      <c r="I380" s="132">
        <v>316151</v>
      </c>
    </row>
    <row r="381" spans="1:9" ht="13.5" customHeight="1" x14ac:dyDescent="0.2">
      <c r="A381" s="127">
        <v>10046</v>
      </c>
      <c r="B381" s="127" t="str">
        <f t="shared" si="5"/>
        <v>E04</v>
      </c>
      <c r="C381" s="129" t="s">
        <v>18</v>
      </c>
      <c r="D381" s="130">
        <v>42564</v>
      </c>
      <c r="E381" s="130">
        <v>-605.55999999999995</v>
      </c>
      <c r="F381" s="130">
        <v>0</v>
      </c>
      <c r="G381" s="130">
        <v>-605.55999999999995</v>
      </c>
      <c r="H381" s="131">
        <v>-1.4227046330232123</v>
      </c>
      <c r="I381" s="132">
        <v>43169.56</v>
      </c>
    </row>
    <row r="382" spans="1:9" ht="13.5" customHeight="1" x14ac:dyDescent="0.2">
      <c r="A382" s="127">
        <v>10046</v>
      </c>
      <c r="B382" s="127" t="str">
        <f t="shared" si="5"/>
        <v>E05</v>
      </c>
      <c r="C382" s="129" t="s">
        <v>214</v>
      </c>
      <c r="D382" s="130">
        <v>67808</v>
      </c>
      <c r="E382" s="130">
        <v>0</v>
      </c>
      <c r="F382" s="130">
        <v>0</v>
      </c>
      <c r="G382" s="130">
        <v>0</v>
      </c>
      <c r="H382" s="131">
        <v>0</v>
      </c>
      <c r="I382" s="132">
        <v>67808</v>
      </c>
    </row>
    <row r="383" spans="1:9" ht="13.5" customHeight="1" x14ac:dyDescent="0.2">
      <c r="A383" s="127">
        <v>10046</v>
      </c>
      <c r="B383" s="127" t="str">
        <f t="shared" si="5"/>
        <v>E07</v>
      </c>
      <c r="C383" s="129" t="s">
        <v>19</v>
      </c>
      <c r="D383" s="130">
        <v>36151</v>
      </c>
      <c r="E383" s="130">
        <v>0</v>
      </c>
      <c r="F383" s="130">
        <v>0</v>
      </c>
      <c r="G383" s="130">
        <v>0</v>
      </c>
      <c r="H383" s="131">
        <v>0</v>
      </c>
      <c r="I383" s="132">
        <v>36151</v>
      </c>
    </row>
    <row r="384" spans="1:9" ht="13.5" customHeight="1" x14ac:dyDescent="0.2">
      <c r="A384" s="127">
        <v>10046</v>
      </c>
      <c r="B384" s="127" t="str">
        <f t="shared" si="5"/>
        <v>E08</v>
      </c>
      <c r="C384" s="129" t="s">
        <v>20</v>
      </c>
      <c r="D384" s="130">
        <v>10772</v>
      </c>
      <c r="E384" s="130">
        <v>1196.95</v>
      </c>
      <c r="F384" s="130">
        <v>0</v>
      </c>
      <c r="G384" s="130">
        <v>1196.95</v>
      </c>
      <c r="H384" s="131">
        <v>11.111678425547716</v>
      </c>
      <c r="I384" s="132">
        <v>9575.0499999999993</v>
      </c>
    </row>
    <row r="385" spans="1:9" ht="13.5" customHeight="1" x14ac:dyDescent="0.2">
      <c r="A385" s="127">
        <v>10046</v>
      </c>
      <c r="B385" s="127" t="str">
        <f t="shared" si="5"/>
        <v>E09</v>
      </c>
      <c r="C385" s="129" t="s">
        <v>215</v>
      </c>
      <c r="D385" s="130">
        <v>6702</v>
      </c>
      <c r="E385" s="130">
        <v>1886.25</v>
      </c>
      <c r="F385" s="130">
        <v>0</v>
      </c>
      <c r="G385" s="130">
        <v>1886.25</v>
      </c>
      <c r="H385" s="131">
        <v>28.144583706356311</v>
      </c>
      <c r="I385" s="132">
        <v>4815.75</v>
      </c>
    </row>
    <row r="386" spans="1:9" ht="13.5" customHeight="1" x14ac:dyDescent="0.2">
      <c r="A386" s="127">
        <v>10046</v>
      </c>
      <c r="B386" s="127" t="str">
        <f t="shared" si="5"/>
        <v>E10</v>
      </c>
      <c r="C386" s="129" t="s">
        <v>21</v>
      </c>
      <c r="D386" s="130">
        <v>8067</v>
      </c>
      <c r="E386" s="130">
        <v>595.94000000000005</v>
      </c>
      <c r="F386" s="130">
        <v>0</v>
      </c>
      <c r="G386" s="130">
        <v>595.94000000000005</v>
      </c>
      <c r="H386" s="131">
        <v>7.3873806867484815</v>
      </c>
      <c r="I386" s="132">
        <v>7471.06</v>
      </c>
    </row>
    <row r="387" spans="1:9" ht="13.5" customHeight="1" x14ac:dyDescent="0.2">
      <c r="A387" s="127">
        <v>10046</v>
      </c>
      <c r="B387" s="127" t="str">
        <f t="shared" si="5"/>
        <v>E11</v>
      </c>
      <c r="C387" s="129" t="s">
        <v>22</v>
      </c>
      <c r="D387" s="130">
        <v>8198</v>
      </c>
      <c r="E387" s="130">
        <v>0</v>
      </c>
      <c r="F387" s="130">
        <v>0</v>
      </c>
      <c r="G387" s="130">
        <v>0</v>
      </c>
      <c r="H387" s="131">
        <v>0</v>
      </c>
      <c r="I387" s="132">
        <v>8198</v>
      </c>
    </row>
    <row r="388" spans="1:9" ht="12.75" customHeight="1" x14ac:dyDescent="0.2">
      <c r="A388" s="127">
        <v>10046</v>
      </c>
      <c r="B388" s="127" t="str">
        <f t="shared" si="5"/>
        <v/>
      </c>
    </row>
    <row r="389" spans="1:9" ht="13.5" customHeight="1" x14ac:dyDescent="0.2">
      <c r="A389" s="127">
        <v>10046</v>
      </c>
      <c r="C389" s="143" t="s">
        <v>23</v>
      </c>
      <c r="D389" s="144">
        <v>1449985</v>
      </c>
      <c r="E389" s="144">
        <v>3073.58</v>
      </c>
      <c r="F389" s="144">
        <v>0</v>
      </c>
      <c r="G389" s="144">
        <v>3073.58</v>
      </c>
      <c r="H389" s="145">
        <v>0.21197322730924803</v>
      </c>
      <c r="I389" s="146">
        <v>1446911.42</v>
      </c>
    </row>
    <row r="390" spans="1:9" ht="13.5" customHeight="1" x14ac:dyDescent="0.2">
      <c r="A390" s="127">
        <v>10046</v>
      </c>
      <c r="B390" s="127" t="str">
        <f t="shared" si="5"/>
        <v>E12</v>
      </c>
      <c r="C390" s="129" t="s">
        <v>24</v>
      </c>
      <c r="D390" s="130">
        <v>22632</v>
      </c>
      <c r="E390" s="130">
        <v>6172.68</v>
      </c>
      <c r="F390" s="130">
        <v>0</v>
      </c>
      <c r="G390" s="130">
        <v>6172.68</v>
      </c>
      <c r="H390" s="131">
        <v>27.274125132555675</v>
      </c>
      <c r="I390" s="132">
        <v>16459.32</v>
      </c>
    </row>
    <row r="391" spans="1:9" ht="13.5" customHeight="1" x14ac:dyDescent="0.2">
      <c r="A391" s="127">
        <v>10046</v>
      </c>
      <c r="B391" s="127" t="str">
        <f t="shared" si="5"/>
        <v>E13</v>
      </c>
      <c r="C391" s="129" t="s">
        <v>216</v>
      </c>
      <c r="D391" s="130">
        <v>5435</v>
      </c>
      <c r="E391" s="130">
        <v>966.21</v>
      </c>
      <c r="F391" s="130">
        <v>0</v>
      </c>
      <c r="G391" s="130">
        <v>966.21</v>
      </c>
      <c r="H391" s="131">
        <v>17.777552897884085</v>
      </c>
      <c r="I391" s="132">
        <v>4468.79</v>
      </c>
    </row>
    <row r="392" spans="1:9" ht="13.5" customHeight="1" x14ac:dyDescent="0.2">
      <c r="A392" s="127">
        <v>10046</v>
      </c>
      <c r="B392" s="127" t="str">
        <f t="shared" si="5"/>
        <v>E14</v>
      </c>
      <c r="C392" s="129" t="s">
        <v>25</v>
      </c>
      <c r="D392" s="130">
        <v>18664</v>
      </c>
      <c r="E392" s="130">
        <v>4541.87</v>
      </c>
      <c r="F392" s="130">
        <v>0</v>
      </c>
      <c r="G392" s="130">
        <v>4541.87</v>
      </c>
      <c r="H392" s="131">
        <v>24.334922846120875</v>
      </c>
      <c r="I392" s="132">
        <v>14122.13</v>
      </c>
    </row>
    <row r="393" spans="1:9" ht="13.5" customHeight="1" x14ac:dyDescent="0.2">
      <c r="A393" s="127">
        <v>10046</v>
      </c>
      <c r="B393" s="127" t="str">
        <f t="shared" si="5"/>
        <v>E15</v>
      </c>
      <c r="C393" s="129" t="s">
        <v>26</v>
      </c>
      <c r="D393" s="130">
        <v>4858</v>
      </c>
      <c r="E393" s="130">
        <v>499.68</v>
      </c>
      <c r="F393" s="130">
        <v>0</v>
      </c>
      <c r="G393" s="130">
        <v>499.68</v>
      </c>
      <c r="H393" s="131">
        <v>10.285714285714286</v>
      </c>
      <c r="I393" s="132">
        <v>4358.32</v>
      </c>
    </row>
    <row r="394" spans="1:9" ht="13.5" customHeight="1" x14ac:dyDescent="0.2">
      <c r="A394" s="127">
        <v>10046</v>
      </c>
      <c r="B394" s="127" t="str">
        <f t="shared" si="5"/>
        <v>E16</v>
      </c>
      <c r="C394" s="129" t="s">
        <v>27</v>
      </c>
      <c r="D394" s="130">
        <v>24815</v>
      </c>
      <c r="E394" s="130">
        <v>1960.17</v>
      </c>
      <c r="F394" s="130">
        <v>0</v>
      </c>
      <c r="G394" s="130">
        <v>1960.17</v>
      </c>
      <c r="H394" s="131">
        <v>7.8991335885553102</v>
      </c>
      <c r="I394" s="132">
        <v>22854.83</v>
      </c>
    </row>
    <row r="395" spans="1:9" ht="13.5" customHeight="1" x14ac:dyDescent="0.2">
      <c r="A395" s="127">
        <v>10046</v>
      </c>
      <c r="B395" s="127" t="str">
        <f t="shared" si="5"/>
        <v>E17</v>
      </c>
      <c r="C395" s="129" t="s">
        <v>28</v>
      </c>
      <c r="D395" s="130">
        <v>17590</v>
      </c>
      <c r="E395" s="130">
        <v>38730.120000000003</v>
      </c>
      <c r="F395" s="130">
        <v>0</v>
      </c>
      <c r="G395" s="130">
        <v>38730.120000000003</v>
      </c>
      <c r="H395" s="131">
        <v>220.18260375213194</v>
      </c>
      <c r="I395" s="132">
        <v>-21140.120000000006</v>
      </c>
    </row>
    <row r="396" spans="1:9" ht="13.5" customHeight="1" x14ac:dyDescent="0.2">
      <c r="A396" s="127">
        <v>10046</v>
      </c>
      <c r="B396" s="127" t="str">
        <f t="shared" ref="B396:B459" si="6">LEFT(C396,3)</f>
        <v>E18</v>
      </c>
      <c r="C396" s="129" t="s">
        <v>29</v>
      </c>
      <c r="D396" s="130">
        <v>8758</v>
      </c>
      <c r="E396" s="130">
        <v>5249.02</v>
      </c>
      <c r="F396" s="130">
        <v>0</v>
      </c>
      <c r="G396" s="130">
        <v>5249.02</v>
      </c>
      <c r="H396" s="131">
        <v>59.934003197076962</v>
      </c>
      <c r="I396" s="132">
        <v>3508.98</v>
      </c>
    </row>
    <row r="397" spans="1:9" ht="12.75" customHeight="1" x14ac:dyDescent="0.2">
      <c r="A397" s="127">
        <v>10046</v>
      </c>
      <c r="B397" s="127" t="str">
        <f t="shared" si="6"/>
        <v/>
      </c>
    </row>
    <row r="398" spans="1:9" ht="13.5" customHeight="1" x14ac:dyDescent="0.2">
      <c r="A398" s="127">
        <v>10046</v>
      </c>
      <c r="C398" s="143" t="s">
        <v>30</v>
      </c>
      <c r="D398" s="144">
        <v>102752</v>
      </c>
      <c r="E398" s="144">
        <v>58119.75</v>
      </c>
      <c r="F398" s="144">
        <v>0</v>
      </c>
      <c r="G398" s="144">
        <v>58119.75</v>
      </c>
      <c r="H398" s="145">
        <v>56.563132591093108</v>
      </c>
      <c r="I398" s="146">
        <v>44632.25</v>
      </c>
    </row>
    <row r="399" spans="1:9" ht="13.5" customHeight="1" x14ac:dyDescent="0.2">
      <c r="A399" s="127">
        <v>10046</v>
      </c>
      <c r="B399" s="127" t="str">
        <f t="shared" si="6"/>
        <v>E19</v>
      </c>
      <c r="C399" s="129" t="s">
        <v>31</v>
      </c>
      <c r="D399" s="130">
        <v>76005</v>
      </c>
      <c r="E399" s="130">
        <v>20079.89</v>
      </c>
      <c r="F399" s="130">
        <v>0</v>
      </c>
      <c r="G399" s="130">
        <v>20079.89</v>
      </c>
      <c r="H399" s="131">
        <v>26.419169791461087</v>
      </c>
      <c r="I399" s="132">
        <v>55925.11</v>
      </c>
    </row>
    <row r="400" spans="1:9" ht="13.5" customHeight="1" x14ac:dyDescent="0.2">
      <c r="A400" s="127">
        <v>10046</v>
      </c>
      <c r="B400" s="127" t="str">
        <f t="shared" si="6"/>
        <v>E20</v>
      </c>
      <c r="C400" s="129" t="s">
        <v>32</v>
      </c>
      <c r="D400" s="130">
        <v>16562</v>
      </c>
      <c r="E400" s="130">
        <v>6364.36</v>
      </c>
      <c r="F400" s="130">
        <v>0</v>
      </c>
      <c r="G400" s="130">
        <v>6364.36</v>
      </c>
      <c r="H400" s="131">
        <v>38.427484603308777</v>
      </c>
      <c r="I400" s="132">
        <v>10197.64</v>
      </c>
    </row>
    <row r="401" spans="1:9" ht="13.5" customHeight="1" x14ac:dyDescent="0.2">
      <c r="A401" s="127">
        <v>10046</v>
      </c>
      <c r="B401" s="127" t="str">
        <f t="shared" si="6"/>
        <v>E22</v>
      </c>
      <c r="C401" s="129" t="s">
        <v>33</v>
      </c>
      <c r="D401" s="130">
        <v>16421</v>
      </c>
      <c r="E401" s="130">
        <v>6194.7</v>
      </c>
      <c r="F401" s="130">
        <v>0</v>
      </c>
      <c r="G401" s="130">
        <v>6194.7</v>
      </c>
      <c r="H401" s="131">
        <v>37.72425552646002</v>
      </c>
      <c r="I401" s="132">
        <v>10226.299999999999</v>
      </c>
    </row>
    <row r="402" spans="1:9" ht="13.5" customHeight="1" x14ac:dyDescent="0.2">
      <c r="A402" s="127">
        <v>10046</v>
      </c>
      <c r="B402" s="127" t="str">
        <f t="shared" si="6"/>
        <v>E23</v>
      </c>
      <c r="C402" s="129" t="s">
        <v>34</v>
      </c>
      <c r="D402" s="130">
        <v>8116</v>
      </c>
      <c r="E402" s="130">
        <v>718</v>
      </c>
      <c r="F402" s="130">
        <v>0</v>
      </c>
      <c r="G402" s="130">
        <v>718</v>
      </c>
      <c r="H402" s="131">
        <v>8.8467225234105467</v>
      </c>
      <c r="I402" s="132">
        <v>7398</v>
      </c>
    </row>
    <row r="403" spans="1:9" ht="13.5" customHeight="1" x14ac:dyDescent="0.2">
      <c r="A403" s="127">
        <v>10046</v>
      </c>
      <c r="B403" s="127" t="str">
        <f t="shared" si="6"/>
        <v>E24</v>
      </c>
      <c r="C403" s="129" t="s">
        <v>35</v>
      </c>
      <c r="D403" s="130">
        <v>850</v>
      </c>
      <c r="E403" s="130">
        <v>2465.44</v>
      </c>
      <c r="F403" s="130">
        <v>0</v>
      </c>
      <c r="G403" s="130">
        <v>2465.44</v>
      </c>
      <c r="H403" s="131">
        <v>290.05176470588236</v>
      </c>
      <c r="I403" s="132">
        <v>-1615.44</v>
      </c>
    </row>
    <row r="404" spans="1:9" ht="13.5" customHeight="1" x14ac:dyDescent="0.2">
      <c r="A404" s="127">
        <v>10046</v>
      </c>
      <c r="B404" s="127" t="str">
        <f t="shared" si="6"/>
        <v>E25</v>
      </c>
      <c r="C404" s="129" t="s">
        <v>36</v>
      </c>
      <c r="D404" s="130">
        <v>79263</v>
      </c>
      <c r="E404" s="130">
        <v>9860.7199999999993</v>
      </c>
      <c r="F404" s="130">
        <v>0</v>
      </c>
      <c r="G404" s="130">
        <v>9860.7199999999993</v>
      </c>
      <c r="H404" s="131">
        <v>12.440508181623205</v>
      </c>
      <c r="I404" s="132">
        <v>69402.28</v>
      </c>
    </row>
    <row r="405" spans="1:9" ht="12.75" customHeight="1" x14ac:dyDescent="0.2">
      <c r="A405" s="127">
        <v>10046</v>
      </c>
      <c r="B405" s="127" t="str">
        <f t="shared" si="6"/>
        <v/>
      </c>
    </row>
    <row r="406" spans="1:9" ht="13.5" customHeight="1" x14ac:dyDescent="0.2">
      <c r="A406" s="127">
        <v>10046</v>
      </c>
      <c r="C406" s="143" t="s">
        <v>37</v>
      </c>
      <c r="D406" s="144">
        <v>197217</v>
      </c>
      <c r="E406" s="144">
        <v>45683.11</v>
      </c>
      <c r="F406" s="144">
        <v>0</v>
      </c>
      <c r="G406" s="144">
        <v>45683.11</v>
      </c>
      <c r="H406" s="145">
        <v>23.163880395706254</v>
      </c>
      <c r="I406" s="146">
        <v>151533.89000000001</v>
      </c>
    </row>
    <row r="407" spans="1:9" ht="13.5" customHeight="1" x14ac:dyDescent="0.2">
      <c r="A407" s="127">
        <v>10046</v>
      </c>
      <c r="B407" s="127" t="str">
        <f t="shared" si="6"/>
        <v>E26</v>
      </c>
      <c r="C407" s="129" t="s">
        <v>38</v>
      </c>
      <c r="D407" s="130">
        <v>6700</v>
      </c>
      <c r="E407" s="130">
        <v>2736.8</v>
      </c>
      <c r="F407" s="130">
        <v>0</v>
      </c>
      <c r="G407" s="130">
        <v>2736.8</v>
      </c>
      <c r="H407" s="131">
        <v>40.847761194029857</v>
      </c>
      <c r="I407" s="132">
        <v>3963.2</v>
      </c>
    </row>
    <row r="408" spans="1:9" ht="13.5" customHeight="1" x14ac:dyDescent="0.2">
      <c r="A408" s="127">
        <v>10046</v>
      </c>
      <c r="B408" s="127" t="str">
        <f t="shared" si="6"/>
        <v>E27</v>
      </c>
      <c r="C408" s="129" t="s">
        <v>39</v>
      </c>
      <c r="D408" s="130">
        <v>75486</v>
      </c>
      <c r="E408" s="130">
        <v>18853.560000000001</v>
      </c>
      <c r="F408" s="130">
        <v>0</v>
      </c>
      <c r="G408" s="130">
        <v>18853.560000000001</v>
      </c>
      <c r="H408" s="131">
        <v>24.976234003656309</v>
      </c>
      <c r="I408" s="132">
        <v>56632.44</v>
      </c>
    </row>
    <row r="409" spans="1:9" ht="13.5" customHeight="1" x14ac:dyDescent="0.2">
      <c r="A409" s="127">
        <v>10046</v>
      </c>
      <c r="B409" s="127" t="str">
        <f t="shared" si="6"/>
        <v>E28</v>
      </c>
      <c r="C409" s="129" t="s">
        <v>40</v>
      </c>
      <c r="D409" s="130">
        <v>30450</v>
      </c>
      <c r="E409" s="130">
        <v>11990</v>
      </c>
      <c r="F409" s="130">
        <v>0</v>
      </c>
      <c r="G409" s="130">
        <v>11990</v>
      </c>
      <c r="H409" s="131">
        <v>39.376026272577995</v>
      </c>
      <c r="I409" s="132">
        <v>18460</v>
      </c>
    </row>
    <row r="410" spans="1:9" ht="12.75" customHeight="1" x14ac:dyDescent="0.2">
      <c r="A410" s="127">
        <v>10046</v>
      </c>
      <c r="B410" s="127" t="str">
        <f t="shared" si="6"/>
        <v/>
      </c>
    </row>
    <row r="411" spans="1:9" ht="13.5" customHeight="1" x14ac:dyDescent="0.2">
      <c r="A411" s="127">
        <v>10046</v>
      </c>
      <c r="C411" s="143" t="s">
        <v>41</v>
      </c>
      <c r="D411" s="144">
        <v>112636</v>
      </c>
      <c r="E411" s="144">
        <v>33580.36</v>
      </c>
      <c r="F411" s="144">
        <v>0</v>
      </c>
      <c r="G411" s="144">
        <v>33580.36</v>
      </c>
      <c r="H411" s="145">
        <v>29.81316808125289</v>
      </c>
      <c r="I411" s="146">
        <v>79055.64</v>
      </c>
    </row>
    <row r="412" spans="1:9" ht="13.5" customHeight="1" x14ac:dyDescent="0.2">
      <c r="A412" s="127">
        <v>10046</v>
      </c>
      <c r="B412" s="127" t="str">
        <f t="shared" si="6"/>
        <v>Con</v>
      </c>
      <c r="C412" s="129" t="s">
        <v>42</v>
      </c>
      <c r="D412" s="130">
        <v>96304</v>
      </c>
      <c r="E412" s="130">
        <v>0</v>
      </c>
      <c r="F412" s="130">
        <v>0</v>
      </c>
      <c r="G412" s="130">
        <v>0</v>
      </c>
      <c r="H412" s="131">
        <v>0</v>
      </c>
      <c r="I412" s="132">
        <v>96304</v>
      </c>
    </row>
    <row r="413" spans="1:9" ht="12.75" customHeight="1" x14ac:dyDescent="0.2">
      <c r="A413" s="127">
        <v>10046</v>
      </c>
      <c r="B413" s="127" t="str">
        <f t="shared" si="6"/>
        <v/>
      </c>
    </row>
    <row r="414" spans="1:9" ht="13.5" customHeight="1" x14ac:dyDescent="0.2">
      <c r="A414" s="127">
        <v>10046</v>
      </c>
      <c r="C414" s="143" t="s">
        <v>44</v>
      </c>
      <c r="D414" s="144">
        <v>96304</v>
      </c>
      <c r="E414" s="144">
        <v>0</v>
      </c>
      <c r="F414" s="144">
        <v>0</v>
      </c>
      <c r="G414" s="144">
        <v>0</v>
      </c>
      <c r="H414" s="145">
        <v>0</v>
      </c>
      <c r="I414" s="146">
        <v>96304</v>
      </c>
    </row>
    <row r="415" spans="1:9" ht="0.75" customHeight="1" x14ac:dyDescent="0.2">
      <c r="A415" s="127">
        <v>10046</v>
      </c>
      <c r="B415" s="127" t="str">
        <f t="shared" si="6"/>
        <v/>
      </c>
    </row>
    <row r="416" spans="1:9" ht="15.75" customHeight="1" x14ac:dyDescent="0.2">
      <c r="A416" s="127">
        <v>10046</v>
      </c>
      <c r="C416" s="139" t="s">
        <v>45</v>
      </c>
      <c r="D416" s="140">
        <v>1958894</v>
      </c>
      <c r="E416" s="140">
        <v>140456.79999999999</v>
      </c>
      <c r="F416" s="140">
        <v>0</v>
      </c>
      <c r="G416" s="140">
        <v>140456.79999999999</v>
      </c>
      <c r="H416" s="141">
        <v>7.170209311989316</v>
      </c>
      <c r="I416" s="142">
        <v>1818437.2</v>
      </c>
    </row>
    <row r="417" spans="1:9" ht="14.25" customHeight="1" x14ac:dyDescent="0.2">
      <c r="A417" s="127">
        <v>10046</v>
      </c>
      <c r="B417" s="127" t="s">
        <v>322</v>
      </c>
      <c r="C417" s="161" t="s">
        <v>46</v>
      </c>
      <c r="D417" s="162">
        <v>154040</v>
      </c>
      <c r="E417" s="162">
        <v>-1435631.58</v>
      </c>
      <c r="F417" s="162">
        <v>0</v>
      </c>
      <c r="G417" s="162">
        <v>-1435631.58</v>
      </c>
      <c r="H417" s="151">
        <v>-931.98622435730965</v>
      </c>
      <c r="I417" s="152">
        <v>1589671.58</v>
      </c>
    </row>
    <row r="418" spans="1:9" ht="16.5" customHeight="1" x14ac:dyDescent="0.2">
      <c r="A418" s="127">
        <v>10046</v>
      </c>
      <c r="B418" s="127" t="s">
        <v>323</v>
      </c>
      <c r="C418" s="153" t="s">
        <v>47</v>
      </c>
      <c r="D418" s="154">
        <v>0</v>
      </c>
      <c r="E418" s="155"/>
      <c r="F418" s="155"/>
      <c r="G418" s="155"/>
      <c r="H418" s="155"/>
      <c r="I418" s="156"/>
    </row>
    <row r="419" spans="1:9" ht="13.5" customHeight="1" x14ac:dyDescent="0.2">
      <c r="A419" s="127">
        <v>10046</v>
      </c>
      <c r="B419" s="127" t="str">
        <f>LEFT(C419,4)</f>
        <v>CI01</v>
      </c>
      <c r="C419" s="129" t="s">
        <v>48</v>
      </c>
      <c r="D419" s="130">
        <v>-8050</v>
      </c>
      <c r="E419" s="130">
        <v>0</v>
      </c>
      <c r="F419" s="130">
        <v>0</v>
      </c>
      <c r="G419" s="130">
        <v>0</v>
      </c>
      <c r="H419" s="131">
        <v>0</v>
      </c>
      <c r="I419" s="132">
        <v>-8050</v>
      </c>
    </row>
    <row r="420" spans="1:9" ht="12.75" customHeight="1" x14ac:dyDescent="0.2">
      <c r="A420" s="127">
        <v>10046</v>
      </c>
      <c r="B420" s="127" t="str">
        <f t="shared" si="6"/>
        <v/>
      </c>
    </row>
    <row r="421" spans="1:9" ht="13.5" customHeight="1" x14ac:dyDescent="0.2">
      <c r="A421" s="127">
        <v>10046</v>
      </c>
      <c r="C421" s="143" t="s">
        <v>51</v>
      </c>
      <c r="D421" s="144">
        <v>-8050</v>
      </c>
      <c r="E421" s="144">
        <v>0</v>
      </c>
      <c r="F421" s="144">
        <v>0</v>
      </c>
      <c r="G421" s="144">
        <v>0</v>
      </c>
      <c r="H421" s="145">
        <v>0</v>
      </c>
      <c r="I421" s="146">
        <v>-8050</v>
      </c>
    </row>
    <row r="422" spans="1:9" ht="0.75" customHeight="1" x14ac:dyDescent="0.2">
      <c r="A422" s="127">
        <v>10046</v>
      </c>
      <c r="B422" s="127" t="str">
        <f t="shared" si="6"/>
        <v/>
      </c>
    </row>
    <row r="423" spans="1:9" ht="13.5" customHeight="1" x14ac:dyDescent="0.2">
      <c r="A423" s="127">
        <v>10046</v>
      </c>
      <c r="B423" s="127" t="str">
        <f>LEFT(C423,4)</f>
        <v>CE04</v>
      </c>
      <c r="C423" s="129" t="s">
        <v>227</v>
      </c>
      <c r="D423" s="130">
        <v>8050</v>
      </c>
      <c r="E423" s="130">
        <v>0</v>
      </c>
      <c r="F423" s="130">
        <v>0</v>
      </c>
      <c r="G423" s="130">
        <v>0</v>
      </c>
      <c r="H423" s="131">
        <v>0</v>
      </c>
      <c r="I423" s="132">
        <v>8050</v>
      </c>
    </row>
    <row r="424" spans="1:9" ht="12.75" customHeight="1" x14ac:dyDescent="0.2">
      <c r="A424" s="127">
        <v>10046</v>
      </c>
      <c r="B424" s="127" t="str">
        <f t="shared" si="6"/>
        <v/>
      </c>
    </row>
    <row r="425" spans="1:9" ht="13.5" customHeight="1" x14ac:dyDescent="0.2">
      <c r="A425" s="127">
        <v>10046</v>
      </c>
      <c r="C425" s="143" t="s">
        <v>56</v>
      </c>
      <c r="D425" s="144">
        <v>8050</v>
      </c>
      <c r="E425" s="144">
        <v>0</v>
      </c>
      <c r="F425" s="144">
        <v>0</v>
      </c>
      <c r="G425" s="144">
        <v>0</v>
      </c>
      <c r="H425" s="145">
        <v>0</v>
      </c>
      <c r="I425" s="146">
        <v>8050</v>
      </c>
    </row>
    <row r="426" spans="1:9" ht="0.75" customHeight="1" x14ac:dyDescent="0.2">
      <c r="A426" s="127">
        <v>10046</v>
      </c>
      <c r="B426" s="127" t="str">
        <f t="shared" si="6"/>
        <v/>
      </c>
    </row>
    <row r="427" spans="1:9" ht="14.25" customHeight="1" x14ac:dyDescent="0.2">
      <c r="A427" s="127">
        <v>10046</v>
      </c>
      <c r="B427" s="127" t="s">
        <v>324</v>
      </c>
      <c r="C427" s="157" t="s">
        <v>57</v>
      </c>
      <c r="D427" s="158">
        <v>0</v>
      </c>
      <c r="E427" s="158">
        <v>0</v>
      </c>
      <c r="F427" s="158">
        <v>0</v>
      </c>
      <c r="G427" s="158">
        <v>0</v>
      </c>
      <c r="H427" s="159">
        <v>0</v>
      </c>
      <c r="I427" s="160">
        <v>0</v>
      </c>
    </row>
    <row r="428" spans="1:9" ht="0.75" customHeight="1" x14ac:dyDescent="0.2">
      <c r="A428" s="127">
        <v>10046</v>
      </c>
      <c r="B428" s="127" t="str">
        <f t="shared" si="6"/>
        <v/>
      </c>
    </row>
    <row r="429" spans="1:9" ht="14.25" customHeight="1" x14ac:dyDescent="0.2">
      <c r="A429" s="127">
        <v>10046</v>
      </c>
      <c r="B429" s="127" t="str">
        <f t="shared" si="6"/>
        <v>TOT</v>
      </c>
      <c r="C429" s="133" t="s">
        <v>58</v>
      </c>
      <c r="D429" s="134">
        <v>154040</v>
      </c>
      <c r="E429" s="134">
        <v>-1435631.58</v>
      </c>
      <c r="F429" s="134">
        <v>0</v>
      </c>
      <c r="G429" s="134">
        <v>-1435631.58</v>
      </c>
      <c r="H429" s="135">
        <v>-931.98622435730965</v>
      </c>
      <c r="I429" s="136">
        <v>1589671.58</v>
      </c>
    </row>
    <row r="430" spans="1:9" ht="6.75" customHeight="1" x14ac:dyDescent="0.2">
      <c r="B430" s="127" t="str">
        <f t="shared" si="6"/>
        <v>Lon</v>
      </c>
      <c r="C430" s="247" t="s">
        <v>202</v>
      </c>
      <c r="D430" s="247"/>
      <c r="E430" s="247"/>
      <c r="F430" s="247"/>
      <c r="G430" s="247"/>
    </row>
    <row r="431" spans="1:9" ht="13.5" customHeight="1" x14ac:dyDescent="0.2">
      <c r="B431" s="127" t="str">
        <f t="shared" si="6"/>
        <v/>
      </c>
      <c r="C431" s="247"/>
      <c r="D431" s="247"/>
      <c r="E431" s="247"/>
      <c r="F431" s="247"/>
      <c r="G431" s="247"/>
    </row>
    <row r="432" spans="1:9" ht="6.75" customHeight="1" x14ac:dyDescent="0.2">
      <c r="B432" s="127" t="str">
        <f t="shared" si="6"/>
        <v/>
      </c>
      <c r="C432" s="247"/>
      <c r="D432" s="247"/>
      <c r="E432" s="247"/>
      <c r="F432" s="247"/>
      <c r="G432" s="247"/>
    </row>
    <row r="433" spans="1:9" ht="13.5" customHeight="1" x14ac:dyDescent="0.2">
      <c r="B433" s="127" t="str">
        <f t="shared" si="6"/>
        <v>Rep</v>
      </c>
      <c r="C433" s="248" t="s">
        <v>203</v>
      </c>
      <c r="D433" s="248"/>
      <c r="E433" s="248"/>
      <c r="F433" s="248"/>
      <c r="G433" s="248"/>
    </row>
    <row r="434" spans="1:9" ht="6.75" customHeight="1" x14ac:dyDescent="0.2">
      <c r="B434" s="127" t="str">
        <f t="shared" si="6"/>
        <v/>
      </c>
    </row>
    <row r="435" spans="1:9" ht="12.75" customHeight="1" x14ac:dyDescent="0.2">
      <c r="B435" s="127" t="str">
        <f t="shared" si="6"/>
        <v>Cos</v>
      </c>
      <c r="C435" s="248" t="s">
        <v>232</v>
      </c>
      <c r="D435" s="248"/>
      <c r="E435" s="248"/>
      <c r="F435" s="248"/>
      <c r="G435" s="248"/>
    </row>
    <row r="436" spans="1:9" ht="13.5" customHeight="1" x14ac:dyDescent="0.2">
      <c r="B436" s="127" t="str">
        <f t="shared" si="6"/>
        <v/>
      </c>
      <c r="C436" s="248"/>
      <c r="D436" s="248"/>
      <c r="E436" s="248"/>
      <c r="F436" s="248"/>
      <c r="G436" s="248"/>
    </row>
    <row r="437" spans="1:9" ht="6" customHeight="1" x14ac:dyDescent="0.2">
      <c r="B437" s="127" t="str">
        <f t="shared" si="6"/>
        <v/>
      </c>
    </row>
    <row r="438" spans="1:9" ht="13.5" customHeight="1" x14ac:dyDescent="0.2">
      <c r="B438" s="127" t="str">
        <f t="shared" si="6"/>
        <v xml:space="preserve">
CF</v>
      </c>
      <c r="C438" s="249" t="s">
        <v>205</v>
      </c>
      <c r="D438" s="251" t="s">
        <v>206</v>
      </c>
      <c r="E438" s="251" t="s">
        <v>207</v>
      </c>
      <c r="F438" s="251" t="s">
        <v>208</v>
      </c>
      <c r="G438" s="252" t="s">
        <v>209</v>
      </c>
      <c r="H438" s="245" t="s">
        <v>210</v>
      </c>
      <c r="I438" s="243" t="s">
        <v>211</v>
      </c>
    </row>
    <row r="439" spans="1:9" ht="15" customHeight="1" x14ac:dyDescent="0.2">
      <c r="B439" s="127" t="str">
        <f t="shared" si="6"/>
        <v/>
      </c>
      <c r="C439" s="250"/>
      <c r="D439" s="246"/>
      <c r="E439" s="246"/>
      <c r="F439" s="246"/>
      <c r="G439" s="253"/>
      <c r="H439" s="246"/>
      <c r="I439" s="244"/>
    </row>
    <row r="440" spans="1:9" ht="16.5" customHeight="1" x14ac:dyDescent="0.2">
      <c r="A440" s="127">
        <v>10047</v>
      </c>
      <c r="B440" s="126" t="s">
        <v>321</v>
      </c>
      <c r="C440" s="147" t="s">
        <v>5</v>
      </c>
      <c r="D440" s="148">
        <v>118777</v>
      </c>
      <c r="E440" s="149"/>
      <c r="F440" s="149"/>
      <c r="G440" s="149"/>
      <c r="H440" s="149"/>
      <c r="I440" s="150"/>
    </row>
    <row r="441" spans="1:9" ht="13.5" customHeight="1" x14ac:dyDescent="0.2">
      <c r="A441" s="127">
        <v>10047</v>
      </c>
      <c r="B441" s="127" t="str">
        <f t="shared" si="6"/>
        <v>I01</v>
      </c>
      <c r="C441" s="129" t="s">
        <v>6</v>
      </c>
      <c r="D441" s="130">
        <v>-1317068</v>
      </c>
      <c r="E441" s="130">
        <v>-1315096</v>
      </c>
      <c r="F441" s="130">
        <v>0</v>
      </c>
      <c r="G441" s="130">
        <v>-1315096</v>
      </c>
      <c r="H441" s="131">
        <v>99.850273486258871</v>
      </c>
      <c r="I441" s="132">
        <v>-1972</v>
      </c>
    </row>
    <row r="442" spans="1:9" ht="13.5" customHeight="1" x14ac:dyDescent="0.2">
      <c r="A442" s="127">
        <v>10047</v>
      </c>
      <c r="B442" s="127" t="str">
        <f t="shared" si="6"/>
        <v>I03</v>
      </c>
      <c r="C442" s="129" t="s">
        <v>7</v>
      </c>
      <c r="D442" s="130">
        <v>-72785</v>
      </c>
      <c r="E442" s="130">
        <v>-93455</v>
      </c>
      <c r="F442" s="130">
        <v>0</v>
      </c>
      <c r="G442" s="130">
        <v>-93455</v>
      </c>
      <c r="H442" s="131">
        <v>128.39870852510819</v>
      </c>
      <c r="I442" s="132">
        <v>20670</v>
      </c>
    </row>
    <row r="443" spans="1:9" ht="13.5" customHeight="1" x14ac:dyDescent="0.2">
      <c r="A443" s="127">
        <v>10047</v>
      </c>
      <c r="B443" s="127" t="str">
        <f t="shared" si="6"/>
        <v>I05</v>
      </c>
      <c r="C443" s="129" t="s">
        <v>8</v>
      </c>
      <c r="D443" s="130">
        <v>-63360</v>
      </c>
      <c r="E443" s="130">
        <v>0</v>
      </c>
      <c r="F443" s="130">
        <v>0</v>
      </c>
      <c r="G443" s="130">
        <v>0</v>
      </c>
      <c r="H443" s="131">
        <v>0</v>
      </c>
      <c r="I443" s="132">
        <v>-63360</v>
      </c>
    </row>
    <row r="444" spans="1:9" ht="13.5" customHeight="1" x14ac:dyDescent="0.2">
      <c r="A444" s="127">
        <v>10047</v>
      </c>
      <c r="B444" s="127" t="str">
        <f t="shared" si="6"/>
        <v>I06</v>
      </c>
      <c r="C444" s="129" t="s">
        <v>9</v>
      </c>
      <c r="D444" s="130">
        <v>-1600</v>
      </c>
      <c r="E444" s="130">
        <v>-1090</v>
      </c>
      <c r="F444" s="130">
        <v>0</v>
      </c>
      <c r="G444" s="130">
        <v>-1090</v>
      </c>
      <c r="H444" s="131">
        <v>68.125</v>
      </c>
      <c r="I444" s="132">
        <v>-510</v>
      </c>
    </row>
    <row r="445" spans="1:9" ht="13.5" customHeight="1" x14ac:dyDescent="0.2">
      <c r="A445" s="127">
        <v>10047</v>
      </c>
      <c r="B445" s="127" t="str">
        <f t="shared" si="6"/>
        <v>I07</v>
      </c>
      <c r="C445" s="129" t="s">
        <v>212</v>
      </c>
      <c r="D445" s="130">
        <v>0</v>
      </c>
      <c r="E445" s="130">
        <v>-500</v>
      </c>
      <c r="F445" s="130">
        <v>0</v>
      </c>
      <c r="G445" s="130">
        <v>-500</v>
      </c>
      <c r="H445" s="131">
        <v>0</v>
      </c>
      <c r="I445" s="132">
        <v>500</v>
      </c>
    </row>
    <row r="446" spans="1:9" ht="13.5" customHeight="1" x14ac:dyDescent="0.2">
      <c r="A446" s="127">
        <v>10047</v>
      </c>
      <c r="B446" s="127" t="str">
        <f t="shared" si="6"/>
        <v>I08</v>
      </c>
      <c r="C446" s="129" t="s">
        <v>213</v>
      </c>
      <c r="D446" s="130">
        <v>-43326</v>
      </c>
      <c r="E446" s="130">
        <v>-14318.07</v>
      </c>
      <c r="F446" s="130">
        <v>0</v>
      </c>
      <c r="G446" s="130">
        <v>-14318.07</v>
      </c>
      <c r="H446" s="131">
        <v>33.047292618750866</v>
      </c>
      <c r="I446" s="132">
        <v>-29007.93</v>
      </c>
    </row>
    <row r="447" spans="1:9" ht="13.5" customHeight="1" x14ac:dyDescent="0.2">
      <c r="A447" s="127">
        <v>10047</v>
      </c>
      <c r="B447" s="127" t="str">
        <f t="shared" si="6"/>
        <v>I09</v>
      </c>
      <c r="C447" s="129" t="s">
        <v>10</v>
      </c>
      <c r="D447" s="130">
        <v>-12210</v>
      </c>
      <c r="E447" s="130">
        <v>-1130.8499999999999</v>
      </c>
      <c r="F447" s="130">
        <v>0</v>
      </c>
      <c r="G447" s="130">
        <v>-1130.8499999999999</v>
      </c>
      <c r="H447" s="131">
        <v>9.2616707616707625</v>
      </c>
      <c r="I447" s="132">
        <v>-11079.15</v>
      </c>
    </row>
    <row r="448" spans="1:9" ht="13.5" customHeight="1" x14ac:dyDescent="0.2">
      <c r="A448" s="127">
        <v>10047</v>
      </c>
      <c r="B448" s="127" t="str">
        <f t="shared" si="6"/>
        <v>I10</v>
      </c>
      <c r="C448" s="129" t="s">
        <v>63</v>
      </c>
      <c r="D448" s="130">
        <v>-6265</v>
      </c>
      <c r="E448" s="130">
        <v>0</v>
      </c>
      <c r="F448" s="130">
        <v>0</v>
      </c>
      <c r="G448" s="130">
        <v>0</v>
      </c>
      <c r="H448" s="131">
        <v>0</v>
      </c>
      <c r="I448" s="132">
        <v>-6265</v>
      </c>
    </row>
    <row r="449" spans="1:9" ht="13.5" customHeight="1" x14ac:dyDescent="0.2">
      <c r="A449" s="127">
        <v>10047</v>
      </c>
      <c r="B449" s="127" t="str">
        <f t="shared" si="6"/>
        <v>I11</v>
      </c>
      <c r="C449" s="129" t="s">
        <v>64</v>
      </c>
      <c r="D449" s="130">
        <v>-2492</v>
      </c>
      <c r="E449" s="130">
        <v>0</v>
      </c>
      <c r="F449" s="130">
        <v>0</v>
      </c>
      <c r="G449" s="130">
        <v>0</v>
      </c>
      <c r="H449" s="131">
        <v>0</v>
      </c>
      <c r="I449" s="132">
        <v>-2492</v>
      </c>
    </row>
    <row r="450" spans="1:9" ht="13.5" customHeight="1" x14ac:dyDescent="0.2">
      <c r="A450" s="127">
        <v>10047</v>
      </c>
      <c r="B450" s="127" t="str">
        <f t="shared" si="6"/>
        <v>I12</v>
      </c>
      <c r="C450" s="129" t="s">
        <v>11</v>
      </c>
      <c r="D450" s="130">
        <v>-24400</v>
      </c>
      <c r="E450" s="130">
        <v>-9472.6</v>
      </c>
      <c r="F450" s="130">
        <v>0</v>
      </c>
      <c r="G450" s="130">
        <v>-9472.6</v>
      </c>
      <c r="H450" s="131">
        <v>38.822131147540986</v>
      </c>
      <c r="I450" s="132">
        <v>-14927.4</v>
      </c>
    </row>
    <row r="451" spans="1:9" ht="13.5" customHeight="1" x14ac:dyDescent="0.2">
      <c r="A451" s="127">
        <v>10047</v>
      </c>
      <c r="B451" s="127" t="str">
        <f t="shared" si="6"/>
        <v>I13</v>
      </c>
      <c r="C451" s="129" t="s">
        <v>12</v>
      </c>
      <c r="D451" s="130">
        <v>0</v>
      </c>
      <c r="E451" s="130">
        <v>-264</v>
      </c>
      <c r="F451" s="130">
        <v>0</v>
      </c>
      <c r="G451" s="130">
        <v>-264</v>
      </c>
      <c r="H451" s="131">
        <v>0</v>
      </c>
      <c r="I451" s="132">
        <v>264</v>
      </c>
    </row>
    <row r="452" spans="1:9" ht="13.5" customHeight="1" x14ac:dyDescent="0.2">
      <c r="A452" s="127">
        <v>10047</v>
      </c>
      <c r="B452" s="127" t="str">
        <f t="shared" si="6"/>
        <v>I18</v>
      </c>
      <c r="C452" s="129" t="s">
        <v>13</v>
      </c>
      <c r="D452" s="130">
        <v>-107358</v>
      </c>
      <c r="E452" s="130">
        <v>0</v>
      </c>
      <c r="F452" s="130">
        <v>0</v>
      </c>
      <c r="G452" s="130">
        <v>0</v>
      </c>
      <c r="H452" s="131">
        <v>0</v>
      </c>
      <c r="I452" s="132">
        <v>-107358</v>
      </c>
    </row>
    <row r="453" spans="1:9" ht="12.75" customHeight="1" x14ac:dyDescent="0.2">
      <c r="A453" s="127">
        <v>10047</v>
      </c>
      <c r="B453" s="127" t="str">
        <f t="shared" si="6"/>
        <v/>
      </c>
    </row>
    <row r="454" spans="1:9" ht="13.5" customHeight="1" x14ac:dyDescent="0.2">
      <c r="A454" s="127">
        <v>10047</v>
      </c>
      <c r="C454" s="143" t="s">
        <v>14</v>
      </c>
      <c r="D454" s="144">
        <v>-1650864</v>
      </c>
      <c r="E454" s="144">
        <v>-1435326.52</v>
      </c>
      <c r="F454" s="144">
        <v>0</v>
      </c>
      <c r="G454" s="144">
        <v>-1435326.52</v>
      </c>
      <c r="H454" s="145">
        <v>86.943959042053137</v>
      </c>
      <c r="I454" s="146">
        <v>-215537.48</v>
      </c>
    </row>
    <row r="455" spans="1:9" ht="0.75" customHeight="1" x14ac:dyDescent="0.2">
      <c r="A455" s="127">
        <v>10047</v>
      </c>
      <c r="B455" s="127" t="str">
        <f t="shared" si="6"/>
        <v/>
      </c>
    </row>
    <row r="456" spans="1:9" ht="13.5" customHeight="1" x14ac:dyDescent="0.2">
      <c r="A456" s="127">
        <v>10047</v>
      </c>
      <c r="B456" s="127" t="str">
        <f t="shared" si="6"/>
        <v>E01</v>
      </c>
      <c r="C456" s="129" t="s">
        <v>15</v>
      </c>
      <c r="D456" s="130">
        <v>757769</v>
      </c>
      <c r="E456" s="130">
        <v>0</v>
      </c>
      <c r="F456" s="130">
        <v>0</v>
      </c>
      <c r="G456" s="130">
        <v>0</v>
      </c>
      <c r="H456" s="131">
        <v>0</v>
      </c>
      <c r="I456" s="132">
        <v>757769</v>
      </c>
    </row>
    <row r="457" spans="1:9" ht="13.5" customHeight="1" x14ac:dyDescent="0.2">
      <c r="A457" s="127">
        <v>10047</v>
      </c>
      <c r="B457" s="127" t="str">
        <f t="shared" si="6"/>
        <v>E03</v>
      </c>
      <c r="C457" s="129" t="s">
        <v>17</v>
      </c>
      <c r="D457" s="130">
        <v>307882</v>
      </c>
      <c r="E457" s="130">
        <v>0</v>
      </c>
      <c r="F457" s="130">
        <v>0</v>
      </c>
      <c r="G457" s="130">
        <v>0</v>
      </c>
      <c r="H457" s="131">
        <v>0</v>
      </c>
      <c r="I457" s="132">
        <v>307882</v>
      </c>
    </row>
    <row r="458" spans="1:9" ht="13.5" customHeight="1" x14ac:dyDescent="0.2">
      <c r="A458" s="127">
        <v>10047</v>
      </c>
      <c r="B458" s="127" t="str">
        <f t="shared" si="6"/>
        <v>E04</v>
      </c>
      <c r="C458" s="129" t="s">
        <v>18</v>
      </c>
      <c r="D458" s="130">
        <v>40929</v>
      </c>
      <c r="E458" s="130">
        <v>-1103.79</v>
      </c>
      <c r="F458" s="130">
        <v>0</v>
      </c>
      <c r="G458" s="130">
        <v>-1103.79</v>
      </c>
      <c r="H458" s="131">
        <v>-2.6968408707762221</v>
      </c>
      <c r="I458" s="132">
        <v>42032.79</v>
      </c>
    </row>
    <row r="459" spans="1:9" ht="13.5" customHeight="1" x14ac:dyDescent="0.2">
      <c r="A459" s="127">
        <v>10047</v>
      </c>
      <c r="B459" s="127" t="str">
        <f t="shared" si="6"/>
        <v>E05</v>
      </c>
      <c r="C459" s="129" t="s">
        <v>214</v>
      </c>
      <c r="D459" s="130">
        <v>68693</v>
      </c>
      <c r="E459" s="130">
        <v>0</v>
      </c>
      <c r="F459" s="130">
        <v>0</v>
      </c>
      <c r="G459" s="130">
        <v>0</v>
      </c>
      <c r="H459" s="131">
        <v>0</v>
      </c>
      <c r="I459" s="132">
        <v>68693</v>
      </c>
    </row>
    <row r="460" spans="1:9" ht="13.5" customHeight="1" x14ac:dyDescent="0.2">
      <c r="A460" s="127">
        <v>10047</v>
      </c>
      <c r="B460" s="127" t="str">
        <f t="shared" ref="B460:B523" si="7">LEFT(C460,3)</f>
        <v>E07</v>
      </c>
      <c r="C460" s="129" t="s">
        <v>19</v>
      </c>
      <c r="D460" s="130">
        <v>27556</v>
      </c>
      <c r="E460" s="130">
        <v>0</v>
      </c>
      <c r="F460" s="130">
        <v>0</v>
      </c>
      <c r="G460" s="130">
        <v>0</v>
      </c>
      <c r="H460" s="131">
        <v>0</v>
      </c>
      <c r="I460" s="132">
        <v>27556</v>
      </c>
    </row>
    <row r="461" spans="1:9" ht="13.5" customHeight="1" x14ac:dyDescent="0.2">
      <c r="A461" s="127">
        <v>10047</v>
      </c>
      <c r="B461" s="127" t="str">
        <f t="shared" si="7"/>
        <v>E08</v>
      </c>
      <c r="C461" s="129" t="s">
        <v>20</v>
      </c>
      <c r="D461" s="130">
        <v>9595</v>
      </c>
      <c r="E461" s="130">
        <v>285.25</v>
      </c>
      <c r="F461" s="130">
        <v>0</v>
      </c>
      <c r="G461" s="130">
        <v>285.25</v>
      </c>
      <c r="H461" s="131">
        <v>2.9729025534132361</v>
      </c>
      <c r="I461" s="132">
        <v>9309.75</v>
      </c>
    </row>
    <row r="462" spans="1:9" ht="13.5" customHeight="1" x14ac:dyDescent="0.2">
      <c r="A462" s="127">
        <v>10047</v>
      </c>
      <c r="B462" s="127" t="str">
        <f t="shared" si="7"/>
        <v>E09</v>
      </c>
      <c r="C462" s="129" t="s">
        <v>215</v>
      </c>
      <c r="D462" s="130">
        <v>2876</v>
      </c>
      <c r="E462" s="130">
        <v>762.5</v>
      </c>
      <c r="F462" s="130">
        <v>0</v>
      </c>
      <c r="G462" s="130">
        <v>762.5</v>
      </c>
      <c r="H462" s="131">
        <v>26.512517385257301</v>
      </c>
      <c r="I462" s="132">
        <v>2113.5</v>
      </c>
    </row>
    <row r="463" spans="1:9" ht="13.5" customHeight="1" x14ac:dyDescent="0.2">
      <c r="A463" s="127">
        <v>10047</v>
      </c>
      <c r="B463" s="127" t="str">
        <f t="shared" si="7"/>
        <v>E10</v>
      </c>
      <c r="C463" s="129" t="s">
        <v>21</v>
      </c>
      <c r="D463" s="130">
        <v>6089</v>
      </c>
      <c r="E463" s="130">
        <v>449.86</v>
      </c>
      <c r="F463" s="130">
        <v>0</v>
      </c>
      <c r="G463" s="130">
        <v>449.86</v>
      </c>
      <c r="H463" s="131">
        <v>7.3880768599113162</v>
      </c>
      <c r="I463" s="132">
        <v>5639.14</v>
      </c>
    </row>
    <row r="464" spans="1:9" ht="13.5" customHeight="1" x14ac:dyDescent="0.2">
      <c r="A464" s="127">
        <v>10047</v>
      </c>
      <c r="B464" s="127" t="str">
        <f t="shared" si="7"/>
        <v>E11</v>
      </c>
      <c r="C464" s="129" t="s">
        <v>22</v>
      </c>
      <c r="D464" s="130">
        <v>7165</v>
      </c>
      <c r="E464" s="130">
        <v>0</v>
      </c>
      <c r="F464" s="130">
        <v>0</v>
      </c>
      <c r="G464" s="130">
        <v>0</v>
      </c>
      <c r="H464" s="131">
        <v>0</v>
      </c>
      <c r="I464" s="132">
        <v>7165</v>
      </c>
    </row>
    <row r="465" spans="1:9" ht="12.75" customHeight="1" x14ac:dyDescent="0.2">
      <c r="A465" s="127">
        <v>10047</v>
      </c>
      <c r="B465" s="127" t="str">
        <f t="shared" si="7"/>
        <v/>
      </c>
    </row>
    <row r="466" spans="1:9" ht="13.5" customHeight="1" x14ac:dyDescent="0.2">
      <c r="A466" s="127">
        <v>10047</v>
      </c>
      <c r="C466" s="143" t="s">
        <v>23</v>
      </c>
      <c r="D466" s="144">
        <v>1228554</v>
      </c>
      <c r="E466" s="144">
        <v>393.82</v>
      </c>
      <c r="F466" s="144">
        <v>0</v>
      </c>
      <c r="G466" s="144">
        <v>393.82</v>
      </c>
      <c r="H466" s="145">
        <v>3.2055571020891224E-2</v>
      </c>
      <c r="I466" s="146">
        <v>1228160.18</v>
      </c>
    </row>
    <row r="467" spans="1:9" ht="13.5" customHeight="1" x14ac:dyDescent="0.2">
      <c r="A467" s="127">
        <v>10047</v>
      </c>
      <c r="B467" s="127" t="str">
        <f t="shared" si="7"/>
        <v>E12</v>
      </c>
      <c r="C467" s="129" t="s">
        <v>24</v>
      </c>
      <c r="D467" s="130">
        <v>16312</v>
      </c>
      <c r="E467" s="130">
        <v>1948.41</v>
      </c>
      <c r="F467" s="130">
        <v>0</v>
      </c>
      <c r="G467" s="130">
        <v>1948.41</v>
      </c>
      <c r="H467" s="131">
        <v>11.944641981363413</v>
      </c>
      <c r="I467" s="132">
        <v>14363.59</v>
      </c>
    </row>
    <row r="468" spans="1:9" ht="13.5" customHeight="1" x14ac:dyDescent="0.2">
      <c r="A468" s="127">
        <v>10047</v>
      </c>
      <c r="B468" s="127" t="str">
        <f t="shared" si="7"/>
        <v>E13</v>
      </c>
      <c r="C468" s="129" t="s">
        <v>216</v>
      </c>
      <c r="D468" s="130">
        <v>4575</v>
      </c>
      <c r="E468" s="130">
        <v>1251.83</v>
      </c>
      <c r="F468" s="130">
        <v>0</v>
      </c>
      <c r="G468" s="130">
        <v>1251.83</v>
      </c>
      <c r="H468" s="131">
        <v>27.362404371584702</v>
      </c>
      <c r="I468" s="132">
        <v>3323.17</v>
      </c>
    </row>
    <row r="469" spans="1:9" ht="13.5" customHeight="1" x14ac:dyDescent="0.2">
      <c r="A469" s="127">
        <v>10047</v>
      </c>
      <c r="B469" s="127" t="str">
        <f t="shared" si="7"/>
        <v>E14</v>
      </c>
      <c r="C469" s="129" t="s">
        <v>25</v>
      </c>
      <c r="D469" s="130">
        <v>16355</v>
      </c>
      <c r="E469" s="130">
        <v>3910.17</v>
      </c>
      <c r="F469" s="130">
        <v>0</v>
      </c>
      <c r="G469" s="130">
        <v>3910.17</v>
      </c>
      <c r="H469" s="131">
        <v>23.908101498012844</v>
      </c>
      <c r="I469" s="132">
        <v>12444.83</v>
      </c>
    </row>
    <row r="470" spans="1:9" ht="13.5" customHeight="1" x14ac:dyDescent="0.2">
      <c r="A470" s="127">
        <v>10047</v>
      </c>
      <c r="B470" s="127" t="str">
        <f t="shared" si="7"/>
        <v>E15</v>
      </c>
      <c r="C470" s="129" t="s">
        <v>26</v>
      </c>
      <c r="D470" s="130">
        <v>4882</v>
      </c>
      <c r="E470" s="130">
        <v>1049.3599999999999</v>
      </c>
      <c r="F470" s="130">
        <v>0</v>
      </c>
      <c r="G470" s="130">
        <v>1049.3599999999999</v>
      </c>
      <c r="H470" s="131">
        <v>21.49446947972142</v>
      </c>
      <c r="I470" s="132">
        <v>3832.64</v>
      </c>
    </row>
    <row r="471" spans="1:9" ht="13.5" customHeight="1" x14ac:dyDescent="0.2">
      <c r="A471" s="127">
        <v>10047</v>
      </c>
      <c r="B471" s="127" t="str">
        <f t="shared" si="7"/>
        <v>E16</v>
      </c>
      <c r="C471" s="129" t="s">
        <v>27</v>
      </c>
      <c r="D471" s="130">
        <v>22612</v>
      </c>
      <c r="E471" s="130">
        <v>3718.89</v>
      </c>
      <c r="F471" s="130">
        <v>0</v>
      </c>
      <c r="G471" s="130">
        <v>3718.89</v>
      </c>
      <c r="H471" s="131">
        <v>16.446532814434814</v>
      </c>
      <c r="I471" s="132">
        <v>18893.11</v>
      </c>
    </row>
    <row r="472" spans="1:9" ht="13.5" customHeight="1" x14ac:dyDescent="0.2">
      <c r="A472" s="127">
        <v>10047</v>
      </c>
      <c r="B472" s="127" t="str">
        <f t="shared" si="7"/>
        <v>E17</v>
      </c>
      <c r="C472" s="129" t="s">
        <v>28</v>
      </c>
      <c r="D472" s="130">
        <v>17854</v>
      </c>
      <c r="E472" s="130">
        <v>0.38</v>
      </c>
      <c r="F472" s="130">
        <v>0</v>
      </c>
      <c r="G472" s="130">
        <v>0.38</v>
      </c>
      <c r="H472" s="131">
        <v>2.1283745939285315E-3</v>
      </c>
      <c r="I472" s="132">
        <v>17853.62</v>
      </c>
    </row>
    <row r="473" spans="1:9" ht="13.5" customHeight="1" x14ac:dyDescent="0.2">
      <c r="A473" s="127">
        <v>10047</v>
      </c>
      <c r="B473" s="127" t="str">
        <f t="shared" si="7"/>
        <v>E18</v>
      </c>
      <c r="C473" s="129" t="s">
        <v>29</v>
      </c>
      <c r="D473" s="130">
        <v>7322</v>
      </c>
      <c r="E473" s="130">
        <v>1027.3499999999999</v>
      </c>
      <c r="F473" s="130">
        <v>0</v>
      </c>
      <c r="G473" s="130">
        <v>1027.3499999999999</v>
      </c>
      <c r="H473" s="131">
        <v>14.031002458344711</v>
      </c>
      <c r="I473" s="132">
        <v>6294.65</v>
      </c>
    </row>
    <row r="474" spans="1:9" ht="12.75" customHeight="1" x14ac:dyDescent="0.2">
      <c r="A474" s="127">
        <v>10047</v>
      </c>
      <c r="B474" s="127" t="str">
        <f t="shared" si="7"/>
        <v/>
      </c>
    </row>
    <row r="475" spans="1:9" ht="13.5" customHeight="1" x14ac:dyDescent="0.2">
      <c r="A475" s="127">
        <v>10047</v>
      </c>
      <c r="C475" s="143" t="s">
        <v>30</v>
      </c>
      <c r="D475" s="144">
        <v>89912</v>
      </c>
      <c r="E475" s="144">
        <v>12906.39</v>
      </c>
      <c r="F475" s="144">
        <v>0</v>
      </c>
      <c r="G475" s="144">
        <v>12906.39</v>
      </c>
      <c r="H475" s="145">
        <v>14.354468813951419</v>
      </c>
      <c r="I475" s="146">
        <v>77005.61</v>
      </c>
    </row>
    <row r="476" spans="1:9" ht="13.5" customHeight="1" x14ac:dyDescent="0.2">
      <c r="A476" s="127">
        <v>10047</v>
      </c>
      <c r="B476" s="127" t="str">
        <f t="shared" si="7"/>
        <v>E19</v>
      </c>
      <c r="C476" s="129" t="s">
        <v>31</v>
      </c>
      <c r="D476" s="130">
        <v>41635</v>
      </c>
      <c r="E476" s="130">
        <v>10594.88</v>
      </c>
      <c r="F476" s="130">
        <v>0</v>
      </c>
      <c r="G476" s="130">
        <v>10594.88</v>
      </c>
      <c r="H476" s="131">
        <v>25.447051759337096</v>
      </c>
      <c r="I476" s="132">
        <v>31040.12</v>
      </c>
    </row>
    <row r="477" spans="1:9" ht="13.5" customHeight="1" x14ac:dyDescent="0.2">
      <c r="A477" s="127">
        <v>10047</v>
      </c>
      <c r="B477" s="127" t="str">
        <f t="shared" si="7"/>
        <v>E20</v>
      </c>
      <c r="C477" s="129" t="s">
        <v>32</v>
      </c>
      <c r="D477" s="130">
        <v>12369</v>
      </c>
      <c r="E477" s="130">
        <v>5373.92</v>
      </c>
      <c r="F477" s="130">
        <v>0</v>
      </c>
      <c r="G477" s="130">
        <v>5373.92</v>
      </c>
      <c r="H477" s="131">
        <v>43.446681219176973</v>
      </c>
      <c r="I477" s="132">
        <v>6995.08</v>
      </c>
    </row>
    <row r="478" spans="1:9" ht="13.5" customHeight="1" x14ac:dyDescent="0.2">
      <c r="A478" s="127">
        <v>10047</v>
      </c>
      <c r="B478" s="127" t="str">
        <f t="shared" si="7"/>
        <v>E22</v>
      </c>
      <c r="C478" s="129" t="s">
        <v>33</v>
      </c>
      <c r="D478" s="130">
        <v>14710</v>
      </c>
      <c r="E478" s="130">
        <v>1154.6600000000001</v>
      </c>
      <c r="F478" s="130">
        <v>0</v>
      </c>
      <c r="G478" s="130">
        <v>1154.6600000000001</v>
      </c>
      <c r="H478" s="131">
        <v>7.8494901427600281</v>
      </c>
      <c r="I478" s="132">
        <v>13555.34</v>
      </c>
    </row>
    <row r="479" spans="1:9" ht="13.5" customHeight="1" x14ac:dyDescent="0.2">
      <c r="A479" s="127">
        <v>10047</v>
      </c>
      <c r="B479" s="127" t="str">
        <f t="shared" si="7"/>
        <v>E23</v>
      </c>
      <c r="C479" s="129" t="s">
        <v>34</v>
      </c>
      <c r="D479" s="130">
        <v>6891</v>
      </c>
      <c r="E479" s="130">
        <v>542</v>
      </c>
      <c r="F479" s="130">
        <v>0</v>
      </c>
      <c r="G479" s="130">
        <v>542</v>
      </c>
      <c r="H479" s="131">
        <v>7.865331591931505</v>
      </c>
      <c r="I479" s="132">
        <v>6349</v>
      </c>
    </row>
    <row r="480" spans="1:9" ht="13.5" customHeight="1" x14ac:dyDescent="0.2">
      <c r="A480" s="127">
        <v>10047</v>
      </c>
      <c r="B480" s="127" t="str">
        <f t="shared" si="7"/>
        <v>E24</v>
      </c>
      <c r="C480" s="129" t="s">
        <v>35</v>
      </c>
      <c r="D480" s="130">
        <v>10100</v>
      </c>
      <c r="E480" s="130">
        <v>187.5</v>
      </c>
      <c r="F480" s="130">
        <v>0</v>
      </c>
      <c r="G480" s="130">
        <v>187.5</v>
      </c>
      <c r="H480" s="131">
        <v>1.8564356435643563</v>
      </c>
      <c r="I480" s="132">
        <v>9912.5</v>
      </c>
    </row>
    <row r="481" spans="1:9" ht="13.5" customHeight="1" x14ac:dyDescent="0.2">
      <c r="A481" s="127">
        <v>10047</v>
      </c>
      <c r="B481" s="127" t="str">
        <f t="shared" si="7"/>
        <v>E25</v>
      </c>
      <c r="C481" s="129" t="s">
        <v>36</v>
      </c>
      <c r="D481" s="130">
        <v>109577</v>
      </c>
      <c r="E481" s="130">
        <v>19482.07</v>
      </c>
      <c r="F481" s="130">
        <v>0</v>
      </c>
      <c r="G481" s="130">
        <v>19482.07</v>
      </c>
      <c r="H481" s="131">
        <v>17.779342380244028</v>
      </c>
      <c r="I481" s="132">
        <v>90094.93</v>
      </c>
    </row>
    <row r="482" spans="1:9" ht="12.75" customHeight="1" x14ac:dyDescent="0.2">
      <c r="A482" s="127">
        <v>10047</v>
      </c>
      <c r="B482" s="127" t="str">
        <f t="shared" si="7"/>
        <v/>
      </c>
    </row>
    <row r="483" spans="1:9" ht="13.5" customHeight="1" x14ac:dyDescent="0.2">
      <c r="A483" s="127">
        <v>10047</v>
      </c>
      <c r="C483" s="143" t="s">
        <v>37</v>
      </c>
      <c r="D483" s="144">
        <v>195282</v>
      </c>
      <c r="E483" s="144">
        <v>37335.03</v>
      </c>
      <c r="F483" s="144">
        <v>0</v>
      </c>
      <c r="G483" s="144">
        <v>37335.03</v>
      </c>
      <c r="H483" s="145">
        <v>19.11852090822503</v>
      </c>
      <c r="I483" s="146">
        <v>157946.97</v>
      </c>
    </row>
    <row r="484" spans="1:9" ht="13.5" customHeight="1" x14ac:dyDescent="0.2">
      <c r="A484" s="127">
        <v>10047</v>
      </c>
      <c r="B484" s="127" t="str">
        <f t="shared" si="7"/>
        <v>E26</v>
      </c>
      <c r="C484" s="129" t="s">
        <v>38</v>
      </c>
      <c r="D484" s="130">
        <v>47345</v>
      </c>
      <c r="E484" s="130">
        <v>30928.129999999994</v>
      </c>
      <c r="F484" s="130">
        <v>0</v>
      </c>
      <c r="G484" s="130">
        <v>30928.129999999994</v>
      </c>
      <c r="H484" s="131">
        <v>65.325018481360217</v>
      </c>
      <c r="I484" s="132">
        <v>16416.870000000006</v>
      </c>
    </row>
    <row r="485" spans="1:9" ht="13.5" customHeight="1" x14ac:dyDescent="0.2">
      <c r="A485" s="127">
        <v>10047</v>
      </c>
      <c r="B485" s="127" t="str">
        <f t="shared" si="7"/>
        <v>E27</v>
      </c>
      <c r="C485" s="129" t="s">
        <v>39</v>
      </c>
      <c r="D485" s="130">
        <v>79272</v>
      </c>
      <c r="E485" s="130">
        <v>30593.72</v>
      </c>
      <c r="F485" s="130">
        <v>0</v>
      </c>
      <c r="G485" s="130">
        <v>30593.72</v>
      </c>
      <c r="H485" s="131">
        <v>38.593349480270462</v>
      </c>
      <c r="I485" s="132">
        <v>48678.28</v>
      </c>
    </row>
    <row r="486" spans="1:9" ht="13.5" customHeight="1" x14ac:dyDescent="0.2">
      <c r="A486" s="127">
        <v>10047</v>
      </c>
      <c r="B486" s="127" t="str">
        <f t="shared" si="7"/>
        <v>E28</v>
      </c>
      <c r="C486" s="129" t="s">
        <v>40</v>
      </c>
      <c r="D486" s="130">
        <v>30946</v>
      </c>
      <c r="E486" s="130">
        <v>13278.3</v>
      </c>
      <c r="F486" s="130">
        <v>0</v>
      </c>
      <c r="G486" s="130">
        <v>13278.3</v>
      </c>
      <c r="H486" s="131">
        <v>42.907968719705295</v>
      </c>
      <c r="I486" s="132">
        <v>17667.7</v>
      </c>
    </row>
    <row r="487" spans="1:9" ht="12.75" customHeight="1" x14ac:dyDescent="0.2">
      <c r="A487" s="127">
        <v>10047</v>
      </c>
      <c r="B487" s="127" t="str">
        <f t="shared" si="7"/>
        <v/>
      </c>
    </row>
    <row r="488" spans="1:9" ht="13.5" customHeight="1" x14ac:dyDescent="0.2">
      <c r="A488" s="127">
        <v>10047</v>
      </c>
      <c r="C488" s="143" t="s">
        <v>41</v>
      </c>
      <c r="D488" s="144">
        <v>157563</v>
      </c>
      <c r="E488" s="144">
        <v>74800.149999999994</v>
      </c>
      <c r="F488" s="144">
        <v>0</v>
      </c>
      <c r="G488" s="144">
        <v>74800.149999999994</v>
      </c>
      <c r="H488" s="145">
        <v>47.473169462373782</v>
      </c>
      <c r="I488" s="146">
        <v>82762.850000000006</v>
      </c>
    </row>
    <row r="489" spans="1:9" ht="13.5" customHeight="1" x14ac:dyDescent="0.2">
      <c r="A489" s="127">
        <v>10047</v>
      </c>
      <c r="B489" s="127" t="str">
        <f t="shared" si="7"/>
        <v>Con</v>
      </c>
      <c r="C489" s="129" t="s">
        <v>42</v>
      </c>
      <c r="D489" s="130">
        <v>98330</v>
      </c>
      <c r="E489" s="130">
        <v>0</v>
      </c>
      <c r="F489" s="130">
        <v>0</v>
      </c>
      <c r="G489" s="130">
        <v>0</v>
      </c>
      <c r="H489" s="131">
        <v>0</v>
      </c>
      <c r="I489" s="132">
        <v>98330</v>
      </c>
    </row>
    <row r="490" spans="1:9" ht="12.75" customHeight="1" x14ac:dyDescent="0.2">
      <c r="A490" s="127">
        <v>10047</v>
      </c>
      <c r="B490" s="127" t="str">
        <f t="shared" si="7"/>
        <v/>
      </c>
    </row>
    <row r="491" spans="1:9" ht="13.5" customHeight="1" x14ac:dyDescent="0.2">
      <c r="A491" s="127">
        <v>10047</v>
      </c>
      <c r="C491" s="143" t="s">
        <v>44</v>
      </c>
      <c r="D491" s="144">
        <v>98330</v>
      </c>
      <c r="E491" s="144">
        <v>0</v>
      </c>
      <c r="F491" s="144">
        <v>0</v>
      </c>
      <c r="G491" s="144">
        <v>0</v>
      </c>
      <c r="H491" s="145">
        <v>0</v>
      </c>
      <c r="I491" s="146">
        <v>98330</v>
      </c>
    </row>
    <row r="492" spans="1:9" ht="0.75" customHeight="1" x14ac:dyDescent="0.2">
      <c r="A492" s="127">
        <v>10047</v>
      </c>
      <c r="B492" s="127" t="str">
        <f t="shared" si="7"/>
        <v/>
      </c>
    </row>
    <row r="493" spans="1:9" ht="15.75" customHeight="1" x14ac:dyDescent="0.2">
      <c r="A493" s="127">
        <v>10047</v>
      </c>
      <c r="C493" s="139" t="s">
        <v>45</v>
      </c>
      <c r="D493" s="140">
        <v>1769641</v>
      </c>
      <c r="E493" s="140">
        <v>125435.39</v>
      </c>
      <c r="F493" s="140">
        <v>0</v>
      </c>
      <c r="G493" s="140">
        <v>125435.39</v>
      </c>
      <c r="H493" s="141">
        <v>7.0881828574270136</v>
      </c>
      <c r="I493" s="142">
        <v>1644205.61</v>
      </c>
    </row>
    <row r="494" spans="1:9" ht="14.25" customHeight="1" x14ac:dyDescent="0.2">
      <c r="A494" s="127">
        <v>10047</v>
      </c>
      <c r="B494" s="127" t="s">
        <v>322</v>
      </c>
      <c r="C494" s="161" t="s">
        <v>46</v>
      </c>
      <c r="D494" s="162">
        <v>118777</v>
      </c>
      <c r="E494" s="162">
        <v>-1309891.1299999999</v>
      </c>
      <c r="F494" s="162">
        <v>0</v>
      </c>
      <c r="G494" s="162">
        <v>-1309891.1299999999</v>
      </c>
      <c r="H494" s="151">
        <v>-1102.8154693248694</v>
      </c>
      <c r="I494" s="152">
        <v>1428668.13</v>
      </c>
    </row>
    <row r="495" spans="1:9" ht="16.5" customHeight="1" x14ac:dyDescent="0.2">
      <c r="A495" s="127">
        <v>10047</v>
      </c>
      <c r="B495" s="127" t="s">
        <v>323</v>
      </c>
      <c r="C495" s="153" t="s">
        <v>47</v>
      </c>
      <c r="D495" s="154">
        <v>9148</v>
      </c>
      <c r="E495" s="155"/>
      <c r="F495" s="155"/>
      <c r="G495" s="155"/>
      <c r="H495" s="155"/>
      <c r="I495" s="156"/>
    </row>
    <row r="496" spans="1:9" ht="13.5" customHeight="1" x14ac:dyDescent="0.2">
      <c r="A496" s="127">
        <v>10047</v>
      </c>
      <c r="B496" s="127" t="str">
        <f>LEFT(C496,4)</f>
        <v>CI01</v>
      </c>
      <c r="C496" s="129" t="s">
        <v>48</v>
      </c>
      <c r="D496" s="130">
        <v>-7389</v>
      </c>
      <c r="E496" s="130">
        <v>0</v>
      </c>
      <c r="F496" s="130">
        <v>0</v>
      </c>
      <c r="G496" s="130">
        <v>0</v>
      </c>
      <c r="H496" s="131">
        <v>0</v>
      </c>
      <c r="I496" s="132">
        <v>-7389</v>
      </c>
    </row>
    <row r="497" spans="1:9" ht="12.75" customHeight="1" x14ac:dyDescent="0.2">
      <c r="A497" s="127">
        <v>10047</v>
      </c>
      <c r="B497" s="127" t="str">
        <f t="shared" si="7"/>
        <v/>
      </c>
    </row>
    <row r="498" spans="1:9" ht="13.5" customHeight="1" x14ac:dyDescent="0.2">
      <c r="A498" s="127">
        <v>10047</v>
      </c>
      <c r="C498" s="143" t="s">
        <v>51</v>
      </c>
      <c r="D498" s="144">
        <v>-7389</v>
      </c>
      <c r="E498" s="144">
        <v>0</v>
      </c>
      <c r="F498" s="144">
        <v>0</v>
      </c>
      <c r="G498" s="144">
        <v>0</v>
      </c>
      <c r="H498" s="145">
        <v>0</v>
      </c>
      <c r="I498" s="146">
        <v>-7389</v>
      </c>
    </row>
    <row r="499" spans="1:9" ht="0.75" customHeight="1" x14ac:dyDescent="0.2">
      <c r="A499" s="127">
        <v>10047</v>
      </c>
      <c r="B499" s="127" t="str">
        <f t="shared" si="7"/>
        <v/>
      </c>
    </row>
    <row r="500" spans="1:9" ht="13.5" customHeight="1" x14ac:dyDescent="0.2">
      <c r="A500" s="127">
        <v>10047</v>
      </c>
      <c r="B500" s="127" t="str">
        <f>LEFT(C500,4)</f>
        <v>CE04</v>
      </c>
      <c r="C500" s="129" t="s">
        <v>227</v>
      </c>
      <c r="D500" s="130">
        <v>16537</v>
      </c>
      <c r="E500" s="130">
        <v>0</v>
      </c>
      <c r="F500" s="130">
        <v>0</v>
      </c>
      <c r="G500" s="130">
        <v>0</v>
      </c>
      <c r="H500" s="131">
        <v>0</v>
      </c>
      <c r="I500" s="132">
        <v>16537</v>
      </c>
    </row>
    <row r="501" spans="1:9" ht="12.75" customHeight="1" x14ac:dyDescent="0.2">
      <c r="A501" s="127">
        <v>10047</v>
      </c>
      <c r="B501" s="127" t="str">
        <f t="shared" si="7"/>
        <v/>
      </c>
    </row>
    <row r="502" spans="1:9" ht="13.5" customHeight="1" x14ac:dyDescent="0.2">
      <c r="A502" s="127">
        <v>10047</v>
      </c>
      <c r="C502" s="143" t="s">
        <v>56</v>
      </c>
      <c r="D502" s="144">
        <v>16537</v>
      </c>
      <c r="E502" s="144">
        <v>0</v>
      </c>
      <c r="F502" s="144">
        <v>0</v>
      </c>
      <c r="G502" s="144">
        <v>0</v>
      </c>
      <c r="H502" s="145">
        <v>0</v>
      </c>
      <c r="I502" s="146">
        <v>16537</v>
      </c>
    </row>
    <row r="503" spans="1:9" ht="0.75" customHeight="1" x14ac:dyDescent="0.2">
      <c r="A503" s="127">
        <v>10047</v>
      </c>
      <c r="B503" s="127" t="str">
        <f t="shared" si="7"/>
        <v/>
      </c>
    </row>
    <row r="504" spans="1:9" ht="14.25" customHeight="1" x14ac:dyDescent="0.2">
      <c r="A504" s="127">
        <v>10047</v>
      </c>
      <c r="B504" s="127" t="s">
        <v>324</v>
      </c>
      <c r="C504" s="157" t="s">
        <v>57</v>
      </c>
      <c r="D504" s="158">
        <v>9148</v>
      </c>
      <c r="E504" s="158">
        <v>0</v>
      </c>
      <c r="F504" s="158">
        <v>0</v>
      </c>
      <c r="G504" s="158">
        <v>0</v>
      </c>
      <c r="H504" s="159">
        <v>0</v>
      </c>
      <c r="I504" s="160">
        <v>9148</v>
      </c>
    </row>
    <row r="505" spans="1:9" ht="0.75" customHeight="1" x14ac:dyDescent="0.2">
      <c r="A505" s="127">
        <v>10047</v>
      </c>
      <c r="B505" s="127" t="str">
        <f t="shared" si="7"/>
        <v/>
      </c>
    </row>
    <row r="506" spans="1:9" ht="14.25" customHeight="1" x14ac:dyDescent="0.2">
      <c r="A506" s="127">
        <v>10047</v>
      </c>
      <c r="B506" s="127" t="str">
        <f t="shared" si="7"/>
        <v>TOT</v>
      </c>
      <c r="C506" s="133" t="s">
        <v>58</v>
      </c>
      <c r="D506" s="134">
        <v>127925</v>
      </c>
      <c r="E506" s="134">
        <v>-1309891.1299999999</v>
      </c>
      <c r="F506" s="134">
        <v>0</v>
      </c>
      <c r="G506" s="134">
        <v>-1309891.1299999999</v>
      </c>
      <c r="H506" s="135">
        <v>-1023.9524174320891</v>
      </c>
      <c r="I506" s="136">
        <v>1437816.13</v>
      </c>
    </row>
    <row r="507" spans="1:9" ht="6.75" customHeight="1" x14ac:dyDescent="0.2">
      <c r="B507" s="127" t="str">
        <f t="shared" si="7"/>
        <v>Lon</v>
      </c>
      <c r="C507" s="247" t="s">
        <v>202</v>
      </c>
      <c r="D507" s="247"/>
      <c r="E507" s="247"/>
      <c r="F507" s="247"/>
      <c r="G507" s="247"/>
    </row>
    <row r="508" spans="1:9" ht="13.5" customHeight="1" x14ac:dyDescent="0.2">
      <c r="B508" s="127" t="str">
        <f t="shared" si="7"/>
        <v/>
      </c>
      <c r="C508" s="247"/>
      <c r="D508" s="247"/>
      <c r="E508" s="247"/>
      <c r="F508" s="247"/>
      <c r="G508" s="247"/>
    </row>
    <row r="509" spans="1:9" ht="6.75" customHeight="1" x14ac:dyDescent="0.2">
      <c r="B509" s="127" t="str">
        <f t="shared" si="7"/>
        <v/>
      </c>
      <c r="C509" s="247"/>
      <c r="D509" s="247"/>
      <c r="E509" s="247"/>
      <c r="F509" s="247"/>
      <c r="G509" s="247"/>
    </row>
    <row r="510" spans="1:9" ht="13.5" customHeight="1" x14ac:dyDescent="0.2">
      <c r="B510" s="127" t="str">
        <f t="shared" si="7"/>
        <v>Rep</v>
      </c>
      <c r="C510" s="248" t="s">
        <v>203</v>
      </c>
      <c r="D510" s="248"/>
      <c r="E510" s="248"/>
      <c r="F510" s="248"/>
      <c r="G510" s="248"/>
    </row>
    <row r="511" spans="1:9" ht="6.75" customHeight="1" x14ac:dyDescent="0.2">
      <c r="B511" s="127" t="str">
        <f t="shared" si="7"/>
        <v/>
      </c>
    </row>
    <row r="512" spans="1:9" ht="12.75" customHeight="1" x14ac:dyDescent="0.2">
      <c r="B512" s="127" t="str">
        <f t="shared" si="7"/>
        <v>Cos</v>
      </c>
      <c r="C512" s="248" t="s">
        <v>233</v>
      </c>
      <c r="D512" s="248"/>
      <c r="E512" s="248"/>
      <c r="F512" s="248"/>
      <c r="G512" s="248"/>
    </row>
    <row r="513" spans="1:9" ht="13.5" customHeight="1" x14ac:dyDescent="0.2">
      <c r="B513" s="127" t="str">
        <f t="shared" si="7"/>
        <v/>
      </c>
      <c r="C513" s="248"/>
      <c r="D513" s="248"/>
      <c r="E513" s="248"/>
      <c r="F513" s="248"/>
      <c r="G513" s="248"/>
    </row>
    <row r="514" spans="1:9" ht="6" customHeight="1" x14ac:dyDescent="0.2">
      <c r="B514" s="127" t="str">
        <f t="shared" si="7"/>
        <v/>
      </c>
    </row>
    <row r="515" spans="1:9" ht="13.5" customHeight="1" x14ac:dyDescent="0.2">
      <c r="B515" s="127" t="str">
        <f t="shared" si="7"/>
        <v xml:space="preserve">
CF</v>
      </c>
      <c r="C515" s="249" t="s">
        <v>205</v>
      </c>
      <c r="D515" s="251" t="s">
        <v>206</v>
      </c>
      <c r="E515" s="251" t="s">
        <v>207</v>
      </c>
      <c r="F515" s="251" t="s">
        <v>208</v>
      </c>
      <c r="G515" s="252" t="s">
        <v>209</v>
      </c>
      <c r="H515" s="245" t="s">
        <v>210</v>
      </c>
      <c r="I515" s="243" t="s">
        <v>211</v>
      </c>
    </row>
    <row r="516" spans="1:9" ht="15" customHeight="1" x14ac:dyDescent="0.2">
      <c r="B516" s="127" t="str">
        <f t="shared" si="7"/>
        <v/>
      </c>
      <c r="C516" s="250"/>
      <c r="D516" s="246"/>
      <c r="E516" s="246"/>
      <c r="F516" s="246"/>
      <c r="G516" s="253"/>
      <c r="H516" s="246"/>
      <c r="I516" s="244"/>
    </row>
    <row r="517" spans="1:9" ht="16.5" customHeight="1" x14ac:dyDescent="0.2">
      <c r="A517" s="127">
        <v>10048</v>
      </c>
      <c r="B517" s="126" t="s">
        <v>321</v>
      </c>
      <c r="C517" s="147" t="s">
        <v>5</v>
      </c>
      <c r="D517" s="148">
        <v>265274</v>
      </c>
      <c r="E517" s="149"/>
      <c r="F517" s="149"/>
      <c r="G517" s="149"/>
      <c r="H517" s="149"/>
      <c r="I517" s="150"/>
    </row>
    <row r="518" spans="1:9" ht="13.5" customHeight="1" x14ac:dyDescent="0.2">
      <c r="A518" s="127">
        <v>10048</v>
      </c>
      <c r="B518" s="127" t="str">
        <f t="shared" si="7"/>
        <v>I01</v>
      </c>
      <c r="C518" s="129" t="s">
        <v>6</v>
      </c>
      <c r="D518" s="130">
        <v>-2045300</v>
      </c>
      <c r="E518" s="130">
        <v>-2055539.34</v>
      </c>
      <c r="F518" s="130">
        <v>0</v>
      </c>
      <c r="G518" s="130">
        <v>-2055539.34</v>
      </c>
      <c r="H518" s="131">
        <v>100.50062778076567</v>
      </c>
      <c r="I518" s="132">
        <v>10239.34</v>
      </c>
    </row>
    <row r="519" spans="1:9" ht="13.5" customHeight="1" x14ac:dyDescent="0.2">
      <c r="A519" s="127">
        <v>10048</v>
      </c>
      <c r="B519" s="127" t="str">
        <f t="shared" si="7"/>
        <v>I03</v>
      </c>
      <c r="C519" s="129" t="s">
        <v>7</v>
      </c>
      <c r="D519" s="130">
        <v>-62304</v>
      </c>
      <c r="E519" s="130">
        <v>-86439</v>
      </c>
      <c r="F519" s="130">
        <v>0</v>
      </c>
      <c r="G519" s="130">
        <v>-86439</v>
      </c>
      <c r="H519" s="131">
        <v>138.73748073959939</v>
      </c>
      <c r="I519" s="132">
        <v>24135</v>
      </c>
    </row>
    <row r="520" spans="1:9" ht="13.5" customHeight="1" x14ac:dyDescent="0.2">
      <c r="A520" s="127">
        <v>10048</v>
      </c>
      <c r="B520" s="127" t="str">
        <f t="shared" si="7"/>
        <v>I05</v>
      </c>
      <c r="C520" s="129" t="s">
        <v>8</v>
      </c>
      <c r="D520" s="130">
        <v>-135960</v>
      </c>
      <c r="E520" s="130">
        <v>-33990</v>
      </c>
      <c r="F520" s="130">
        <v>0</v>
      </c>
      <c r="G520" s="130">
        <v>-33990</v>
      </c>
      <c r="H520" s="131">
        <v>25</v>
      </c>
      <c r="I520" s="132">
        <v>-101970</v>
      </c>
    </row>
    <row r="521" spans="1:9" ht="13.5" customHeight="1" x14ac:dyDescent="0.2">
      <c r="A521" s="127">
        <v>10048</v>
      </c>
      <c r="B521" s="127" t="str">
        <f t="shared" si="7"/>
        <v>I06</v>
      </c>
      <c r="C521" s="129" t="s">
        <v>9</v>
      </c>
      <c r="D521" s="130">
        <v>-51136</v>
      </c>
      <c r="E521" s="130">
        <v>-4909.1000000000004</v>
      </c>
      <c r="F521" s="130">
        <v>0</v>
      </c>
      <c r="G521" s="130">
        <v>-4909.1000000000004</v>
      </c>
      <c r="H521" s="131">
        <v>9.6000860450563223</v>
      </c>
      <c r="I521" s="132">
        <v>-46226.9</v>
      </c>
    </row>
    <row r="522" spans="1:9" ht="13.5" customHeight="1" x14ac:dyDescent="0.2">
      <c r="A522" s="127">
        <v>10048</v>
      </c>
      <c r="B522" s="127" t="str">
        <f t="shared" si="7"/>
        <v>I08</v>
      </c>
      <c r="C522" s="129" t="s">
        <v>213</v>
      </c>
      <c r="D522" s="130">
        <v>-110660</v>
      </c>
      <c r="E522" s="130">
        <v>-36222.9</v>
      </c>
      <c r="F522" s="130">
        <v>0</v>
      </c>
      <c r="G522" s="130">
        <v>-36222.9</v>
      </c>
      <c r="H522" s="131">
        <v>32.733508042653177</v>
      </c>
      <c r="I522" s="132">
        <v>-74437.100000000006</v>
      </c>
    </row>
    <row r="523" spans="1:9" ht="13.5" customHeight="1" x14ac:dyDescent="0.2">
      <c r="A523" s="127">
        <v>10048</v>
      </c>
      <c r="B523" s="127" t="str">
        <f t="shared" si="7"/>
        <v>I09</v>
      </c>
      <c r="C523" s="129" t="s">
        <v>10</v>
      </c>
      <c r="D523" s="130">
        <v>-35200</v>
      </c>
      <c r="E523" s="130">
        <v>-5793.2000000000007</v>
      </c>
      <c r="F523" s="130">
        <v>0</v>
      </c>
      <c r="G523" s="130">
        <v>-5793.2000000000007</v>
      </c>
      <c r="H523" s="131">
        <v>16.457954545454548</v>
      </c>
      <c r="I523" s="132">
        <v>-29406.799999999999</v>
      </c>
    </row>
    <row r="524" spans="1:9" ht="13.5" customHeight="1" x14ac:dyDescent="0.2">
      <c r="A524" s="127">
        <v>10048</v>
      </c>
      <c r="B524" s="127" t="str">
        <f t="shared" ref="B524:B587" si="8">LEFT(C524,3)</f>
        <v>I10</v>
      </c>
      <c r="C524" s="129" t="s">
        <v>63</v>
      </c>
      <c r="D524" s="130">
        <v>0</v>
      </c>
      <c r="E524" s="130">
        <v>7656.25</v>
      </c>
      <c r="F524" s="130">
        <v>0</v>
      </c>
      <c r="G524" s="130">
        <v>7656.25</v>
      </c>
      <c r="H524" s="131">
        <v>0</v>
      </c>
      <c r="I524" s="132">
        <v>-7656.25</v>
      </c>
    </row>
    <row r="525" spans="1:9" ht="13.5" customHeight="1" x14ac:dyDescent="0.2">
      <c r="A525" s="127">
        <v>10048</v>
      </c>
      <c r="B525" s="127" t="str">
        <f t="shared" si="8"/>
        <v>I11</v>
      </c>
      <c r="C525" s="129" t="s">
        <v>64</v>
      </c>
      <c r="D525" s="130">
        <v>0</v>
      </c>
      <c r="E525" s="130">
        <v>3693.9</v>
      </c>
      <c r="F525" s="130">
        <v>0</v>
      </c>
      <c r="G525" s="130">
        <v>3693.9</v>
      </c>
      <c r="H525" s="131">
        <v>0</v>
      </c>
      <c r="I525" s="132">
        <v>-3693.9</v>
      </c>
    </row>
    <row r="526" spans="1:9" ht="13.5" customHeight="1" x14ac:dyDescent="0.2">
      <c r="A526" s="127">
        <v>10048</v>
      </c>
      <c r="B526" s="127" t="str">
        <f t="shared" si="8"/>
        <v>I12</v>
      </c>
      <c r="C526" s="129" t="s">
        <v>11</v>
      </c>
      <c r="D526" s="130">
        <v>0</v>
      </c>
      <c r="E526" s="130">
        <v>-25621.5</v>
      </c>
      <c r="F526" s="130">
        <v>0</v>
      </c>
      <c r="G526" s="130">
        <v>-25621.5</v>
      </c>
      <c r="H526" s="131">
        <v>0</v>
      </c>
      <c r="I526" s="132">
        <v>25621.5</v>
      </c>
    </row>
    <row r="527" spans="1:9" ht="13.5" customHeight="1" x14ac:dyDescent="0.2">
      <c r="A527" s="127">
        <v>10048</v>
      </c>
      <c r="B527" s="127" t="str">
        <f t="shared" si="8"/>
        <v>I13</v>
      </c>
      <c r="C527" s="129" t="s">
        <v>12</v>
      </c>
      <c r="D527" s="130">
        <v>-1958</v>
      </c>
      <c r="E527" s="130">
        <v>-10288.299999999999</v>
      </c>
      <c r="F527" s="130">
        <v>0</v>
      </c>
      <c r="G527" s="130">
        <v>-10288.299999999999</v>
      </c>
      <c r="H527" s="131">
        <v>525.44943820224717</v>
      </c>
      <c r="I527" s="132">
        <v>8330.2999999999993</v>
      </c>
    </row>
    <row r="528" spans="1:9" ht="13.5" customHeight="1" x14ac:dyDescent="0.2">
      <c r="A528" s="127">
        <v>10048</v>
      </c>
      <c r="B528" s="127" t="str">
        <f t="shared" si="8"/>
        <v>I18</v>
      </c>
      <c r="C528" s="129" t="s">
        <v>13</v>
      </c>
      <c r="D528" s="130">
        <v>-78771</v>
      </c>
      <c r="E528" s="130">
        <v>-19692.63</v>
      </c>
      <c r="F528" s="130">
        <v>0</v>
      </c>
      <c r="G528" s="130">
        <v>-19692.63</v>
      </c>
      <c r="H528" s="131">
        <v>24.999847659671708</v>
      </c>
      <c r="I528" s="132">
        <v>-59078.37</v>
      </c>
    </row>
    <row r="529" spans="1:9" ht="12.75" customHeight="1" x14ac:dyDescent="0.2">
      <c r="A529" s="127">
        <v>10048</v>
      </c>
      <c r="B529" s="127" t="str">
        <f t="shared" si="8"/>
        <v/>
      </c>
    </row>
    <row r="530" spans="1:9" ht="13.5" customHeight="1" x14ac:dyDescent="0.2">
      <c r="A530" s="127">
        <v>10048</v>
      </c>
      <c r="C530" s="143" t="s">
        <v>14</v>
      </c>
      <c r="D530" s="144">
        <v>-2521289</v>
      </c>
      <c r="E530" s="144">
        <v>-2267145.8199999998</v>
      </c>
      <c r="F530" s="144">
        <v>0</v>
      </c>
      <c r="G530" s="144">
        <v>-2267145.8199999998</v>
      </c>
      <c r="H530" s="145">
        <v>89.920109118788048</v>
      </c>
      <c r="I530" s="146">
        <v>-254143.18</v>
      </c>
    </row>
    <row r="531" spans="1:9" ht="0.75" customHeight="1" x14ac:dyDescent="0.2">
      <c r="A531" s="127">
        <v>10048</v>
      </c>
      <c r="B531" s="127" t="str">
        <f t="shared" si="8"/>
        <v/>
      </c>
    </row>
    <row r="532" spans="1:9" ht="13.5" customHeight="1" x14ac:dyDescent="0.2">
      <c r="A532" s="127">
        <v>10048</v>
      </c>
      <c r="B532" s="127" t="str">
        <f t="shared" si="8"/>
        <v>E01</v>
      </c>
      <c r="C532" s="129" t="s">
        <v>15</v>
      </c>
      <c r="D532" s="130">
        <v>1196607</v>
      </c>
      <c r="E532" s="130">
        <v>-1023</v>
      </c>
      <c r="F532" s="130">
        <v>0</v>
      </c>
      <c r="G532" s="130">
        <v>-1023</v>
      </c>
      <c r="H532" s="131">
        <v>-8.549172786052564E-2</v>
      </c>
      <c r="I532" s="132">
        <v>1197630</v>
      </c>
    </row>
    <row r="533" spans="1:9" ht="13.5" customHeight="1" x14ac:dyDescent="0.2">
      <c r="A533" s="127">
        <v>10048</v>
      </c>
      <c r="B533" s="127" t="str">
        <f t="shared" si="8"/>
        <v>E03</v>
      </c>
      <c r="C533" s="129" t="s">
        <v>17</v>
      </c>
      <c r="D533" s="130">
        <v>451897</v>
      </c>
      <c r="E533" s="130">
        <v>847.88</v>
      </c>
      <c r="F533" s="130">
        <v>0</v>
      </c>
      <c r="G533" s="130">
        <v>847.88</v>
      </c>
      <c r="H533" s="131">
        <v>0.18762682646709317</v>
      </c>
      <c r="I533" s="132">
        <v>451049.12</v>
      </c>
    </row>
    <row r="534" spans="1:9" ht="13.5" customHeight="1" x14ac:dyDescent="0.2">
      <c r="A534" s="127">
        <v>10048</v>
      </c>
      <c r="B534" s="127" t="str">
        <f t="shared" si="8"/>
        <v>E04</v>
      </c>
      <c r="C534" s="129" t="s">
        <v>18</v>
      </c>
      <c r="D534" s="130">
        <v>20440</v>
      </c>
      <c r="E534" s="130">
        <v>0</v>
      </c>
      <c r="F534" s="130">
        <v>0</v>
      </c>
      <c r="G534" s="130">
        <v>0</v>
      </c>
      <c r="H534" s="131">
        <v>0</v>
      </c>
      <c r="I534" s="132">
        <v>20440</v>
      </c>
    </row>
    <row r="535" spans="1:9" ht="13.5" customHeight="1" x14ac:dyDescent="0.2">
      <c r="A535" s="127">
        <v>10048</v>
      </c>
      <c r="B535" s="127" t="str">
        <f t="shared" si="8"/>
        <v>E05</v>
      </c>
      <c r="C535" s="129" t="s">
        <v>214</v>
      </c>
      <c r="D535" s="130">
        <v>78104</v>
      </c>
      <c r="E535" s="130">
        <v>0</v>
      </c>
      <c r="F535" s="130">
        <v>0</v>
      </c>
      <c r="G535" s="130">
        <v>0</v>
      </c>
      <c r="H535" s="131">
        <v>0</v>
      </c>
      <c r="I535" s="132">
        <v>78104</v>
      </c>
    </row>
    <row r="536" spans="1:9" ht="13.5" customHeight="1" x14ac:dyDescent="0.2">
      <c r="A536" s="127">
        <v>10048</v>
      </c>
      <c r="B536" s="127" t="str">
        <f t="shared" si="8"/>
        <v>E07</v>
      </c>
      <c r="C536" s="129" t="s">
        <v>19</v>
      </c>
      <c r="D536" s="130">
        <v>98345</v>
      </c>
      <c r="E536" s="130">
        <v>-1847.88</v>
      </c>
      <c r="F536" s="130">
        <v>0</v>
      </c>
      <c r="G536" s="130">
        <v>-1847.88</v>
      </c>
      <c r="H536" s="131">
        <v>-1.8789770705170574</v>
      </c>
      <c r="I536" s="132">
        <v>100192.88</v>
      </c>
    </row>
    <row r="537" spans="1:9" ht="13.5" customHeight="1" x14ac:dyDescent="0.2">
      <c r="A537" s="127">
        <v>10048</v>
      </c>
      <c r="B537" s="127" t="str">
        <f t="shared" si="8"/>
        <v>E08</v>
      </c>
      <c r="C537" s="129" t="s">
        <v>20</v>
      </c>
      <c r="D537" s="130">
        <v>29204</v>
      </c>
      <c r="E537" s="130">
        <v>-223.74</v>
      </c>
      <c r="F537" s="130">
        <v>0</v>
      </c>
      <c r="G537" s="130">
        <v>-223.74</v>
      </c>
      <c r="H537" s="131">
        <v>-0.76612792768113958</v>
      </c>
      <c r="I537" s="132">
        <v>29427.74</v>
      </c>
    </row>
    <row r="538" spans="1:9" ht="13.5" customHeight="1" x14ac:dyDescent="0.2">
      <c r="A538" s="127">
        <v>10048</v>
      </c>
      <c r="B538" s="127" t="str">
        <f t="shared" si="8"/>
        <v>E09</v>
      </c>
      <c r="C538" s="129" t="s">
        <v>215</v>
      </c>
      <c r="D538" s="130">
        <v>35976</v>
      </c>
      <c r="E538" s="130">
        <v>12366.46</v>
      </c>
      <c r="F538" s="130">
        <v>0</v>
      </c>
      <c r="G538" s="130">
        <v>12366.46</v>
      </c>
      <c r="H538" s="131">
        <v>34.374193907049147</v>
      </c>
      <c r="I538" s="132">
        <v>23609.54</v>
      </c>
    </row>
    <row r="539" spans="1:9" ht="13.5" customHeight="1" x14ac:dyDescent="0.2">
      <c r="A539" s="127">
        <v>10048</v>
      </c>
      <c r="B539" s="127" t="str">
        <f t="shared" si="8"/>
        <v>E10</v>
      </c>
      <c r="C539" s="129" t="s">
        <v>21</v>
      </c>
      <c r="D539" s="130">
        <v>19777</v>
      </c>
      <c r="E539" s="130">
        <v>0</v>
      </c>
      <c r="F539" s="130">
        <v>0</v>
      </c>
      <c r="G539" s="130">
        <v>0</v>
      </c>
      <c r="H539" s="131">
        <v>0</v>
      </c>
      <c r="I539" s="132">
        <v>19777</v>
      </c>
    </row>
    <row r="540" spans="1:9" ht="13.5" customHeight="1" x14ac:dyDescent="0.2">
      <c r="A540" s="127">
        <v>10048</v>
      </c>
      <c r="B540" s="127" t="str">
        <f t="shared" si="8"/>
        <v>E11</v>
      </c>
      <c r="C540" s="129" t="s">
        <v>22</v>
      </c>
      <c r="D540" s="130">
        <v>2500</v>
      </c>
      <c r="E540" s="130">
        <v>0</v>
      </c>
      <c r="F540" s="130">
        <v>0</v>
      </c>
      <c r="G540" s="130">
        <v>0</v>
      </c>
      <c r="H540" s="131">
        <v>0</v>
      </c>
      <c r="I540" s="132">
        <v>2500</v>
      </c>
    </row>
    <row r="541" spans="1:9" ht="12.75" customHeight="1" x14ac:dyDescent="0.2">
      <c r="A541" s="127">
        <v>10048</v>
      </c>
      <c r="B541" s="127" t="str">
        <f t="shared" si="8"/>
        <v/>
      </c>
    </row>
    <row r="542" spans="1:9" ht="13.5" customHeight="1" x14ac:dyDescent="0.2">
      <c r="A542" s="127">
        <v>10048</v>
      </c>
      <c r="C542" s="143" t="s">
        <v>23</v>
      </c>
      <c r="D542" s="144">
        <v>1932850</v>
      </c>
      <c r="E542" s="144">
        <v>10119.719999999999</v>
      </c>
      <c r="F542" s="144">
        <v>0</v>
      </c>
      <c r="G542" s="144">
        <v>10119.719999999999</v>
      </c>
      <c r="H542" s="145">
        <v>0.52356468427451686</v>
      </c>
      <c r="I542" s="146">
        <v>1922730.28</v>
      </c>
    </row>
    <row r="543" spans="1:9" ht="13.5" customHeight="1" x14ac:dyDescent="0.2">
      <c r="A543" s="127">
        <v>10048</v>
      </c>
      <c r="B543" s="127" t="str">
        <f t="shared" si="8"/>
        <v>E12</v>
      </c>
      <c r="C543" s="129" t="s">
        <v>24</v>
      </c>
      <c r="D543" s="130">
        <v>20956</v>
      </c>
      <c r="E543" s="130">
        <v>5253.26</v>
      </c>
      <c r="F543" s="130">
        <v>0</v>
      </c>
      <c r="G543" s="130">
        <v>5253.26</v>
      </c>
      <c r="H543" s="131">
        <v>25.068047337278109</v>
      </c>
      <c r="I543" s="132">
        <v>15702.74</v>
      </c>
    </row>
    <row r="544" spans="1:9" ht="13.5" customHeight="1" x14ac:dyDescent="0.2">
      <c r="A544" s="127">
        <v>10048</v>
      </c>
      <c r="B544" s="127" t="str">
        <f t="shared" si="8"/>
        <v>E13</v>
      </c>
      <c r="C544" s="129" t="s">
        <v>216</v>
      </c>
      <c r="D544" s="130">
        <v>3842</v>
      </c>
      <c r="E544" s="130">
        <v>1376</v>
      </c>
      <c r="F544" s="130">
        <v>0</v>
      </c>
      <c r="G544" s="130">
        <v>1376</v>
      </c>
      <c r="H544" s="131">
        <v>35.814679854242584</v>
      </c>
      <c r="I544" s="132">
        <v>2466</v>
      </c>
    </row>
    <row r="545" spans="1:9" ht="13.5" customHeight="1" x14ac:dyDescent="0.2">
      <c r="A545" s="127">
        <v>10048</v>
      </c>
      <c r="B545" s="127" t="str">
        <f t="shared" si="8"/>
        <v>E14</v>
      </c>
      <c r="C545" s="129" t="s">
        <v>25</v>
      </c>
      <c r="D545" s="130">
        <v>36471</v>
      </c>
      <c r="E545" s="130">
        <v>6685.2000000000007</v>
      </c>
      <c r="F545" s="130">
        <v>0</v>
      </c>
      <c r="G545" s="130">
        <v>6685.2000000000007</v>
      </c>
      <c r="H545" s="131">
        <v>18.330180143127421</v>
      </c>
      <c r="I545" s="132">
        <v>29785.8</v>
      </c>
    </row>
    <row r="546" spans="1:9" ht="13.5" customHeight="1" x14ac:dyDescent="0.2">
      <c r="A546" s="127">
        <v>10048</v>
      </c>
      <c r="B546" s="127" t="str">
        <f t="shared" si="8"/>
        <v>E15</v>
      </c>
      <c r="C546" s="129" t="s">
        <v>26</v>
      </c>
      <c r="D546" s="130">
        <v>7000</v>
      </c>
      <c r="E546" s="130">
        <v>-317.54000000000002</v>
      </c>
      <c r="F546" s="130">
        <v>0</v>
      </c>
      <c r="G546" s="130">
        <v>-317.54000000000002</v>
      </c>
      <c r="H546" s="131">
        <v>-4.5362857142857145</v>
      </c>
      <c r="I546" s="132">
        <v>7317.54</v>
      </c>
    </row>
    <row r="547" spans="1:9" ht="13.5" customHeight="1" x14ac:dyDescent="0.2">
      <c r="A547" s="127">
        <v>10048</v>
      </c>
      <c r="B547" s="127" t="str">
        <f t="shared" si="8"/>
        <v>E16</v>
      </c>
      <c r="C547" s="129" t="s">
        <v>27</v>
      </c>
      <c r="D547" s="130">
        <v>24045</v>
      </c>
      <c r="E547" s="130">
        <v>-4878.09</v>
      </c>
      <c r="F547" s="130">
        <v>0</v>
      </c>
      <c r="G547" s="130">
        <v>-4878.09</v>
      </c>
      <c r="H547" s="131">
        <v>-20.287336244541486</v>
      </c>
      <c r="I547" s="132">
        <v>28923.09</v>
      </c>
    </row>
    <row r="548" spans="1:9" ht="13.5" customHeight="1" x14ac:dyDescent="0.2">
      <c r="A548" s="127">
        <v>10048</v>
      </c>
      <c r="B548" s="127" t="str">
        <f t="shared" si="8"/>
        <v>E17</v>
      </c>
      <c r="C548" s="129" t="s">
        <v>28</v>
      </c>
      <c r="D548" s="130">
        <v>36500</v>
      </c>
      <c r="E548" s="130">
        <v>38475</v>
      </c>
      <c r="F548" s="130">
        <v>0</v>
      </c>
      <c r="G548" s="130">
        <v>38475</v>
      </c>
      <c r="H548" s="131">
        <v>105.41095890410959</v>
      </c>
      <c r="I548" s="132">
        <v>-1975</v>
      </c>
    </row>
    <row r="549" spans="1:9" ht="13.5" customHeight="1" x14ac:dyDescent="0.2">
      <c r="A549" s="127">
        <v>10048</v>
      </c>
      <c r="B549" s="127" t="str">
        <f t="shared" si="8"/>
        <v>E18</v>
      </c>
      <c r="C549" s="129" t="s">
        <v>29</v>
      </c>
      <c r="D549" s="130">
        <v>10555</v>
      </c>
      <c r="E549" s="130">
        <v>5452.83</v>
      </c>
      <c r="F549" s="130">
        <v>0</v>
      </c>
      <c r="G549" s="130">
        <v>5452.83</v>
      </c>
      <c r="H549" s="131">
        <v>51.661108479393654</v>
      </c>
      <c r="I549" s="132">
        <v>5102.17</v>
      </c>
    </row>
    <row r="550" spans="1:9" ht="12.75" customHeight="1" x14ac:dyDescent="0.2">
      <c r="A550" s="127">
        <v>10048</v>
      </c>
      <c r="B550" s="127" t="str">
        <f t="shared" si="8"/>
        <v/>
      </c>
    </row>
    <row r="551" spans="1:9" ht="13.5" customHeight="1" x14ac:dyDescent="0.2">
      <c r="A551" s="127">
        <v>10048</v>
      </c>
      <c r="C551" s="143" t="s">
        <v>30</v>
      </c>
      <c r="D551" s="144">
        <v>139369</v>
      </c>
      <c r="E551" s="144">
        <v>52046.66</v>
      </c>
      <c r="F551" s="144">
        <v>0</v>
      </c>
      <c r="G551" s="144">
        <v>52046.66</v>
      </c>
      <c r="H551" s="145">
        <v>37.34450272298718</v>
      </c>
      <c r="I551" s="146">
        <v>87322.34</v>
      </c>
    </row>
    <row r="552" spans="1:9" ht="13.5" customHeight="1" x14ac:dyDescent="0.2">
      <c r="A552" s="127">
        <v>10048</v>
      </c>
      <c r="B552" s="127" t="str">
        <f t="shared" si="8"/>
        <v>E19</v>
      </c>
      <c r="C552" s="129" t="s">
        <v>31</v>
      </c>
      <c r="D552" s="130">
        <v>81229</v>
      </c>
      <c r="E552" s="130">
        <v>70386.850000000006</v>
      </c>
      <c r="F552" s="130">
        <v>0</v>
      </c>
      <c r="G552" s="130">
        <v>70386.850000000006</v>
      </c>
      <c r="H552" s="131">
        <v>86.652365534476587</v>
      </c>
      <c r="I552" s="132">
        <v>10842.15</v>
      </c>
    </row>
    <row r="553" spans="1:9" ht="13.5" customHeight="1" x14ac:dyDescent="0.2">
      <c r="A553" s="127">
        <v>10048</v>
      </c>
      <c r="B553" s="127" t="str">
        <f t="shared" si="8"/>
        <v>E20</v>
      </c>
      <c r="C553" s="129" t="s">
        <v>32</v>
      </c>
      <c r="D553" s="130">
        <v>21440</v>
      </c>
      <c r="E553" s="130">
        <v>9441</v>
      </c>
      <c r="F553" s="130">
        <v>0</v>
      </c>
      <c r="G553" s="130">
        <v>9441</v>
      </c>
      <c r="H553" s="131">
        <v>44.034514925373131</v>
      </c>
      <c r="I553" s="132">
        <v>11999</v>
      </c>
    </row>
    <row r="554" spans="1:9" ht="13.5" customHeight="1" x14ac:dyDescent="0.2">
      <c r="A554" s="127">
        <v>10048</v>
      </c>
      <c r="B554" s="127" t="str">
        <f t="shared" si="8"/>
        <v>E22</v>
      </c>
      <c r="C554" s="129" t="s">
        <v>33</v>
      </c>
      <c r="D554" s="130">
        <v>19066</v>
      </c>
      <c r="E554" s="130">
        <v>5302.85</v>
      </c>
      <c r="F554" s="130">
        <v>0</v>
      </c>
      <c r="G554" s="130">
        <v>5302.85</v>
      </c>
      <c r="H554" s="131">
        <v>27.813122836462817</v>
      </c>
      <c r="I554" s="132">
        <v>13763.15</v>
      </c>
    </row>
    <row r="555" spans="1:9" ht="13.5" customHeight="1" x14ac:dyDescent="0.2">
      <c r="A555" s="127">
        <v>10048</v>
      </c>
      <c r="B555" s="127" t="str">
        <f t="shared" si="8"/>
        <v>E23</v>
      </c>
      <c r="C555" s="129" t="s">
        <v>34</v>
      </c>
      <c r="D555" s="130">
        <v>11360</v>
      </c>
      <c r="E555" s="130">
        <v>0</v>
      </c>
      <c r="F555" s="130">
        <v>0</v>
      </c>
      <c r="G555" s="130">
        <v>0</v>
      </c>
      <c r="H555" s="131">
        <v>0</v>
      </c>
      <c r="I555" s="132">
        <v>11360</v>
      </c>
    </row>
    <row r="556" spans="1:9" ht="13.5" customHeight="1" x14ac:dyDescent="0.2">
      <c r="A556" s="127">
        <v>10048</v>
      </c>
      <c r="B556" s="127" t="str">
        <f t="shared" si="8"/>
        <v>E24</v>
      </c>
      <c r="C556" s="129" t="s">
        <v>35</v>
      </c>
      <c r="D556" s="130">
        <v>9400</v>
      </c>
      <c r="E556" s="130">
        <v>5167.3500000000004</v>
      </c>
      <c r="F556" s="130">
        <v>0</v>
      </c>
      <c r="G556" s="130">
        <v>5167.3500000000004</v>
      </c>
      <c r="H556" s="131">
        <v>54.971808510638311</v>
      </c>
      <c r="I556" s="132">
        <v>4232.6499999999996</v>
      </c>
    </row>
    <row r="557" spans="1:9" ht="13.5" customHeight="1" x14ac:dyDescent="0.2">
      <c r="A557" s="127">
        <v>10048</v>
      </c>
      <c r="B557" s="127" t="str">
        <f t="shared" si="8"/>
        <v>E25</v>
      </c>
      <c r="C557" s="129" t="s">
        <v>36</v>
      </c>
      <c r="D557" s="130">
        <v>111101</v>
      </c>
      <c r="E557" s="130">
        <v>735.37</v>
      </c>
      <c r="F557" s="130">
        <v>0</v>
      </c>
      <c r="G557" s="130">
        <v>735.37</v>
      </c>
      <c r="H557" s="131">
        <v>0.66189323228413788</v>
      </c>
      <c r="I557" s="132">
        <v>110365.63</v>
      </c>
    </row>
    <row r="558" spans="1:9" ht="12.75" customHeight="1" x14ac:dyDescent="0.2">
      <c r="A558" s="127">
        <v>10048</v>
      </c>
      <c r="B558" s="127" t="str">
        <f t="shared" si="8"/>
        <v/>
      </c>
    </row>
    <row r="559" spans="1:9" ht="13.5" customHeight="1" x14ac:dyDescent="0.2">
      <c r="A559" s="127">
        <v>10048</v>
      </c>
      <c r="C559" s="143" t="s">
        <v>37</v>
      </c>
      <c r="D559" s="144">
        <v>253596</v>
      </c>
      <c r="E559" s="144">
        <v>91033.42</v>
      </c>
      <c r="F559" s="144">
        <v>0</v>
      </c>
      <c r="G559" s="144">
        <v>91033.42</v>
      </c>
      <c r="H559" s="145">
        <v>35.897025189671758</v>
      </c>
      <c r="I559" s="146">
        <v>162562.57999999999</v>
      </c>
    </row>
    <row r="560" spans="1:9" ht="13.5" customHeight="1" x14ac:dyDescent="0.2">
      <c r="A560" s="127">
        <v>10048</v>
      </c>
      <c r="B560" s="127" t="str">
        <f t="shared" si="8"/>
        <v>E26</v>
      </c>
      <c r="C560" s="129" t="s">
        <v>38</v>
      </c>
      <c r="D560" s="130">
        <v>6000</v>
      </c>
      <c r="E560" s="130">
        <v>2713.75</v>
      </c>
      <c r="F560" s="130">
        <v>0</v>
      </c>
      <c r="G560" s="130">
        <v>2713.75</v>
      </c>
      <c r="H560" s="131">
        <v>45.229166666666657</v>
      </c>
      <c r="I560" s="132">
        <v>3286.25</v>
      </c>
    </row>
    <row r="561" spans="1:9" ht="13.5" customHeight="1" x14ac:dyDescent="0.2">
      <c r="A561" s="127">
        <v>10048</v>
      </c>
      <c r="B561" s="127" t="str">
        <f t="shared" si="8"/>
        <v>E27</v>
      </c>
      <c r="C561" s="129" t="s">
        <v>39</v>
      </c>
      <c r="D561" s="130">
        <v>154514</v>
      </c>
      <c r="E561" s="130">
        <v>43232.44</v>
      </c>
      <c r="F561" s="130">
        <v>0</v>
      </c>
      <c r="G561" s="130">
        <v>43232.44</v>
      </c>
      <c r="H561" s="131">
        <v>27.979626441616936</v>
      </c>
      <c r="I561" s="132">
        <v>111281.56</v>
      </c>
    </row>
    <row r="562" spans="1:9" ht="13.5" customHeight="1" x14ac:dyDescent="0.2">
      <c r="A562" s="127">
        <v>10048</v>
      </c>
      <c r="B562" s="127" t="str">
        <f t="shared" si="8"/>
        <v>E28</v>
      </c>
      <c r="C562" s="129" t="s">
        <v>40</v>
      </c>
      <c r="D562" s="130">
        <v>29779</v>
      </c>
      <c r="E562" s="130">
        <v>11718.5</v>
      </c>
      <c r="F562" s="130">
        <v>0</v>
      </c>
      <c r="G562" s="130">
        <v>11718.5</v>
      </c>
      <c r="H562" s="131">
        <v>39.351556465965949</v>
      </c>
      <c r="I562" s="132">
        <v>18060.5</v>
      </c>
    </row>
    <row r="563" spans="1:9" ht="12.75" customHeight="1" x14ac:dyDescent="0.2">
      <c r="A563" s="127">
        <v>10048</v>
      </c>
      <c r="B563" s="127" t="str">
        <f t="shared" si="8"/>
        <v/>
      </c>
    </row>
    <row r="564" spans="1:9" ht="13.5" customHeight="1" x14ac:dyDescent="0.2">
      <c r="A564" s="127">
        <v>10048</v>
      </c>
      <c r="C564" s="143" t="s">
        <v>41</v>
      </c>
      <c r="D564" s="144">
        <v>190293</v>
      </c>
      <c r="E564" s="144">
        <v>57664.69</v>
      </c>
      <c r="F564" s="144">
        <v>0</v>
      </c>
      <c r="G564" s="144">
        <v>57664.69</v>
      </c>
      <c r="H564" s="145">
        <v>30.303106262447905</v>
      </c>
      <c r="I564" s="146">
        <v>132628.31</v>
      </c>
    </row>
    <row r="565" spans="1:9" ht="13.5" customHeight="1" x14ac:dyDescent="0.2">
      <c r="A565" s="127">
        <v>10048</v>
      </c>
      <c r="B565" s="127" t="str">
        <f t="shared" si="8"/>
        <v>Con</v>
      </c>
      <c r="C565" s="129" t="s">
        <v>42</v>
      </c>
      <c r="D565" s="130">
        <v>270455</v>
      </c>
      <c r="E565" s="130">
        <v>0</v>
      </c>
      <c r="F565" s="130">
        <v>0</v>
      </c>
      <c r="G565" s="130">
        <v>0</v>
      </c>
      <c r="H565" s="131">
        <v>0</v>
      </c>
      <c r="I565" s="132">
        <v>270455</v>
      </c>
    </row>
    <row r="566" spans="1:9" ht="12.75" customHeight="1" x14ac:dyDescent="0.2">
      <c r="A566" s="127">
        <v>10048</v>
      </c>
      <c r="B566" s="127" t="str">
        <f t="shared" si="8"/>
        <v/>
      </c>
    </row>
    <row r="567" spans="1:9" ht="13.5" customHeight="1" x14ac:dyDescent="0.2">
      <c r="A567" s="127">
        <v>10048</v>
      </c>
      <c r="C567" s="143" t="s">
        <v>44</v>
      </c>
      <c r="D567" s="144">
        <v>270455</v>
      </c>
      <c r="E567" s="144">
        <v>0</v>
      </c>
      <c r="F567" s="144">
        <v>0</v>
      </c>
      <c r="G567" s="144">
        <v>0</v>
      </c>
      <c r="H567" s="145">
        <v>0</v>
      </c>
      <c r="I567" s="146">
        <v>270455</v>
      </c>
    </row>
    <row r="568" spans="1:9" ht="0.75" customHeight="1" x14ac:dyDescent="0.2">
      <c r="A568" s="127">
        <v>10048</v>
      </c>
      <c r="B568" s="127" t="str">
        <f t="shared" si="8"/>
        <v/>
      </c>
    </row>
    <row r="569" spans="1:9" ht="15.75" customHeight="1" x14ac:dyDescent="0.2">
      <c r="A569" s="127">
        <v>10048</v>
      </c>
      <c r="C569" s="139" t="s">
        <v>45</v>
      </c>
      <c r="D569" s="140">
        <v>2786563</v>
      </c>
      <c r="E569" s="140">
        <v>210864.49</v>
      </c>
      <c r="F569" s="140">
        <v>0</v>
      </c>
      <c r="G569" s="140">
        <v>210864.49</v>
      </c>
      <c r="H569" s="141">
        <v>7.5671890425588799</v>
      </c>
      <c r="I569" s="142">
        <v>2575698.5099999998</v>
      </c>
    </row>
    <row r="570" spans="1:9" ht="14.25" customHeight="1" x14ac:dyDescent="0.2">
      <c r="A570" s="127">
        <v>10048</v>
      </c>
      <c r="B570" s="127" t="s">
        <v>322</v>
      </c>
      <c r="C570" s="161" t="s">
        <v>46</v>
      </c>
      <c r="D570" s="162">
        <v>265274</v>
      </c>
      <c r="E570" s="162">
        <v>-2056281.33</v>
      </c>
      <c r="F570" s="162">
        <v>0</v>
      </c>
      <c r="G570" s="162">
        <v>-2056281.33</v>
      </c>
      <c r="H570" s="151">
        <v>-775.15373915272505</v>
      </c>
      <c r="I570" s="152">
        <v>2321555.33</v>
      </c>
    </row>
    <row r="571" spans="1:9" ht="16.5" customHeight="1" x14ac:dyDescent="0.2">
      <c r="A571" s="127">
        <v>10048</v>
      </c>
      <c r="B571" s="127" t="s">
        <v>323</v>
      </c>
      <c r="C571" s="153" t="s">
        <v>47</v>
      </c>
      <c r="D571" s="154">
        <v>1546</v>
      </c>
      <c r="E571" s="155"/>
      <c r="F571" s="155"/>
      <c r="G571" s="155"/>
      <c r="H571" s="155"/>
      <c r="I571" s="156"/>
    </row>
    <row r="572" spans="1:9" ht="13.5" customHeight="1" x14ac:dyDescent="0.2">
      <c r="A572" s="127">
        <v>10048</v>
      </c>
      <c r="B572" s="127" t="str">
        <f>LEFT(C572,4)</f>
        <v>CI01</v>
      </c>
      <c r="C572" s="129" t="s">
        <v>48</v>
      </c>
      <c r="D572" s="130">
        <v>-8302</v>
      </c>
      <c r="E572" s="130">
        <v>-2075.5</v>
      </c>
      <c r="F572" s="130">
        <v>0</v>
      </c>
      <c r="G572" s="130">
        <v>-2075.5</v>
      </c>
      <c r="H572" s="131">
        <v>25</v>
      </c>
      <c r="I572" s="132">
        <v>-6226.5</v>
      </c>
    </row>
    <row r="573" spans="1:9" ht="13.5" customHeight="1" x14ac:dyDescent="0.2">
      <c r="A573" s="127">
        <v>10048</v>
      </c>
      <c r="B573" s="127" t="str">
        <f>LEFT(C573,4)</f>
        <v>CI03</v>
      </c>
      <c r="C573" s="129" t="s">
        <v>49</v>
      </c>
      <c r="D573" s="130">
        <v>0</v>
      </c>
      <c r="E573" s="130">
        <v>641.69000000000005</v>
      </c>
      <c r="F573" s="130">
        <v>0</v>
      </c>
      <c r="G573" s="130">
        <v>641.69000000000005</v>
      </c>
      <c r="H573" s="131">
        <v>0</v>
      </c>
      <c r="I573" s="132">
        <v>-641.69000000000005</v>
      </c>
    </row>
    <row r="574" spans="1:9" ht="12.75" customHeight="1" x14ac:dyDescent="0.2">
      <c r="A574" s="127">
        <v>10048</v>
      </c>
      <c r="B574" s="127" t="str">
        <f t="shared" si="8"/>
        <v/>
      </c>
    </row>
    <row r="575" spans="1:9" ht="13.5" customHeight="1" x14ac:dyDescent="0.2">
      <c r="A575" s="127">
        <v>10048</v>
      </c>
      <c r="C575" s="143" t="s">
        <v>51</v>
      </c>
      <c r="D575" s="144">
        <v>-8302</v>
      </c>
      <c r="E575" s="144">
        <v>-1433.81</v>
      </c>
      <c r="F575" s="144">
        <v>0</v>
      </c>
      <c r="G575" s="144">
        <v>-1433.81</v>
      </c>
      <c r="H575" s="145">
        <v>17.270657672849914</v>
      </c>
      <c r="I575" s="146">
        <v>-6868.19</v>
      </c>
    </row>
    <row r="576" spans="1:9" ht="0.75" customHeight="1" x14ac:dyDescent="0.2">
      <c r="A576" s="127">
        <v>10048</v>
      </c>
      <c r="B576" s="127" t="str">
        <f t="shared" si="8"/>
        <v/>
      </c>
    </row>
    <row r="577" spans="1:9" ht="13.5" customHeight="1" x14ac:dyDescent="0.2">
      <c r="A577" s="127">
        <v>10048</v>
      </c>
      <c r="B577" s="127" t="s">
        <v>325</v>
      </c>
      <c r="C577" s="129" t="s">
        <v>229</v>
      </c>
      <c r="D577" s="130">
        <v>9848</v>
      </c>
      <c r="E577" s="130">
        <v>0</v>
      </c>
      <c r="F577" s="130">
        <v>0</v>
      </c>
      <c r="G577" s="130">
        <v>0</v>
      </c>
      <c r="H577" s="131">
        <v>0</v>
      </c>
      <c r="I577" s="132">
        <v>9848</v>
      </c>
    </row>
    <row r="578" spans="1:9" ht="13.5" customHeight="1" x14ac:dyDescent="0.2">
      <c r="A578" s="127">
        <v>10048</v>
      </c>
      <c r="B578" s="127" t="str">
        <f>LEFT(C578,4)</f>
        <v>CE02</v>
      </c>
      <c r="C578" s="129" t="s">
        <v>230</v>
      </c>
      <c r="D578" s="130">
        <v>0</v>
      </c>
      <c r="E578" s="130">
        <v>5825</v>
      </c>
      <c r="F578" s="130">
        <v>0</v>
      </c>
      <c r="G578" s="130">
        <v>5825</v>
      </c>
      <c r="H578" s="131">
        <v>0</v>
      </c>
      <c r="I578" s="132">
        <v>-5825</v>
      </c>
    </row>
    <row r="579" spans="1:9" ht="12.75" customHeight="1" x14ac:dyDescent="0.2">
      <c r="A579" s="127">
        <v>10048</v>
      </c>
      <c r="B579" s="127" t="str">
        <f t="shared" si="8"/>
        <v/>
      </c>
    </row>
    <row r="580" spans="1:9" ht="13.5" customHeight="1" x14ac:dyDescent="0.2">
      <c r="A580" s="127">
        <v>10048</v>
      </c>
      <c r="C580" s="143" t="s">
        <v>56</v>
      </c>
      <c r="D580" s="144">
        <v>9848</v>
      </c>
      <c r="E580" s="144">
        <v>5825</v>
      </c>
      <c r="F580" s="144">
        <v>0</v>
      </c>
      <c r="G580" s="144">
        <v>5825</v>
      </c>
      <c r="H580" s="145">
        <v>59.149065800162461</v>
      </c>
      <c r="I580" s="146">
        <v>4023</v>
      </c>
    </row>
    <row r="581" spans="1:9" ht="0.75" customHeight="1" x14ac:dyDescent="0.2">
      <c r="A581" s="127">
        <v>10048</v>
      </c>
      <c r="B581" s="127" t="str">
        <f t="shared" si="8"/>
        <v/>
      </c>
    </row>
    <row r="582" spans="1:9" ht="14.25" customHeight="1" x14ac:dyDescent="0.2">
      <c r="A582" s="127">
        <v>10048</v>
      </c>
      <c r="B582" s="127" t="s">
        <v>324</v>
      </c>
      <c r="C582" s="157" t="s">
        <v>57</v>
      </c>
      <c r="D582" s="158">
        <v>1546</v>
      </c>
      <c r="E582" s="158">
        <v>4391.1899999999996</v>
      </c>
      <c r="F582" s="158">
        <v>0</v>
      </c>
      <c r="G582" s="158">
        <v>4391.1899999999996</v>
      </c>
      <c r="H582" s="159">
        <v>284.0355756791721</v>
      </c>
      <c r="I582" s="160">
        <v>-2845.19</v>
      </c>
    </row>
    <row r="583" spans="1:9" ht="0.75" customHeight="1" x14ac:dyDescent="0.2">
      <c r="A583" s="127">
        <v>10048</v>
      </c>
      <c r="B583" s="127" t="str">
        <f t="shared" si="8"/>
        <v/>
      </c>
    </row>
    <row r="584" spans="1:9" ht="14.25" customHeight="1" x14ac:dyDescent="0.2">
      <c r="A584" s="127">
        <v>10048</v>
      </c>
      <c r="B584" s="127" t="str">
        <f t="shared" si="8"/>
        <v>TOT</v>
      </c>
      <c r="C584" s="133" t="s">
        <v>58</v>
      </c>
      <c r="D584" s="134">
        <v>266820</v>
      </c>
      <c r="E584" s="134">
        <v>-2051890.14</v>
      </c>
      <c r="F584" s="134">
        <v>0</v>
      </c>
      <c r="G584" s="134">
        <v>-2051890.14</v>
      </c>
      <c r="H584" s="135">
        <v>-769.0166179446818</v>
      </c>
      <c r="I584" s="136">
        <v>2318710.14</v>
      </c>
    </row>
    <row r="585" spans="1:9" ht="6.75" customHeight="1" x14ac:dyDescent="0.2">
      <c r="B585" s="127" t="str">
        <f t="shared" si="8"/>
        <v>Lon</v>
      </c>
      <c r="C585" s="247" t="s">
        <v>202</v>
      </c>
      <c r="D585" s="247"/>
      <c r="E585" s="247"/>
      <c r="F585" s="247"/>
      <c r="G585" s="247"/>
    </row>
    <row r="586" spans="1:9" ht="13.5" customHeight="1" x14ac:dyDescent="0.2">
      <c r="B586" s="127" t="str">
        <f t="shared" si="8"/>
        <v/>
      </c>
      <c r="C586" s="247"/>
      <c r="D586" s="247"/>
      <c r="E586" s="247"/>
      <c r="F586" s="247"/>
      <c r="G586" s="247"/>
    </row>
    <row r="587" spans="1:9" ht="6.75" customHeight="1" x14ac:dyDescent="0.2">
      <c r="B587" s="127" t="str">
        <f t="shared" si="8"/>
        <v/>
      </c>
      <c r="C587" s="247"/>
      <c r="D587" s="247"/>
      <c r="E587" s="247"/>
      <c r="F587" s="247"/>
      <c r="G587" s="247"/>
    </row>
    <row r="588" spans="1:9" ht="13.5" customHeight="1" x14ac:dyDescent="0.2">
      <c r="B588" s="127" t="str">
        <f t="shared" ref="B588:B650" si="9">LEFT(C588,3)</f>
        <v>Rep</v>
      </c>
      <c r="C588" s="248" t="s">
        <v>203</v>
      </c>
      <c r="D588" s="248"/>
      <c r="E588" s="248"/>
      <c r="F588" s="248"/>
      <c r="G588" s="248"/>
    </row>
    <row r="589" spans="1:9" ht="6.75" customHeight="1" x14ac:dyDescent="0.2">
      <c r="B589" s="127" t="str">
        <f t="shared" si="9"/>
        <v/>
      </c>
    </row>
    <row r="590" spans="1:9" ht="12.75" customHeight="1" x14ac:dyDescent="0.2">
      <c r="B590" s="127" t="str">
        <f t="shared" si="9"/>
        <v>Cos</v>
      </c>
      <c r="C590" s="248" t="s">
        <v>234</v>
      </c>
      <c r="D590" s="248"/>
      <c r="E590" s="248"/>
      <c r="F590" s="248"/>
      <c r="G590" s="248"/>
    </row>
    <row r="591" spans="1:9" ht="13.5" customHeight="1" x14ac:dyDescent="0.2">
      <c r="B591" s="127" t="str">
        <f t="shared" si="9"/>
        <v/>
      </c>
      <c r="C591" s="248"/>
      <c r="D591" s="248"/>
      <c r="E591" s="248"/>
      <c r="F591" s="248"/>
      <c r="G591" s="248"/>
    </row>
    <row r="592" spans="1:9" ht="6" customHeight="1" x14ac:dyDescent="0.2">
      <c r="B592" s="127" t="str">
        <f t="shared" si="9"/>
        <v/>
      </c>
    </row>
    <row r="593" spans="1:9" ht="13.5" customHeight="1" x14ac:dyDescent="0.2">
      <c r="B593" s="127" t="str">
        <f t="shared" si="9"/>
        <v xml:space="preserve">
CF</v>
      </c>
      <c r="C593" s="249" t="s">
        <v>205</v>
      </c>
      <c r="D593" s="251" t="s">
        <v>206</v>
      </c>
      <c r="E593" s="251" t="s">
        <v>207</v>
      </c>
      <c r="F593" s="251" t="s">
        <v>208</v>
      </c>
      <c r="G593" s="252" t="s">
        <v>209</v>
      </c>
      <c r="H593" s="245" t="s">
        <v>210</v>
      </c>
      <c r="I593" s="243" t="s">
        <v>211</v>
      </c>
    </row>
    <row r="594" spans="1:9" ht="15" customHeight="1" x14ac:dyDescent="0.2">
      <c r="B594" s="127" t="str">
        <f t="shared" si="9"/>
        <v/>
      </c>
      <c r="C594" s="250"/>
      <c r="D594" s="246"/>
      <c r="E594" s="246"/>
      <c r="F594" s="246"/>
      <c r="G594" s="253"/>
      <c r="H594" s="246"/>
      <c r="I594" s="244"/>
    </row>
    <row r="595" spans="1:9" ht="16.5" customHeight="1" x14ac:dyDescent="0.2">
      <c r="A595" s="127">
        <v>10049</v>
      </c>
      <c r="B595" s="126" t="s">
        <v>321</v>
      </c>
      <c r="C595" s="147" t="s">
        <v>5</v>
      </c>
      <c r="D595" s="148">
        <v>6741</v>
      </c>
      <c r="E595" s="149"/>
      <c r="F595" s="149"/>
      <c r="G595" s="149"/>
      <c r="H595" s="149"/>
      <c r="I595" s="150"/>
    </row>
    <row r="596" spans="1:9" ht="13.5" customHeight="1" x14ac:dyDescent="0.2">
      <c r="A596" s="127">
        <v>10049</v>
      </c>
      <c r="B596" s="127" t="str">
        <f t="shared" si="9"/>
        <v>I01</v>
      </c>
      <c r="C596" s="129" t="s">
        <v>6</v>
      </c>
      <c r="D596" s="130">
        <v>-1990273</v>
      </c>
      <c r="E596" s="130">
        <v>-1953749.59</v>
      </c>
      <c r="F596" s="130">
        <v>0</v>
      </c>
      <c r="G596" s="130">
        <v>-1953749.59</v>
      </c>
      <c r="H596" s="131">
        <v>98.164904513099458</v>
      </c>
      <c r="I596" s="132">
        <v>-36523.410000000003</v>
      </c>
    </row>
    <row r="597" spans="1:9" ht="13.5" customHeight="1" x14ac:dyDescent="0.2">
      <c r="A597" s="127">
        <v>10049</v>
      </c>
      <c r="B597" s="127" t="str">
        <f t="shared" si="9"/>
        <v>I03</v>
      </c>
      <c r="C597" s="129" t="s">
        <v>7</v>
      </c>
      <c r="D597" s="130">
        <v>-330414</v>
      </c>
      <c r="E597" s="130">
        <v>-311503.82</v>
      </c>
      <c r="F597" s="130">
        <v>0</v>
      </c>
      <c r="G597" s="130">
        <v>-311503.82</v>
      </c>
      <c r="H597" s="131">
        <v>94.276822410672665</v>
      </c>
      <c r="I597" s="132">
        <v>-18910.18</v>
      </c>
    </row>
    <row r="598" spans="1:9" ht="13.5" customHeight="1" x14ac:dyDescent="0.2">
      <c r="A598" s="127">
        <v>10049</v>
      </c>
      <c r="B598" s="127" t="str">
        <f t="shared" si="9"/>
        <v>I05</v>
      </c>
      <c r="C598" s="129" t="s">
        <v>8</v>
      </c>
      <c r="D598" s="130">
        <v>-192720</v>
      </c>
      <c r="E598" s="130">
        <v>0</v>
      </c>
      <c r="F598" s="130">
        <v>0</v>
      </c>
      <c r="G598" s="130">
        <v>0</v>
      </c>
      <c r="H598" s="131">
        <v>0</v>
      </c>
      <c r="I598" s="132">
        <v>-192720</v>
      </c>
    </row>
    <row r="599" spans="1:9" ht="13.5" customHeight="1" x14ac:dyDescent="0.2">
      <c r="A599" s="127">
        <v>10049</v>
      </c>
      <c r="B599" s="127" t="str">
        <f t="shared" si="9"/>
        <v>I06</v>
      </c>
      <c r="C599" s="129" t="s">
        <v>9</v>
      </c>
      <c r="D599" s="130">
        <v>-1400</v>
      </c>
      <c r="E599" s="130">
        <v>0</v>
      </c>
      <c r="F599" s="130">
        <v>0</v>
      </c>
      <c r="G599" s="130">
        <v>0</v>
      </c>
      <c r="H599" s="131">
        <v>0</v>
      </c>
      <c r="I599" s="132">
        <v>-1400</v>
      </c>
    </row>
    <row r="600" spans="1:9" ht="13.5" customHeight="1" x14ac:dyDescent="0.2">
      <c r="A600" s="127">
        <v>10049</v>
      </c>
      <c r="B600" s="127" t="str">
        <f t="shared" si="9"/>
        <v>I07</v>
      </c>
      <c r="C600" s="129" t="s">
        <v>212</v>
      </c>
      <c r="D600" s="130">
        <v>0</v>
      </c>
      <c r="E600" s="130">
        <v>-50</v>
      </c>
      <c r="F600" s="130">
        <v>0</v>
      </c>
      <c r="G600" s="130">
        <v>-50</v>
      </c>
      <c r="H600" s="131">
        <v>0</v>
      </c>
      <c r="I600" s="132">
        <v>50</v>
      </c>
    </row>
    <row r="601" spans="1:9" ht="13.5" customHeight="1" x14ac:dyDescent="0.2">
      <c r="A601" s="127">
        <v>10049</v>
      </c>
      <c r="B601" s="127" t="str">
        <f t="shared" si="9"/>
        <v>I08</v>
      </c>
      <c r="C601" s="129" t="s">
        <v>213</v>
      </c>
      <c r="D601" s="130">
        <v>-62794</v>
      </c>
      <c r="E601" s="130">
        <v>-4071.5</v>
      </c>
      <c r="F601" s="130">
        <v>0</v>
      </c>
      <c r="G601" s="130">
        <v>-4071.5</v>
      </c>
      <c r="H601" s="131">
        <v>6.4838997356435319</v>
      </c>
      <c r="I601" s="132">
        <v>-58722.5</v>
      </c>
    </row>
    <row r="602" spans="1:9" ht="13.5" customHeight="1" x14ac:dyDescent="0.2">
      <c r="A602" s="127">
        <v>10049</v>
      </c>
      <c r="B602" s="127" t="str">
        <f t="shared" si="9"/>
        <v>I09</v>
      </c>
      <c r="C602" s="129" t="s">
        <v>10</v>
      </c>
      <c r="D602" s="130">
        <v>-29500</v>
      </c>
      <c r="E602" s="130">
        <v>-7141.87</v>
      </c>
      <c r="F602" s="130">
        <v>0</v>
      </c>
      <c r="G602" s="130">
        <v>-7141.87</v>
      </c>
      <c r="H602" s="131">
        <v>24.209728813559323</v>
      </c>
      <c r="I602" s="132">
        <v>-22358.13</v>
      </c>
    </row>
    <row r="603" spans="1:9" ht="13.5" customHeight="1" x14ac:dyDescent="0.2">
      <c r="A603" s="127">
        <v>10049</v>
      </c>
      <c r="B603" s="127" t="str">
        <f t="shared" si="9"/>
        <v>I12</v>
      </c>
      <c r="C603" s="129" t="s">
        <v>11</v>
      </c>
      <c r="D603" s="130">
        <v>-24600</v>
      </c>
      <c r="E603" s="130">
        <v>-16842.099999999999</v>
      </c>
      <c r="F603" s="130">
        <v>0</v>
      </c>
      <c r="G603" s="130">
        <v>-16842.099999999999</v>
      </c>
      <c r="H603" s="131">
        <v>68.463821138211387</v>
      </c>
      <c r="I603" s="132">
        <v>-7757.9</v>
      </c>
    </row>
    <row r="604" spans="1:9" ht="13.5" customHeight="1" x14ac:dyDescent="0.2">
      <c r="A604" s="127">
        <v>10049</v>
      </c>
      <c r="B604" s="127" t="str">
        <f t="shared" si="9"/>
        <v>I13</v>
      </c>
      <c r="C604" s="129" t="s">
        <v>12</v>
      </c>
      <c r="D604" s="130">
        <v>-2500</v>
      </c>
      <c r="E604" s="130">
        <v>-2228.88</v>
      </c>
      <c r="F604" s="130">
        <v>0</v>
      </c>
      <c r="G604" s="130">
        <v>-2228.88</v>
      </c>
      <c r="H604" s="131">
        <v>89.155199999999979</v>
      </c>
      <c r="I604" s="132">
        <v>-271.12</v>
      </c>
    </row>
    <row r="605" spans="1:9" ht="13.5" customHeight="1" x14ac:dyDescent="0.2">
      <c r="A605" s="127">
        <v>10049</v>
      </c>
      <c r="B605" s="127" t="str">
        <f t="shared" si="9"/>
        <v>I18</v>
      </c>
      <c r="C605" s="129" t="s">
        <v>13</v>
      </c>
      <c r="D605" s="130">
        <v>-63304</v>
      </c>
      <c r="E605" s="130">
        <v>0</v>
      </c>
      <c r="F605" s="130">
        <v>0</v>
      </c>
      <c r="G605" s="130">
        <v>0</v>
      </c>
      <c r="H605" s="131">
        <v>0</v>
      </c>
      <c r="I605" s="132">
        <v>-63304</v>
      </c>
    </row>
    <row r="606" spans="1:9" ht="12.75" customHeight="1" x14ac:dyDescent="0.2">
      <c r="A606" s="127">
        <v>10049</v>
      </c>
      <c r="B606" s="127" t="str">
        <f t="shared" si="9"/>
        <v/>
      </c>
    </row>
    <row r="607" spans="1:9" ht="13.5" customHeight="1" x14ac:dyDescent="0.2">
      <c r="A607" s="127">
        <v>10049</v>
      </c>
      <c r="C607" s="143" t="s">
        <v>14</v>
      </c>
      <c r="D607" s="144">
        <v>-2697505</v>
      </c>
      <c r="E607" s="144">
        <v>-2295587.7599999998</v>
      </c>
      <c r="F607" s="144">
        <v>0</v>
      </c>
      <c r="G607" s="144">
        <v>-2295587.7599999998</v>
      </c>
      <c r="H607" s="145">
        <v>85.100407969586726</v>
      </c>
      <c r="I607" s="146">
        <v>-401917.24</v>
      </c>
    </row>
    <row r="608" spans="1:9" ht="0.75" customHeight="1" x14ac:dyDescent="0.2">
      <c r="A608" s="127">
        <v>10049</v>
      </c>
      <c r="B608" s="127" t="str">
        <f t="shared" si="9"/>
        <v/>
      </c>
    </row>
    <row r="609" spans="1:9" ht="13.5" customHeight="1" x14ac:dyDescent="0.2">
      <c r="A609" s="127">
        <v>10049</v>
      </c>
      <c r="B609" s="127" t="str">
        <f t="shared" si="9"/>
        <v>E01</v>
      </c>
      <c r="C609" s="129" t="s">
        <v>15</v>
      </c>
      <c r="D609" s="130">
        <v>1211594</v>
      </c>
      <c r="E609" s="130">
        <v>0</v>
      </c>
      <c r="F609" s="130">
        <v>0</v>
      </c>
      <c r="G609" s="130">
        <v>0</v>
      </c>
      <c r="H609" s="131">
        <v>0</v>
      </c>
      <c r="I609" s="132">
        <v>1211594</v>
      </c>
    </row>
    <row r="610" spans="1:9" ht="13.5" customHeight="1" x14ac:dyDescent="0.2">
      <c r="A610" s="127">
        <v>10049</v>
      </c>
      <c r="B610" s="127" t="str">
        <f t="shared" si="9"/>
        <v>E03</v>
      </c>
      <c r="C610" s="129" t="s">
        <v>17</v>
      </c>
      <c r="D610" s="130">
        <v>553488</v>
      </c>
      <c r="E610" s="130">
        <v>705.7</v>
      </c>
      <c r="F610" s="130">
        <v>0</v>
      </c>
      <c r="G610" s="130">
        <v>705.7</v>
      </c>
      <c r="H610" s="131">
        <v>0.12750050588269304</v>
      </c>
      <c r="I610" s="132">
        <v>552782.30000000005</v>
      </c>
    </row>
    <row r="611" spans="1:9" ht="13.5" customHeight="1" x14ac:dyDescent="0.2">
      <c r="A611" s="127">
        <v>10049</v>
      </c>
      <c r="B611" s="127" t="str">
        <f t="shared" si="9"/>
        <v>E04</v>
      </c>
      <c r="C611" s="129" t="s">
        <v>18</v>
      </c>
      <c r="D611" s="130">
        <v>69320</v>
      </c>
      <c r="E611" s="130">
        <v>0</v>
      </c>
      <c r="F611" s="130">
        <v>0</v>
      </c>
      <c r="G611" s="130">
        <v>0</v>
      </c>
      <c r="H611" s="131">
        <v>0</v>
      </c>
      <c r="I611" s="132">
        <v>69320</v>
      </c>
    </row>
    <row r="612" spans="1:9" ht="13.5" customHeight="1" x14ac:dyDescent="0.2">
      <c r="A612" s="127">
        <v>10049</v>
      </c>
      <c r="B612" s="127" t="str">
        <f t="shared" si="9"/>
        <v>E05</v>
      </c>
      <c r="C612" s="129" t="s">
        <v>214</v>
      </c>
      <c r="D612" s="130">
        <v>91528</v>
      </c>
      <c r="E612" s="130">
        <v>0</v>
      </c>
      <c r="F612" s="130">
        <v>0</v>
      </c>
      <c r="G612" s="130">
        <v>0</v>
      </c>
      <c r="H612" s="131">
        <v>0</v>
      </c>
      <c r="I612" s="132">
        <v>91528</v>
      </c>
    </row>
    <row r="613" spans="1:9" ht="13.5" customHeight="1" x14ac:dyDescent="0.2">
      <c r="A613" s="127">
        <v>10049</v>
      </c>
      <c r="B613" s="127" t="str">
        <f t="shared" si="9"/>
        <v>E07</v>
      </c>
      <c r="C613" s="129" t="s">
        <v>19</v>
      </c>
      <c r="D613" s="130">
        <v>61107</v>
      </c>
      <c r="E613" s="130">
        <v>-705.7</v>
      </c>
      <c r="F613" s="130">
        <v>0</v>
      </c>
      <c r="G613" s="130">
        <v>-705.7</v>
      </c>
      <c r="H613" s="131">
        <v>-1.1548595087305875</v>
      </c>
      <c r="I613" s="132">
        <v>61812.7</v>
      </c>
    </row>
    <row r="614" spans="1:9" ht="13.5" customHeight="1" x14ac:dyDescent="0.2">
      <c r="A614" s="127">
        <v>10049</v>
      </c>
      <c r="B614" s="127" t="str">
        <f t="shared" si="9"/>
        <v>E08</v>
      </c>
      <c r="C614" s="129" t="s">
        <v>20</v>
      </c>
      <c r="D614" s="130">
        <v>22085</v>
      </c>
      <c r="E614" s="130">
        <v>382.2</v>
      </c>
      <c r="F614" s="130">
        <v>0</v>
      </c>
      <c r="G614" s="130">
        <v>382.2</v>
      </c>
      <c r="H614" s="131">
        <v>1.7305863708399365</v>
      </c>
      <c r="I614" s="132">
        <v>21702.799999999999</v>
      </c>
    </row>
    <row r="615" spans="1:9" ht="13.5" customHeight="1" x14ac:dyDescent="0.2">
      <c r="A615" s="127">
        <v>10049</v>
      </c>
      <c r="B615" s="127" t="str">
        <f t="shared" si="9"/>
        <v>E09</v>
      </c>
      <c r="C615" s="129" t="s">
        <v>215</v>
      </c>
      <c r="D615" s="130">
        <v>9250</v>
      </c>
      <c r="E615" s="130">
        <v>3765.39</v>
      </c>
      <c r="F615" s="130">
        <v>0</v>
      </c>
      <c r="G615" s="130">
        <v>3765.39</v>
      </c>
      <c r="H615" s="131">
        <v>40.706918918918916</v>
      </c>
      <c r="I615" s="132">
        <v>5484.61</v>
      </c>
    </row>
    <row r="616" spans="1:9" ht="13.5" customHeight="1" x14ac:dyDescent="0.2">
      <c r="A616" s="127">
        <v>10049</v>
      </c>
      <c r="B616" s="127" t="str">
        <f t="shared" si="9"/>
        <v>E10</v>
      </c>
      <c r="C616" s="129" t="s">
        <v>21</v>
      </c>
      <c r="D616" s="130">
        <v>17901</v>
      </c>
      <c r="E616" s="130">
        <v>0</v>
      </c>
      <c r="F616" s="130">
        <v>0</v>
      </c>
      <c r="G616" s="130">
        <v>0</v>
      </c>
      <c r="H616" s="131">
        <v>0</v>
      </c>
      <c r="I616" s="132">
        <v>17901</v>
      </c>
    </row>
    <row r="617" spans="1:9" ht="13.5" customHeight="1" x14ac:dyDescent="0.2">
      <c r="A617" s="127">
        <v>10049</v>
      </c>
      <c r="B617" s="127" t="str">
        <f t="shared" si="9"/>
        <v>E11</v>
      </c>
      <c r="C617" s="129" t="s">
        <v>22</v>
      </c>
      <c r="D617" s="130">
        <v>2100</v>
      </c>
      <c r="E617" s="130">
        <v>0</v>
      </c>
      <c r="F617" s="130">
        <v>0</v>
      </c>
      <c r="G617" s="130">
        <v>0</v>
      </c>
      <c r="H617" s="131">
        <v>0</v>
      </c>
      <c r="I617" s="132">
        <v>2100</v>
      </c>
    </row>
    <row r="618" spans="1:9" ht="12.75" customHeight="1" x14ac:dyDescent="0.2">
      <c r="A618" s="127">
        <v>10049</v>
      </c>
      <c r="B618" s="127" t="str">
        <f t="shared" si="9"/>
        <v/>
      </c>
    </row>
    <row r="619" spans="1:9" ht="13.5" customHeight="1" x14ac:dyDescent="0.2">
      <c r="A619" s="127">
        <v>10049</v>
      </c>
      <c r="C619" s="143" t="s">
        <v>23</v>
      </c>
      <c r="D619" s="144">
        <v>2038373</v>
      </c>
      <c r="E619" s="144">
        <v>4147.59</v>
      </c>
      <c r="F619" s="144">
        <v>0</v>
      </c>
      <c r="G619" s="144">
        <v>4147.59</v>
      </c>
      <c r="H619" s="145">
        <v>0.20347551699320982</v>
      </c>
      <c r="I619" s="146">
        <v>2034225.41</v>
      </c>
    </row>
    <row r="620" spans="1:9" ht="13.5" customHeight="1" x14ac:dyDescent="0.2">
      <c r="A620" s="127">
        <v>10049</v>
      </c>
      <c r="B620" s="127" t="str">
        <f t="shared" si="9"/>
        <v>E12</v>
      </c>
      <c r="C620" s="129" t="s">
        <v>24</v>
      </c>
      <c r="D620" s="130">
        <v>42540</v>
      </c>
      <c r="E620" s="130">
        <v>16017.74</v>
      </c>
      <c r="F620" s="130">
        <v>0</v>
      </c>
      <c r="G620" s="130">
        <v>16017.74</v>
      </c>
      <c r="H620" s="131">
        <v>37.653361542078045</v>
      </c>
      <c r="I620" s="132">
        <v>26522.26</v>
      </c>
    </row>
    <row r="621" spans="1:9" ht="13.5" customHeight="1" x14ac:dyDescent="0.2">
      <c r="A621" s="127">
        <v>10049</v>
      </c>
      <c r="B621" s="127" t="str">
        <f t="shared" si="9"/>
        <v>E13</v>
      </c>
      <c r="C621" s="129" t="s">
        <v>216</v>
      </c>
      <c r="D621" s="130">
        <v>650</v>
      </c>
      <c r="E621" s="130">
        <v>51.34</v>
      </c>
      <c r="F621" s="130">
        <v>0</v>
      </c>
      <c r="G621" s="130">
        <v>51.34</v>
      </c>
      <c r="H621" s="131">
        <v>7.8984615384615395</v>
      </c>
      <c r="I621" s="132">
        <v>598.66</v>
      </c>
    </row>
    <row r="622" spans="1:9" ht="13.5" customHeight="1" x14ac:dyDescent="0.2">
      <c r="A622" s="127">
        <v>10049</v>
      </c>
      <c r="B622" s="127" t="str">
        <f t="shared" si="9"/>
        <v>E14</v>
      </c>
      <c r="C622" s="129" t="s">
        <v>25</v>
      </c>
      <c r="D622" s="130">
        <v>22100</v>
      </c>
      <c r="E622" s="130">
        <v>3939.6099999999992</v>
      </c>
      <c r="F622" s="130">
        <v>0</v>
      </c>
      <c r="G622" s="130">
        <v>3939.6099999999992</v>
      </c>
      <c r="H622" s="131">
        <v>17.826289592760176</v>
      </c>
      <c r="I622" s="132">
        <v>18160.39</v>
      </c>
    </row>
    <row r="623" spans="1:9" ht="13.5" customHeight="1" x14ac:dyDescent="0.2">
      <c r="A623" s="127">
        <v>10049</v>
      </c>
      <c r="B623" s="127" t="str">
        <f t="shared" si="9"/>
        <v>E15</v>
      </c>
      <c r="C623" s="129" t="s">
        <v>26</v>
      </c>
      <c r="D623" s="130">
        <v>4300</v>
      </c>
      <c r="E623" s="130">
        <v>5617.41</v>
      </c>
      <c r="F623" s="130">
        <v>0</v>
      </c>
      <c r="G623" s="130">
        <v>5617.41</v>
      </c>
      <c r="H623" s="131">
        <v>130.63744186046512</v>
      </c>
      <c r="I623" s="132">
        <v>-1317.41</v>
      </c>
    </row>
    <row r="624" spans="1:9" ht="13.5" customHeight="1" x14ac:dyDescent="0.2">
      <c r="A624" s="127">
        <v>10049</v>
      </c>
      <c r="B624" s="127" t="str">
        <f t="shared" si="9"/>
        <v>E16</v>
      </c>
      <c r="C624" s="129" t="s">
        <v>27</v>
      </c>
      <c r="D624" s="130">
        <v>24500</v>
      </c>
      <c r="E624" s="130">
        <v>4758.8100000000004</v>
      </c>
      <c r="F624" s="130">
        <v>0</v>
      </c>
      <c r="G624" s="130">
        <v>4758.8100000000004</v>
      </c>
      <c r="H624" s="131">
        <v>19.423714285714286</v>
      </c>
      <c r="I624" s="132">
        <v>19741.189999999999</v>
      </c>
    </row>
    <row r="625" spans="1:9" ht="13.5" customHeight="1" x14ac:dyDescent="0.2">
      <c r="A625" s="127">
        <v>10049</v>
      </c>
      <c r="B625" s="127" t="str">
        <f t="shared" si="9"/>
        <v>E17</v>
      </c>
      <c r="C625" s="129" t="s">
        <v>28</v>
      </c>
      <c r="D625" s="130">
        <v>28819</v>
      </c>
      <c r="E625" s="130">
        <v>28599.13</v>
      </c>
      <c r="F625" s="130">
        <v>0</v>
      </c>
      <c r="G625" s="130">
        <v>28599.13</v>
      </c>
      <c r="H625" s="131">
        <v>99.237065824629596</v>
      </c>
      <c r="I625" s="132">
        <v>219.87</v>
      </c>
    </row>
    <row r="626" spans="1:9" ht="13.5" customHeight="1" x14ac:dyDescent="0.2">
      <c r="A626" s="127">
        <v>10049</v>
      </c>
      <c r="B626" s="127" t="str">
        <f t="shared" si="9"/>
        <v>E18</v>
      </c>
      <c r="C626" s="129" t="s">
        <v>29</v>
      </c>
      <c r="D626" s="130">
        <v>14471</v>
      </c>
      <c r="E626" s="130">
        <v>8765.15</v>
      </c>
      <c r="F626" s="130">
        <v>0</v>
      </c>
      <c r="G626" s="130">
        <v>8765.15</v>
      </c>
      <c r="H626" s="131">
        <v>60.570451247322232</v>
      </c>
      <c r="I626" s="132">
        <v>5705.85</v>
      </c>
    </row>
    <row r="627" spans="1:9" ht="12.75" customHeight="1" x14ac:dyDescent="0.2">
      <c r="A627" s="127">
        <v>10049</v>
      </c>
      <c r="B627" s="127" t="str">
        <f t="shared" si="9"/>
        <v/>
      </c>
    </row>
    <row r="628" spans="1:9" ht="13.5" customHeight="1" x14ac:dyDescent="0.2">
      <c r="A628" s="127">
        <v>10049</v>
      </c>
      <c r="C628" s="143" t="s">
        <v>30</v>
      </c>
      <c r="D628" s="144">
        <v>137380</v>
      </c>
      <c r="E628" s="144">
        <v>67749.19</v>
      </c>
      <c r="F628" s="144">
        <v>0</v>
      </c>
      <c r="G628" s="144">
        <v>67749.19</v>
      </c>
      <c r="H628" s="145">
        <v>49.315176881642152</v>
      </c>
      <c r="I628" s="146">
        <v>69630.81</v>
      </c>
    </row>
    <row r="629" spans="1:9" ht="13.5" customHeight="1" x14ac:dyDescent="0.2">
      <c r="A629" s="127">
        <v>10049</v>
      </c>
      <c r="B629" s="127" t="str">
        <f t="shared" si="9"/>
        <v>E19</v>
      </c>
      <c r="C629" s="129" t="s">
        <v>31</v>
      </c>
      <c r="D629" s="130">
        <v>91600</v>
      </c>
      <c r="E629" s="130">
        <v>41893.75</v>
      </c>
      <c r="F629" s="130">
        <v>0</v>
      </c>
      <c r="G629" s="130">
        <v>41893.75</v>
      </c>
      <c r="H629" s="131">
        <v>45.735534934497807</v>
      </c>
      <c r="I629" s="132">
        <v>49706.25</v>
      </c>
    </row>
    <row r="630" spans="1:9" ht="13.5" customHeight="1" x14ac:dyDescent="0.2">
      <c r="A630" s="127">
        <v>10049</v>
      </c>
      <c r="B630" s="127" t="str">
        <f t="shared" si="9"/>
        <v>E20</v>
      </c>
      <c r="C630" s="129" t="s">
        <v>32</v>
      </c>
      <c r="D630" s="130">
        <v>36362</v>
      </c>
      <c r="E630" s="130">
        <v>26249.94</v>
      </c>
      <c r="F630" s="130">
        <v>0</v>
      </c>
      <c r="G630" s="130">
        <v>26249.94</v>
      </c>
      <c r="H630" s="131">
        <v>72.190583576260948</v>
      </c>
      <c r="I630" s="132">
        <v>10112.06</v>
      </c>
    </row>
    <row r="631" spans="1:9" ht="13.5" customHeight="1" x14ac:dyDescent="0.2">
      <c r="A631" s="127">
        <v>10049</v>
      </c>
      <c r="B631" s="127" t="str">
        <f t="shared" si="9"/>
        <v>E22</v>
      </c>
      <c r="C631" s="129" t="s">
        <v>33</v>
      </c>
      <c r="D631" s="130">
        <v>21494</v>
      </c>
      <c r="E631" s="130">
        <v>9149.07</v>
      </c>
      <c r="F631" s="130">
        <v>0</v>
      </c>
      <c r="G631" s="130">
        <v>9149.07</v>
      </c>
      <c r="H631" s="131">
        <v>42.565692751465534</v>
      </c>
      <c r="I631" s="132">
        <v>12344.93</v>
      </c>
    </row>
    <row r="632" spans="1:9" ht="13.5" customHeight="1" x14ac:dyDescent="0.2">
      <c r="A632" s="127">
        <v>10049</v>
      </c>
      <c r="B632" s="127" t="str">
        <f t="shared" si="9"/>
        <v>E23</v>
      </c>
      <c r="C632" s="129" t="s">
        <v>34</v>
      </c>
      <c r="D632" s="130">
        <v>11576</v>
      </c>
      <c r="E632" s="130">
        <v>0</v>
      </c>
      <c r="F632" s="130">
        <v>0</v>
      </c>
      <c r="G632" s="130">
        <v>0</v>
      </c>
      <c r="H632" s="131">
        <v>0</v>
      </c>
      <c r="I632" s="132">
        <v>11576</v>
      </c>
    </row>
    <row r="633" spans="1:9" ht="13.5" customHeight="1" x14ac:dyDescent="0.2">
      <c r="A633" s="127">
        <v>10049</v>
      </c>
      <c r="B633" s="127" t="str">
        <f t="shared" si="9"/>
        <v>E24</v>
      </c>
      <c r="C633" s="129" t="s">
        <v>35</v>
      </c>
      <c r="D633" s="130">
        <v>19136</v>
      </c>
      <c r="E633" s="130">
        <v>1507.39</v>
      </c>
      <c r="F633" s="130">
        <v>0</v>
      </c>
      <c r="G633" s="130">
        <v>1507.39</v>
      </c>
      <c r="H633" s="131">
        <v>7.8772470735785962</v>
      </c>
      <c r="I633" s="132">
        <v>17628.61</v>
      </c>
    </row>
    <row r="634" spans="1:9" ht="13.5" customHeight="1" x14ac:dyDescent="0.2">
      <c r="A634" s="127">
        <v>10049</v>
      </c>
      <c r="B634" s="127" t="str">
        <f t="shared" si="9"/>
        <v>E25</v>
      </c>
      <c r="C634" s="129" t="s">
        <v>36</v>
      </c>
      <c r="D634" s="130">
        <v>97500</v>
      </c>
      <c r="E634" s="130">
        <v>-10563.28</v>
      </c>
      <c r="F634" s="130">
        <v>0</v>
      </c>
      <c r="G634" s="130">
        <v>-10563.28</v>
      </c>
      <c r="H634" s="131">
        <v>-10.834133333333334</v>
      </c>
      <c r="I634" s="132">
        <v>108063.28</v>
      </c>
    </row>
    <row r="635" spans="1:9" ht="12.75" customHeight="1" x14ac:dyDescent="0.2">
      <c r="A635" s="127">
        <v>10049</v>
      </c>
      <c r="B635" s="127" t="str">
        <f t="shared" si="9"/>
        <v/>
      </c>
    </row>
    <row r="636" spans="1:9" ht="13.5" customHeight="1" x14ac:dyDescent="0.2">
      <c r="A636" s="127">
        <v>10049</v>
      </c>
      <c r="C636" s="143" t="s">
        <v>37</v>
      </c>
      <c r="D636" s="144">
        <v>277668</v>
      </c>
      <c r="E636" s="144">
        <v>68236.87</v>
      </c>
      <c r="F636" s="144">
        <v>0</v>
      </c>
      <c r="G636" s="144">
        <v>68236.87</v>
      </c>
      <c r="H636" s="145">
        <v>24.574985234164544</v>
      </c>
      <c r="I636" s="146">
        <v>209431.13</v>
      </c>
    </row>
    <row r="637" spans="1:9" ht="13.5" customHeight="1" x14ac:dyDescent="0.2">
      <c r="A637" s="127">
        <v>10049</v>
      </c>
      <c r="B637" s="127" t="str">
        <f t="shared" si="9"/>
        <v>E26</v>
      </c>
      <c r="C637" s="129" t="s">
        <v>38</v>
      </c>
      <c r="D637" s="130">
        <v>49990</v>
      </c>
      <c r="E637" s="130">
        <v>24215.99</v>
      </c>
      <c r="F637" s="130">
        <v>0</v>
      </c>
      <c r="G637" s="130">
        <v>24215.99</v>
      </c>
      <c r="H637" s="131">
        <v>48.441668333666733</v>
      </c>
      <c r="I637" s="132">
        <v>25774.01</v>
      </c>
    </row>
    <row r="638" spans="1:9" ht="13.5" customHeight="1" x14ac:dyDescent="0.2">
      <c r="A638" s="127">
        <v>10049</v>
      </c>
      <c r="B638" s="127" t="str">
        <f t="shared" si="9"/>
        <v>E27</v>
      </c>
      <c r="C638" s="129" t="s">
        <v>39</v>
      </c>
      <c r="D638" s="130">
        <v>149621</v>
      </c>
      <c r="E638" s="130">
        <v>30622.199999999997</v>
      </c>
      <c r="F638" s="130">
        <v>0</v>
      </c>
      <c r="G638" s="130">
        <v>30622.199999999997</v>
      </c>
      <c r="H638" s="131">
        <v>20.466512053789238</v>
      </c>
      <c r="I638" s="132">
        <v>118998.8</v>
      </c>
    </row>
    <row r="639" spans="1:9" ht="13.5" customHeight="1" x14ac:dyDescent="0.2">
      <c r="A639" s="127">
        <v>10049</v>
      </c>
      <c r="B639" s="127" t="str">
        <f t="shared" si="9"/>
        <v>E28</v>
      </c>
      <c r="C639" s="129" t="s">
        <v>40</v>
      </c>
      <c r="D639" s="130">
        <v>43276</v>
      </c>
      <c r="E639" s="130">
        <v>21554.65</v>
      </c>
      <c r="F639" s="130">
        <v>0</v>
      </c>
      <c r="G639" s="130">
        <v>21554.65</v>
      </c>
      <c r="H639" s="131">
        <v>49.807399020242165</v>
      </c>
      <c r="I639" s="132">
        <v>21721.35</v>
      </c>
    </row>
    <row r="640" spans="1:9" ht="12.75" customHeight="1" x14ac:dyDescent="0.2">
      <c r="A640" s="127">
        <v>10049</v>
      </c>
      <c r="B640" s="127" t="str">
        <f t="shared" si="9"/>
        <v/>
      </c>
    </row>
    <row r="641" spans="1:9" ht="13.5" customHeight="1" x14ac:dyDescent="0.2">
      <c r="A641" s="127">
        <v>10049</v>
      </c>
      <c r="C641" s="143" t="s">
        <v>41</v>
      </c>
      <c r="D641" s="144">
        <v>242887</v>
      </c>
      <c r="E641" s="144">
        <v>76392.84</v>
      </c>
      <c r="F641" s="144">
        <v>0</v>
      </c>
      <c r="G641" s="144">
        <v>76392.84</v>
      </c>
      <c r="H641" s="145">
        <v>31.452008547184494</v>
      </c>
      <c r="I641" s="146">
        <v>166494.16</v>
      </c>
    </row>
    <row r="642" spans="1:9" ht="13.5" customHeight="1" x14ac:dyDescent="0.2">
      <c r="A642" s="127">
        <v>10049</v>
      </c>
      <c r="B642" s="127" t="str">
        <f t="shared" si="9"/>
        <v>Con</v>
      </c>
      <c r="C642" s="129" t="s">
        <v>42</v>
      </c>
      <c r="D642" s="130">
        <v>7938</v>
      </c>
      <c r="E642" s="130">
        <v>0</v>
      </c>
      <c r="F642" s="130">
        <v>0</v>
      </c>
      <c r="G642" s="130">
        <v>0</v>
      </c>
      <c r="H642" s="131">
        <v>0</v>
      </c>
      <c r="I642" s="132">
        <v>7938</v>
      </c>
    </row>
    <row r="643" spans="1:9" ht="12.75" customHeight="1" x14ac:dyDescent="0.2">
      <c r="A643" s="127">
        <v>10049</v>
      </c>
      <c r="B643" s="127" t="str">
        <f t="shared" si="9"/>
        <v/>
      </c>
    </row>
    <row r="644" spans="1:9" ht="13.5" customHeight="1" x14ac:dyDescent="0.2">
      <c r="A644" s="127">
        <v>10049</v>
      </c>
      <c r="C644" s="143" t="s">
        <v>44</v>
      </c>
      <c r="D644" s="144">
        <v>7938</v>
      </c>
      <c r="E644" s="144">
        <v>0</v>
      </c>
      <c r="F644" s="144">
        <v>0</v>
      </c>
      <c r="G644" s="144">
        <v>0</v>
      </c>
      <c r="H644" s="145">
        <v>0</v>
      </c>
      <c r="I644" s="146">
        <v>7938</v>
      </c>
    </row>
    <row r="645" spans="1:9" ht="0.75" customHeight="1" x14ac:dyDescent="0.2">
      <c r="A645" s="127">
        <v>10049</v>
      </c>
      <c r="B645" s="127" t="str">
        <f t="shared" si="9"/>
        <v/>
      </c>
    </row>
    <row r="646" spans="1:9" ht="15.75" customHeight="1" x14ac:dyDescent="0.2">
      <c r="A646" s="127">
        <v>10049</v>
      </c>
      <c r="C646" s="139" t="s">
        <v>45</v>
      </c>
      <c r="D646" s="140">
        <v>2704246</v>
      </c>
      <c r="E646" s="140">
        <v>216526.49</v>
      </c>
      <c r="F646" s="140">
        <v>0</v>
      </c>
      <c r="G646" s="140">
        <v>216526.49</v>
      </c>
      <c r="H646" s="141">
        <v>8.0069080253793476</v>
      </c>
      <c r="I646" s="142">
        <v>2487719.5099999998</v>
      </c>
    </row>
    <row r="647" spans="1:9" ht="14.25" customHeight="1" x14ac:dyDescent="0.2">
      <c r="A647" s="127">
        <v>10049</v>
      </c>
      <c r="B647" s="127" t="s">
        <v>322</v>
      </c>
      <c r="C647" s="161" t="s">
        <v>46</v>
      </c>
      <c r="D647" s="162">
        <v>6741</v>
      </c>
      <c r="E647" s="162">
        <v>-2079061.27</v>
      </c>
      <c r="F647" s="162">
        <v>0</v>
      </c>
      <c r="G647" s="162">
        <v>-2079061.27</v>
      </c>
      <c r="H647" s="151">
        <v>-30842.030410918258</v>
      </c>
      <c r="I647" s="152">
        <v>2085802.27</v>
      </c>
    </row>
    <row r="648" spans="1:9" ht="16.5" customHeight="1" x14ac:dyDescent="0.2">
      <c r="A648" s="127">
        <v>10049</v>
      </c>
      <c r="B648" s="127" t="s">
        <v>323</v>
      </c>
      <c r="C648" s="153" t="s">
        <v>47</v>
      </c>
      <c r="D648" s="154">
        <v>0</v>
      </c>
      <c r="E648" s="155"/>
      <c r="F648" s="155"/>
      <c r="G648" s="155"/>
      <c r="H648" s="155"/>
      <c r="I648" s="156"/>
    </row>
    <row r="649" spans="1:9" ht="13.5" customHeight="1" x14ac:dyDescent="0.2">
      <c r="A649" s="127">
        <v>10049</v>
      </c>
      <c r="B649" s="127" t="str">
        <f>LEFT(C649,4)</f>
        <v>CI01</v>
      </c>
      <c r="C649" s="129" t="s">
        <v>48</v>
      </c>
      <c r="D649" s="130">
        <v>-7976</v>
      </c>
      <c r="E649" s="130">
        <v>0</v>
      </c>
      <c r="F649" s="130">
        <v>0</v>
      </c>
      <c r="G649" s="130">
        <v>0</v>
      </c>
      <c r="H649" s="131">
        <v>0</v>
      </c>
      <c r="I649" s="132">
        <v>-7976</v>
      </c>
    </row>
    <row r="650" spans="1:9" ht="12.75" customHeight="1" x14ac:dyDescent="0.2">
      <c r="A650" s="127">
        <v>10049</v>
      </c>
      <c r="B650" s="127" t="str">
        <f t="shared" si="9"/>
        <v/>
      </c>
    </row>
    <row r="651" spans="1:9" ht="13.5" customHeight="1" x14ac:dyDescent="0.2">
      <c r="A651" s="127">
        <v>10049</v>
      </c>
      <c r="C651" s="143" t="s">
        <v>51</v>
      </c>
      <c r="D651" s="144">
        <v>-7976</v>
      </c>
      <c r="E651" s="144">
        <v>0</v>
      </c>
      <c r="F651" s="144">
        <v>0</v>
      </c>
      <c r="G651" s="144">
        <v>0</v>
      </c>
      <c r="H651" s="145">
        <v>0</v>
      </c>
      <c r="I651" s="146">
        <v>-7976</v>
      </c>
    </row>
    <row r="652" spans="1:9" ht="0.75" customHeight="1" x14ac:dyDescent="0.2">
      <c r="A652" s="127">
        <v>10049</v>
      </c>
      <c r="B652" s="127" t="str">
        <f t="shared" ref="B652:B715" si="10">LEFT(C652,3)</f>
        <v/>
      </c>
    </row>
    <row r="653" spans="1:9" ht="13.5" customHeight="1" x14ac:dyDescent="0.2">
      <c r="A653" s="127">
        <v>10049</v>
      </c>
      <c r="B653" s="127" t="str">
        <f>LEFT(C653,4)</f>
        <v>CE04</v>
      </c>
      <c r="C653" s="129" t="s">
        <v>227</v>
      </c>
      <c r="D653" s="130">
        <v>7976</v>
      </c>
      <c r="E653" s="130">
        <v>0</v>
      </c>
      <c r="F653" s="130">
        <v>0</v>
      </c>
      <c r="G653" s="130">
        <v>0</v>
      </c>
      <c r="H653" s="131">
        <v>0</v>
      </c>
      <c r="I653" s="132">
        <v>7976</v>
      </c>
    </row>
    <row r="654" spans="1:9" ht="12.75" customHeight="1" x14ac:dyDescent="0.2">
      <c r="A654" s="127">
        <v>10049</v>
      </c>
      <c r="B654" s="127" t="str">
        <f t="shared" si="10"/>
        <v/>
      </c>
    </row>
    <row r="655" spans="1:9" ht="13.5" customHeight="1" x14ac:dyDescent="0.2">
      <c r="A655" s="127">
        <v>10049</v>
      </c>
      <c r="C655" s="143" t="s">
        <v>56</v>
      </c>
      <c r="D655" s="144">
        <v>7976</v>
      </c>
      <c r="E655" s="144">
        <v>0</v>
      </c>
      <c r="F655" s="144">
        <v>0</v>
      </c>
      <c r="G655" s="144">
        <v>0</v>
      </c>
      <c r="H655" s="145">
        <v>0</v>
      </c>
      <c r="I655" s="146">
        <v>7976</v>
      </c>
    </row>
    <row r="656" spans="1:9" ht="0.75" customHeight="1" x14ac:dyDescent="0.2">
      <c r="A656" s="127">
        <v>10049</v>
      </c>
      <c r="B656" s="127" t="str">
        <f t="shared" si="10"/>
        <v/>
      </c>
    </row>
    <row r="657" spans="1:9" ht="14.25" customHeight="1" x14ac:dyDescent="0.2">
      <c r="A657" s="127">
        <v>10049</v>
      </c>
      <c r="B657" s="127" t="s">
        <v>324</v>
      </c>
      <c r="C657" s="157" t="s">
        <v>57</v>
      </c>
      <c r="D657" s="158">
        <v>0</v>
      </c>
      <c r="E657" s="158">
        <v>0</v>
      </c>
      <c r="F657" s="158">
        <v>0</v>
      </c>
      <c r="G657" s="158">
        <v>0</v>
      </c>
      <c r="H657" s="159">
        <v>0</v>
      </c>
      <c r="I657" s="160">
        <v>0</v>
      </c>
    </row>
    <row r="658" spans="1:9" ht="0.75" customHeight="1" x14ac:dyDescent="0.2">
      <c r="A658" s="127">
        <v>10049</v>
      </c>
      <c r="B658" s="127" t="str">
        <f t="shared" si="10"/>
        <v/>
      </c>
    </row>
    <row r="659" spans="1:9" ht="14.25" customHeight="1" x14ac:dyDescent="0.2">
      <c r="A659" s="127">
        <v>10049</v>
      </c>
      <c r="B659" s="127" t="str">
        <f t="shared" si="10"/>
        <v>TOT</v>
      </c>
      <c r="C659" s="133" t="s">
        <v>58</v>
      </c>
      <c r="D659" s="134">
        <v>6741</v>
      </c>
      <c r="E659" s="134">
        <v>-2079061.27</v>
      </c>
      <c r="F659" s="134">
        <v>0</v>
      </c>
      <c r="G659" s="134">
        <v>-2079061.27</v>
      </c>
      <c r="H659" s="135">
        <v>-30842.030410918258</v>
      </c>
      <c r="I659" s="136">
        <v>2085802.27</v>
      </c>
    </row>
    <row r="660" spans="1:9" ht="6.75" customHeight="1" x14ac:dyDescent="0.2">
      <c r="B660" s="127" t="str">
        <f t="shared" si="10"/>
        <v>Lon</v>
      </c>
      <c r="C660" s="247" t="s">
        <v>202</v>
      </c>
      <c r="D660" s="247"/>
      <c r="E660" s="247"/>
      <c r="F660" s="247"/>
      <c r="G660" s="247"/>
    </row>
    <row r="661" spans="1:9" ht="13.5" customHeight="1" x14ac:dyDescent="0.2">
      <c r="B661" s="127" t="str">
        <f t="shared" si="10"/>
        <v/>
      </c>
      <c r="C661" s="247"/>
      <c r="D661" s="247"/>
      <c r="E661" s="247"/>
      <c r="F661" s="247"/>
      <c r="G661" s="247"/>
    </row>
    <row r="662" spans="1:9" ht="6.75" customHeight="1" x14ac:dyDescent="0.2">
      <c r="B662" s="127" t="str">
        <f t="shared" si="10"/>
        <v/>
      </c>
      <c r="C662" s="247"/>
      <c r="D662" s="247"/>
      <c r="E662" s="247"/>
      <c r="F662" s="247"/>
      <c r="G662" s="247"/>
    </row>
    <row r="663" spans="1:9" ht="13.5" customHeight="1" x14ac:dyDescent="0.2">
      <c r="B663" s="127" t="str">
        <f t="shared" si="10"/>
        <v>Rep</v>
      </c>
      <c r="C663" s="248" t="s">
        <v>203</v>
      </c>
      <c r="D663" s="248"/>
      <c r="E663" s="248"/>
      <c r="F663" s="248"/>
      <c r="G663" s="248"/>
    </row>
    <row r="664" spans="1:9" ht="6.75" customHeight="1" x14ac:dyDescent="0.2">
      <c r="B664" s="127" t="str">
        <f t="shared" si="10"/>
        <v/>
      </c>
    </row>
    <row r="665" spans="1:9" ht="12.75" customHeight="1" x14ac:dyDescent="0.2">
      <c r="B665" s="127" t="str">
        <f t="shared" si="10"/>
        <v>Cos</v>
      </c>
      <c r="C665" s="248" t="s">
        <v>235</v>
      </c>
      <c r="D665" s="248"/>
      <c r="E665" s="248"/>
      <c r="F665" s="248"/>
      <c r="G665" s="248"/>
    </row>
    <row r="666" spans="1:9" ht="13.5" customHeight="1" x14ac:dyDescent="0.2">
      <c r="B666" s="127" t="str">
        <f t="shared" si="10"/>
        <v/>
      </c>
      <c r="C666" s="248"/>
      <c r="D666" s="248"/>
      <c r="E666" s="248"/>
      <c r="F666" s="248"/>
      <c r="G666" s="248"/>
    </row>
    <row r="667" spans="1:9" ht="6" customHeight="1" x14ac:dyDescent="0.2">
      <c r="B667" s="127" t="str">
        <f t="shared" si="10"/>
        <v/>
      </c>
    </row>
    <row r="668" spans="1:9" ht="13.5" customHeight="1" x14ac:dyDescent="0.2">
      <c r="B668" s="127" t="str">
        <f t="shared" si="10"/>
        <v xml:space="preserve">
CF</v>
      </c>
      <c r="C668" s="249" t="s">
        <v>205</v>
      </c>
      <c r="D668" s="251" t="s">
        <v>206</v>
      </c>
      <c r="E668" s="251" t="s">
        <v>207</v>
      </c>
      <c r="F668" s="251" t="s">
        <v>208</v>
      </c>
      <c r="G668" s="252" t="s">
        <v>209</v>
      </c>
      <c r="H668" s="245" t="s">
        <v>210</v>
      </c>
      <c r="I668" s="243" t="s">
        <v>211</v>
      </c>
    </row>
    <row r="669" spans="1:9" ht="15" customHeight="1" x14ac:dyDescent="0.2">
      <c r="B669" s="127" t="str">
        <f t="shared" si="10"/>
        <v/>
      </c>
      <c r="C669" s="250"/>
      <c r="D669" s="246"/>
      <c r="E669" s="246"/>
      <c r="F669" s="246"/>
      <c r="G669" s="253"/>
      <c r="H669" s="246"/>
      <c r="I669" s="244"/>
    </row>
    <row r="670" spans="1:9" ht="16.5" customHeight="1" x14ac:dyDescent="0.2">
      <c r="A670" s="127">
        <v>10050</v>
      </c>
      <c r="B670" s="126" t="s">
        <v>321</v>
      </c>
      <c r="C670" s="147" t="s">
        <v>5</v>
      </c>
      <c r="D670" s="148">
        <v>262448</v>
      </c>
      <c r="E670" s="149"/>
      <c r="F670" s="149"/>
      <c r="G670" s="149"/>
      <c r="H670" s="149"/>
      <c r="I670" s="150"/>
    </row>
    <row r="671" spans="1:9" ht="13.5" customHeight="1" x14ac:dyDescent="0.2">
      <c r="A671" s="127">
        <v>10050</v>
      </c>
      <c r="B671" s="127" t="str">
        <f t="shared" si="10"/>
        <v>I01</v>
      </c>
      <c r="C671" s="129" t="s">
        <v>6</v>
      </c>
      <c r="D671" s="130">
        <v>-966259</v>
      </c>
      <c r="E671" s="130">
        <v>-263707</v>
      </c>
      <c r="F671" s="130">
        <v>0</v>
      </c>
      <c r="G671" s="130">
        <v>-263707</v>
      </c>
      <c r="H671" s="131">
        <v>27.291543985618759</v>
      </c>
      <c r="I671" s="132">
        <v>-702552</v>
      </c>
    </row>
    <row r="672" spans="1:9" ht="13.5" customHeight="1" x14ac:dyDescent="0.2">
      <c r="A672" s="127">
        <v>10050</v>
      </c>
      <c r="B672" s="127" t="str">
        <f t="shared" si="10"/>
        <v>I03</v>
      </c>
      <c r="C672" s="129" t="s">
        <v>7</v>
      </c>
      <c r="D672" s="130">
        <v>-46867</v>
      </c>
      <c r="E672" s="130">
        <v>-12275</v>
      </c>
      <c r="F672" s="130">
        <v>0</v>
      </c>
      <c r="G672" s="130">
        <v>-12275</v>
      </c>
      <c r="H672" s="131">
        <v>26.191136620649928</v>
      </c>
      <c r="I672" s="132">
        <v>-34592</v>
      </c>
    </row>
    <row r="673" spans="1:9" ht="13.5" customHeight="1" x14ac:dyDescent="0.2">
      <c r="A673" s="127">
        <v>10050</v>
      </c>
      <c r="B673" s="127" t="str">
        <f t="shared" si="10"/>
        <v>I05</v>
      </c>
      <c r="C673" s="129" t="s">
        <v>8</v>
      </c>
      <c r="D673" s="130">
        <v>-30360</v>
      </c>
      <c r="E673" s="130">
        <v>0</v>
      </c>
      <c r="F673" s="130">
        <v>0</v>
      </c>
      <c r="G673" s="130">
        <v>0</v>
      </c>
      <c r="H673" s="131">
        <v>0</v>
      </c>
      <c r="I673" s="132">
        <v>-30360</v>
      </c>
    </row>
    <row r="674" spans="1:9" ht="13.5" customHeight="1" x14ac:dyDescent="0.2">
      <c r="A674" s="127">
        <v>10050</v>
      </c>
      <c r="B674" s="127" t="str">
        <f t="shared" si="10"/>
        <v>I07</v>
      </c>
      <c r="C674" s="129" t="s">
        <v>212</v>
      </c>
      <c r="D674" s="130">
        <v>0</v>
      </c>
      <c r="E674" s="130">
        <v>-1701</v>
      </c>
      <c r="F674" s="130">
        <v>0</v>
      </c>
      <c r="G674" s="130">
        <v>-1701</v>
      </c>
      <c r="H674" s="131">
        <v>0</v>
      </c>
      <c r="I674" s="132">
        <v>1701</v>
      </c>
    </row>
    <row r="675" spans="1:9" ht="13.5" customHeight="1" x14ac:dyDescent="0.2">
      <c r="A675" s="127">
        <v>10050</v>
      </c>
      <c r="B675" s="127" t="str">
        <f t="shared" si="10"/>
        <v>I08</v>
      </c>
      <c r="C675" s="129" t="s">
        <v>213</v>
      </c>
      <c r="D675" s="130">
        <v>-33500</v>
      </c>
      <c r="E675" s="130">
        <v>-15968.99</v>
      </c>
      <c r="F675" s="130">
        <v>0</v>
      </c>
      <c r="G675" s="130">
        <v>-15968.99</v>
      </c>
      <c r="H675" s="131">
        <v>47.668626865671641</v>
      </c>
      <c r="I675" s="132">
        <v>-17531.009999999998</v>
      </c>
    </row>
    <row r="676" spans="1:9" ht="13.5" customHeight="1" x14ac:dyDescent="0.2">
      <c r="A676" s="127">
        <v>10050</v>
      </c>
      <c r="B676" s="127" t="str">
        <f t="shared" si="10"/>
        <v>I09</v>
      </c>
      <c r="C676" s="129" t="s">
        <v>10</v>
      </c>
      <c r="D676" s="130">
        <v>-29295</v>
      </c>
      <c r="E676" s="130">
        <v>-7657.55</v>
      </c>
      <c r="F676" s="130">
        <v>0</v>
      </c>
      <c r="G676" s="130">
        <v>-7657.55</v>
      </c>
      <c r="H676" s="131">
        <v>26.139443591056491</v>
      </c>
      <c r="I676" s="132">
        <v>-21637.45</v>
      </c>
    </row>
    <row r="677" spans="1:9" ht="13.5" customHeight="1" x14ac:dyDescent="0.2">
      <c r="A677" s="127">
        <v>10050</v>
      </c>
      <c r="B677" s="127" t="str">
        <f t="shared" si="10"/>
        <v>I12</v>
      </c>
      <c r="C677" s="129" t="s">
        <v>11</v>
      </c>
      <c r="D677" s="130">
        <v>-37360</v>
      </c>
      <c r="E677" s="130">
        <v>-15631.2</v>
      </c>
      <c r="F677" s="130">
        <v>0</v>
      </c>
      <c r="G677" s="130">
        <v>-15631.2</v>
      </c>
      <c r="H677" s="131">
        <v>41.839400428265527</v>
      </c>
      <c r="I677" s="132">
        <v>-21728.799999999999</v>
      </c>
    </row>
    <row r="678" spans="1:9" ht="13.5" customHeight="1" x14ac:dyDescent="0.2">
      <c r="A678" s="127">
        <v>10050</v>
      </c>
      <c r="B678" s="127" t="str">
        <f t="shared" si="10"/>
        <v>I13</v>
      </c>
      <c r="C678" s="129" t="s">
        <v>12</v>
      </c>
      <c r="D678" s="130">
        <v>-350</v>
      </c>
      <c r="E678" s="130">
        <v>-1263.79</v>
      </c>
      <c r="F678" s="130">
        <v>0</v>
      </c>
      <c r="G678" s="130">
        <v>-1263.79</v>
      </c>
      <c r="H678" s="131">
        <v>361.08285714285716</v>
      </c>
      <c r="I678" s="132">
        <v>913.79</v>
      </c>
    </row>
    <row r="679" spans="1:9" ht="13.5" customHeight="1" x14ac:dyDescent="0.2">
      <c r="A679" s="127">
        <v>10050</v>
      </c>
      <c r="B679" s="127" t="str">
        <f t="shared" si="10"/>
        <v>I18</v>
      </c>
      <c r="C679" s="129" t="s">
        <v>13</v>
      </c>
      <c r="D679" s="130">
        <v>-39479</v>
      </c>
      <c r="E679" s="130">
        <v>0</v>
      </c>
      <c r="F679" s="130">
        <v>0</v>
      </c>
      <c r="G679" s="130">
        <v>0</v>
      </c>
      <c r="H679" s="131">
        <v>0</v>
      </c>
      <c r="I679" s="132">
        <v>-39479</v>
      </c>
    </row>
    <row r="680" spans="1:9" ht="12.75" customHeight="1" x14ac:dyDescent="0.2">
      <c r="A680" s="127">
        <v>10050</v>
      </c>
      <c r="B680" s="127" t="str">
        <f t="shared" si="10"/>
        <v/>
      </c>
    </row>
    <row r="681" spans="1:9" ht="13.5" customHeight="1" x14ac:dyDescent="0.2">
      <c r="A681" s="127">
        <v>10050</v>
      </c>
      <c r="C681" s="143" t="s">
        <v>14</v>
      </c>
      <c r="D681" s="144">
        <v>-1183470</v>
      </c>
      <c r="E681" s="144">
        <v>-318204.53000000003</v>
      </c>
      <c r="F681" s="144">
        <v>0</v>
      </c>
      <c r="G681" s="144">
        <v>-318204.53000000003</v>
      </c>
      <c r="H681" s="145">
        <v>26.887418354499903</v>
      </c>
      <c r="I681" s="146">
        <v>-865265.47</v>
      </c>
    </row>
    <row r="682" spans="1:9" ht="0.75" customHeight="1" x14ac:dyDescent="0.2">
      <c r="A682" s="127">
        <v>10050</v>
      </c>
      <c r="B682" s="127" t="str">
        <f t="shared" si="10"/>
        <v/>
      </c>
    </row>
    <row r="683" spans="1:9" ht="13.5" customHeight="1" x14ac:dyDescent="0.2">
      <c r="A683" s="127">
        <v>10050</v>
      </c>
      <c r="B683" s="127" t="str">
        <f t="shared" si="10"/>
        <v>E01</v>
      </c>
      <c r="C683" s="129" t="s">
        <v>15</v>
      </c>
      <c r="D683" s="130">
        <v>571358</v>
      </c>
      <c r="E683" s="130">
        <v>161612.20000000001</v>
      </c>
      <c r="F683" s="130">
        <v>0</v>
      </c>
      <c r="G683" s="130">
        <v>161612.20000000001</v>
      </c>
      <c r="H683" s="131">
        <v>28.285628275091977</v>
      </c>
      <c r="I683" s="132">
        <v>409745.8</v>
      </c>
    </row>
    <row r="684" spans="1:9" ht="13.5" customHeight="1" x14ac:dyDescent="0.2">
      <c r="A684" s="127">
        <v>10050</v>
      </c>
      <c r="B684" s="127" t="str">
        <f t="shared" si="10"/>
        <v>E03</v>
      </c>
      <c r="C684" s="129" t="s">
        <v>17</v>
      </c>
      <c r="D684" s="130">
        <v>199639</v>
      </c>
      <c r="E684" s="130">
        <v>30177.919999999998</v>
      </c>
      <c r="F684" s="130">
        <v>0</v>
      </c>
      <c r="G684" s="130">
        <v>30177.919999999998</v>
      </c>
      <c r="H684" s="131">
        <v>15.116244821903535</v>
      </c>
      <c r="I684" s="132">
        <v>169461.08</v>
      </c>
    </row>
    <row r="685" spans="1:9" ht="13.5" customHeight="1" x14ac:dyDescent="0.2">
      <c r="A685" s="127">
        <v>10050</v>
      </c>
      <c r="B685" s="127" t="str">
        <f t="shared" si="10"/>
        <v>E04</v>
      </c>
      <c r="C685" s="129" t="s">
        <v>18</v>
      </c>
      <c r="D685" s="130">
        <v>34612</v>
      </c>
      <c r="E685" s="130">
        <v>5500.8</v>
      </c>
      <c r="F685" s="130">
        <v>0</v>
      </c>
      <c r="G685" s="130">
        <v>5500.8</v>
      </c>
      <c r="H685" s="131">
        <v>15.892753958164798</v>
      </c>
      <c r="I685" s="132">
        <v>29111.200000000001</v>
      </c>
    </row>
    <row r="686" spans="1:9" ht="13.5" customHeight="1" x14ac:dyDescent="0.2">
      <c r="A686" s="127">
        <v>10050</v>
      </c>
      <c r="B686" s="127" t="str">
        <f t="shared" si="10"/>
        <v>E05</v>
      </c>
      <c r="C686" s="129" t="s">
        <v>214</v>
      </c>
      <c r="D686" s="130">
        <v>39868</v>
      </c>
      <c r="E686" s="130">
        <v>6327.2</v>
      </c>
      <c r="F686" s="130">
        <v>0</v>
      </c>
      <c r="G686" s="130">
        <v>6327.2</v>
      </c>
      <c r="H686" s="131">
        <v>15.870372228353567</v>
      </c>
      <c r="I686" s="132">
        <v>33540.800000000003</v>
      </c>
    </row>
    <row r="687" spans="1:9" ht="13.5" customHeight="1" x14ac:dyDescent="0.2">
      <c r="A687" s="127">
        <v>10050</v>
      </c>
      <c r="B687" s="127" t="str">
        <f t="shared" si="10"/>
        <v>E07</v>
      </c>
      <c r="C687" s="129" t="s">
        <v>19</v>
      </c>
      <c r="D687" s="130">
        <v>31161</v>
      </c>
      <c r="E687" s="130">
        <v>8324.94</v>
      </c>
      <c r="F687" s="130">
        <v>0</v>
      </c>
      <c r="G687" s="130">
        <v>8324.94</v>
      </c>
      <c r="H687" s="131">
        <v>26.715894868585728</v>
      </c>
      <c r="I687" s="132">
        <v>22836.06</v>
      </c>
    </row>
    <row r="688" spans="1:9" ht="13.5" customHeight="1" x14ac:dyDescent="0.2">
      <c r="A688" s="127">
        <v>10050</v>
      </c>
      <c r="B688" s="127" t="str">
        <f t="shared" si="10"/>
        <v>E08</v>
      </c>
      <c r="C688" s="129" t="s">
        <v>20</v>
      </c>
      <c r="D688" s="130">
        <v>2550</v>
      </c>
      <c r="E688" s="130">
        <v>552.75</v>
      </c>
      <c r="F688" s="130">
        <v>0</v>
      </c>
      <c r="G688" s="130">
        <v>552.75</v>
      </c>
      <c r="H688" s="131">
        <v>21.676470588235293</v>
      </c>
      <c r="I688" s="132">
        <v>1997.25</v>
      </c>
    </row>
    <row r="689" spans="1:9" ht="13.5" customHeight="1" x14ac:dyDescent="0.2">
      <c r="A689" s="127">
        <v>10050</v>
      </c>
      <c r="B689" s="127" t="str">
        <f t="shared" si="10"/>
        <v>E09</v>
      </c>
      <c r="C689" s="129" t="s">
        <v>215</v>
      </c>
      <c r="D689" s="130">
        <v>5235</v>
      </c>
      <c r="E689" s="130">
        <v>1941.7</v>
      </c>
      <c r="F689" s="130">
        <v>0</v>
      </c>
      <c r="G689" s="130">
        <v>1941.7</v>
      </c>
      <c r="H689" s="131">
        <v>37.090735434574974</v>
      </c>
      <c r="I689" s="132">
        <v>3293.3</v>
      </c>
    </row>
    <row r="690" spans="1:9" ht="13.5" customHeight="1" x14ac:dyDescent="0.2">
      <c r="A690" s="127">
        <v>10050</v>
      </c>
      <c r="B690" s="127" t="str">
        <f t="shared" si="10"/>
        <v>E10</v>
      </c>
      <c r="C690" s="129" t="s">
        <v>21</v>
      </c>
      <c r="D690" s="130">
        <v>4142</v>
      </c>
      <c r="E690" s="130">
        <v>402</v>
      </c>
      <c r="F690" s="130">
        <v>0</v>
      </c>
      <c r="G690" s="130">
        <v>402</v>
      </c>
      <c r="H690" s="131">
        <v>9.7054563013037178</v>
      </c>
      <c r="I690" s="132">
        <v>3740</v>
      </c>
    </row>
    <row r="691" spans="1:9" ht="13.5" customHeight="1" x14ac:dyDescent="0.2">
      <c r="A691" s="127">
        <v>10050</v>
      </c>
      <c r="B691" s="127" t="str">
        <f t="shared" si="10"/>
        <v>E11</v>
      </c>
      <c r="C691" s="129" t="s">
        <v>22</v>
      </c>
      <c r="D691" s="130">
        <v>5227</v>
      </c>
      <c r="E691" s="130">
        <v>0</v>
      </c>
      <c r="F691" s="130">
        <v>0</v>
      </c>
      <c r="G691" s="130">
        <v>0</v>
      </c>
      <c r="H691" s="131">
        <v>0</v>
      </c>
      <c r="I691" s="132">
        <v>5227</v>
      </c>
    </row>
    <row r="692" spans="1:9" ht="12.75" customHeight="1" x14ac:dyDescent="0.2">
      <c r="A692" s="127">
        <v>10050</v>
      </c>
      <c r="B692" s="127" t="str">
        <f t="shared" si="10"/>
        <v/>
      </c>
    </row>
    <row r="693" spans="1:9" ht="13.5" customHeight="1" x14ac:dyDescent="0.2">
      <c r="A693" s="127">
        <v>10050</v>
      </c>
      <c r="C693" s="143" t="s">
        <v>23</v>
      </c>
      <c r="D693" s="144">
        <v>893792</v>
      </c>
      <c r="E693" s="144">
        <v>214839.51</v>
      </c>
      <c r="F693" s="144">
        <v>0</v>
      </c>
      <c r="G693" s="144">
        <v>214839.51</v>
      </c>
      <c r="H693" s="145">
        <v>24.036857568651321</v>
      </c>
      <c r="I693" s="146">
        <v>678952.49</v>
      </c>
    </row>
    <row r="694" spans="1:9" ht="13.5" customHeight="1" x14ac:dyDescent="0.2">
      <c r="A694" s="127">
        <v>10050</v>
      </c>
      <c r="B694" s="127" t="str">
        <f t="shared" si="10"/>
        <v>E12</v>
      </c>
      <c r="C694" s="129" t="s">
        <v>24</v>
      </c>
      <c r="D694" s="130">
        <v>24639</v>
      </c>
      <c r="E694" s="130">
        <v>11729.55</v>
      </c>
      <c r="F694" s="130">
        <v>0</v>
      </c>
      <c r="G694" s="130">
        <v>11729.55</v>
      </c>
      <c r="H694" s="131">
        <v>47.605625228296603</v>
      </c>
      <c r="I694" s="132">
        <v>12909.45</v>
      </c>
    </row>
    <row r="695" spans="1:9" ht="13.5" customHeight="1" x14ac:dyDescent="0.2">
      <c r="A695" s="127">
        <v>10050</v>
      </c>
      <c r="B695" s="127" t="str">
        <f t="shared" si="10"/>
        <v>E13</v>
      </c>
      <c r="C695" s="129" t="s">
        <v>216</v>
      </c>
      <c r="D695" s="130">
        <v>1000</v>
      </c>
      <c r="E695" s="130">
        <v>175</v>
      </c>
      <c r="F695" s="130">
        <v>0</v>
      </c>
      <c r="G695" s="130">
        <v>175</v>
      </c>
      <c r="H695" s="131">
        <v>17.5</v>
      </c>
      <c r="I695" s="132">
        <v>825</v>
      </c>
    </row>
    <row r="696" spans="1:9" ht="13.5" customHeight="1" x14ac:dyDescent="0.2">
      <c r="A696" s="127">
        <v>10050</v>
      </c>
      <c r="B696" s="127" t="str">
        <f t="shared" si="10"/>
        <v>E14</v>
      </c>
      <c r="C696" s="129" t="s">
        <v>25</v>
      </c>
      <c r="D696" s="130">
        <v>15200</v>
      </c>
      <c r="E696" s="130">
        <v>2570.34</v>
      </c>
      <c r="F696" s="130">
        <v>0</v>
      </c>
      <c r="G696" s="130">
        <v>2570.34</v>
      </c>
      <c r="H696" s="131">
        <v>16.910131578947368</v>
      </c>
      <c r="I696" s="132">
        <v>12629.66</v>
      </c>
    </row>
    <row r="697" spans="1:9" ht="13.5" customHeight="1" x14ac:dyDescent="0.2">
      <c r="A697" s="127">
        <v>10050</v>
      </c>
      <c r="B697" s="127" t="str">
        <f t="shared" si="10"/>
        <v>E15</v>
      </c>
      <c r="C697" s="129" t="s">
        <v>26</v>
      </c>
      <c r="D697" s="130">
        <v>2040</v>
      </c>
      <c r="E697" s="130">
        <v>748.86</v>
      </c>
      <c r="F697" s="130">
        <v>0</v>
      </c>
      <c r="G697" s="130">
        <v>748.86</v>
      </c>
      <c r="H697" s="131">
        <v>36.708823529411767</v>
      </c>
      <c r="I697" s="132">
        <v>1291.1400000000001</v>
      </c>
    </row>
    <row r="698" spans="1:9" ht="13.5" customHeight="1" x14ac:dyDescent="0.2">
      <c r="A698" s="127">
        <v>10050</v>
      </c>
      <c r="B698" s="127" t="str">
        <f t="shared" si="10"/>
        <v>E16</v>
      </c>
      <c r="C698" s="129" t="s">
        <v>27</v>
      </c>
      <c r="D698" s="130">
        <v>18067</v>
      </c>
      <c r="E698" s="130">
        <v>2265.3999999999996</v>
      </c>
      <c r="F698" s="130">
        <v>0</v>
      </c>
      <c r="G698" s="130">
        <v>2265.3999999999996</v>
      </c>
      <c r="H698" s="131">
        <v>12.538883046438254</v>
      </c>
      <c r="I698" s="132">
        <v>15801.6</v>
      </c>
    </row>
    <row r="699" spans="1:9" ht="13.5" customHeight="1" x14ac:dyDescent="0.2">
      <c r="A699" s="127">
        <v>10050</v>
      </c>
      <c r="B699" s="127" t="str">
        <f t="shared" si="10"/>
        <v>E17</v>
      </c>
      <c r="C699" s="129" t="s">
        <v>28</v>
      </c>
      <c r="D699" s="130">
        <v>2869</v>
      </c>
      <c r="E699" s="130">
        <v>3375.08</v>
      </c>
      <c r="F699" s="130">
        <v>0</v>
      </c>
      <c r="G699" s="130">
        <v>3375.08</v>
      </c>
      <c r="H699" s="131">
        <v>117.63959567793655</v>
      </c>
      <c r="I699" s="132">
        <v>-506.08</v>
      </c>
    </row>
    <row r="700" spans="1:9" ht="13.5" customHeight="1" x14ac:dyDescent="0.2">
      <c r="A700" s="127">
        <v>10050</v>
      </c>
      <c r="B700" s="127" t="str">
        <f t="shared" si="10"/>
        <v>E18</v>
      </c>
      <c r="C700" s="129" t="s">
        <v>29</v>
      </c>
      <c r="D700" s="130">
        <v>3336</v>
      </c>
      <c r="E700" s="130">
        <v>2139.5500000000002</v>
      </c>
      <c r="F700" s="130">
        <v>0</v>
      </c>
      <c r="G700" s="130">
        <v>2139.5500000000002</v>
      </c>
      <c r="H700" s="131">
        <v>64.135191846522787</v>
      </c>
      <c r="I700" s="132">
        <v>1196.4499999999996</v>
      </c>
    </row>
    <row r="701" spans="1:9" ht="12.75" customHeight="1" x14ac:dyDescent="0.2">
      <c r="A701" s="127">
        <v>10050</v>
      </c>
      <c r="B701" s="127" t="str">
        <f t="shared" si="10"/>
        <v/>
      </c>
    </row>
    <row r="702" spans="1:9" ht="13.5" customHeight="1" x14ac:dyDescent="0.2">
      <c r="A702" s="127">
        <v>10050</v>
      </c>
      <c r="C702" s="143" t="s">
        <v>30</v>
      </c>
      <c r="D702" s="144">
        <v>67151</v>
      </c>
      <c r="E702" s="144">
        <v>23003.78</v>
      </c>
      <c r="F702" s="144">
        <v>0</v>
      </c>
      <c r="G702" s="144">
        <v>23003.78</v>
      </c>
      <c r="H702" s="145">
        <v>34.25679438876562</v>
      </c>
      <c r="I702" s="146">
        <v>44147.22</v>
      </c>
    </row>
    <row r="703" spans="1:9" ht="13.5" customHeight="1" x14ac:dyDescent="0.2">
      <c r="A703" s="127">
        <v>10050</v>
      </c>
      <c r="B703" s="127" t="str">
        <f t="shared" si="10"/>
        <v>E19</v>
      </c>
      <c r="C703" s="129" t="s">
        <v>31</v>
      </c>
      <c r="D703" s="130">
        <v>71551</v>
      </c>
      <c r="E703" s="130">
        <v>15382.78</v>
      </c>
      <c r="F703" s="130">
        <v>0</v>
      </c>
      <c r="G703" s="130">
        <v>15382.78</v>
      </c>
      <c r="H703" s="131">
        <v>21.499042640913473</v>
      </c>
      <c r="I703" s="132">
        <v>56168.22</v>
      </c>
    </row>
    <row r="704" spans="1:9" ht="13.5" customHeight="1" x14ac:dyDescent="0.2">
      <c r="A704" s="127">
        <v>10050</v>
      </c>
      <c r="B704" s="127" t="str">
        <f t="shared" si="10"/>
        <v>E20</v>
      </c>
      <c r="C704" s="129" t="s">
        <v>32</v>
      </c>
      <c r="D704" s="130">
        <v>23500</v>
      </c>
      <c r="E704" s="130">
        <v>9935.59</v>
      </c>
      <c r="F704" s="130">
        <v>0</v>
      </c>
      <c r="G704" s="130">
        <v>9935.59</v>
      </c>
      <c r="H704" s="131">
        <v>42.279106382978725</v>
      </c>
      <c r="I704" s="132">
        <v>13564.41</v>
      </c>
    </row>
    <row r="705" spans="1:9" ht="13.5" customHeight="1" x14ac:dyDescent="0.2">
      <c r="A705" s="127">
        <v>10050</v>
      </c>
      <c r="B705" s="127" t="str">
        <f t="shared" si="10"/>
        <v>E22</v>
      </c>
      <c r="C705" s="129" t="s">
        <v>33</v>
      </c>
      <c r="D705" s="130">
        <v>8794</v>
      </c>
      <c r="E705" s="130">
        <v>3224.29</v>
      </c>
      <c r="F705" s="130">
        <v>0</v>
      </c>
      <c r="G705" s="130">
        <v>3224.29</v>
      </c>
      <c r="H705" s="131">
        <v>36.664657721173526</v>
      </c>
      <c r="I705" s="132">
        <v>5569.71</v>
      </c>
    </row>
    <row r="706" spans="1:9" ht="13.5" customHeight="1" x14ac:dyDescent="0.2">
      <c r="A706" s="127">
        <v>10050</v>
      </c>
      <c r="B706" s="127" t="str">
        <f t="shared" si="10"/>
        <v>E23</v>
      </c>
      <c r="C706" s="129" t="s">
        <v>34</v>
      </c>
      <c r="D706" s="130">
        <v>3070</v>
      </c>
      <c r="E706" s="130">
        <v>418</v>
      </c>
      <c r="F706" s="130">
        <v>0</v>
      </c>
      <c r="G706" s="130">
        <v>418</v>
      </c>
      <c r="H706" s="131">
        <v>13.615635179153095</v>
      </c>
      <c r="I706" s="132">
        <v>2652</v>
      </c>
    </row>
    <row r="707" spans="1:9" ht="13.5" customHeight="1" x14ac:dyDescent="0.2">
      <c r="A707" s="127">
        <v>10050</v>
      </c>
      <c r="B707" s="127" t="str">
        <f t="shared" si="10"/>
        <v>E24</v>
      </c>
      <c r="C707" s="129" t="s">
        <v>35</v>
      </c>
      <c r="D707" s="130">
        <v>4530</v>
      </c>
      <c r="E707" s="130">
        <v>3753.85</v>
      </c>
      <c r="F707" s="130">
        <v>0</v>
      </c>
      <c r="G707" s="130">
        <v>3753.85</v>
      </c>
      <c r="H707" s="131">
        <v>82.866445916114785</v>
      </c>
      <c r="I707" s="132">
        <v>776.15</v>
      </c>
    </row>
    <row r="708" spans="1:9" ht="13.5" customHeight="1" x14ac:dyDescent="0.2">
      <c r="A708" s="127">
        <v>10050</v>
      </c>
      <c r="B708" s="127" t="str">
        <f t="shared" si="10"/>
        <v>E25</v>
      </c>
      <c r="C708" s="129" t="s">
        <v>36</v>
      </c>
      <c r="D708" s="130">
        <v>72528</v>
      </c>
      <c r="E708" s="130">
        <v>2084.6999999999998</v>
      </c>
      <c r="F708" s="130">
        <v>0</v>
      </c>
      <c r="G708" s="130">
        <v>2084.6999999999998</v>
      </c>
      <c r="H708" s="131">
        <v>2.8743381866313702</v>
      </c>
      <c r="I708" s="132">
        <v>70443.3</v>
      </c>
    </row>
    <row r="709" spans="1:9" ht="12.75" customHeight="1" x14ac:dyDescent="0.2">
      <c r="A709" s="127">
        <v>10050</v>
      </c>
      <c r="B709" s="127" t="str">
        <f t="shared" si="10"/>
        <v/>
      </c>
    </row>
    <row r="710" spans="1:9" ht="13.5" customHeight="1" x14ac:dyDescent="0.2">
      <c r="A710" s="127">
        <v>10050</v>
      </c>
      <c r="C710" s="143" t="s">
        <v>37</v>
      </c>
      <c r="D710" s="144">
        <v>183973</v>
      </c>
      <c r="E710" s="144">
        <v>34799.21</v>
      </c>
      <c r="F710" s="144">
        <v>0</v>
      </c>
      <c r="G710" s="144">
        <v>34799.21</v>
      </c>
      <c r="H710" s="145">
        <v>18.915389758279748</v>
      </c>
      <c r="I710" s="146">
        <v>149173.79</v>
      </c>
    </row>
    <row r="711" spans="1:9" ht="13.5" customHeight="1" x14ac:dyDescent="0.2">
      <c r="A711" s="127">
        <v>10050</v>
      </c>
      <c r="B711" s="127" t="str">
        <f t="shared" si="10"/>
        <v>E27</v>
      </c>
      <c r="C711" s="129" t="s">
        <v>39</v>
      </c>
      <c r="D711" s="130">
        <v>33618</v>
      </c>
      <c r="E711" s="130">
        <v>14658.61</v>
      </c>
      <c r="F711" s="130">
        <v>0</v>
      </c>
      <c r="G711" s="130">
        <v>14658.61</v>
      </c>
      <c r="H711" s="131">
        <v>43.603456481646745</v>
      </c>
      <c r="I711" s="132">
        <v>18959.39</v>
      </c>
    </row>
    <row r="712" spans="1:9" ht="13.5" customHeight="1" x14ac:dyDescent="0.2">
      <c r="A712" s="127">
        <v>10050</v>
      </c>
      <c r="B712" s="127" t="str">
        <f t="shared" si="10"/>
        <v>E28</v>
      </c>
      <c r="C712" s="129" t="s">
        <v>40</v>
      </c>
      <c r="D712" s="130">
        <v>22044</v>
      </c>
      <c r="E712" s="130">
        <v>14515.45</v>
      </c>
      <c r="F712" s="130">
        <v>0</v>
      </c>
      <c r="G712" s="130">
        <v>14515.45</v>
      </c>
      <c r="H712" s="131">
        <v>65.847622935946276</v>
      </c>
      <c r="I712" s="132">
        <v>7528.55</v>
      </c>
    </row>
    <row r="713" spans="1:9" ht="12.75" customHeight="1" x14ac:dyDescent="0.2">
      <c r="A713" s="127">
        <v>10050</v>
      </c>
      <c r="B713" s="127" t="str">
        <f t="shared" si="10"/>
        <v/>
      </c>
    </row>
    <row r="714" spans="1:9" ht="13.5" customHeight="1" x14ac:dyDescent="0.2">
      <c r="A714" s="127">
        <v>10050</v>
      </c>
      <c r="C714" s="143" t="s">
        <v>41</v>
      </c>
      <c r="D714" s="144">
        <v>55662</v>
      </c>
      <c r="E714" s="144">
        <v>29174.06</v>
      </c>
      <c r="F714" s="144">
        <v>0</v>
      </c>
      <c r="G714" s="144">
        <v>29174.06</v>
      </c>
      <c r="H714" s="145">
        <v>52.412884912507636</v>
      </c>
      <c r="I714" s="146">
        <v>26487.94</v>
      </c>
    </row>
    <row r="715" spans="1:9" ht="13.5" customHeight="1" x14ac:dyDescent="0.2">
      <c r="A715" s="127">
        <v>10050</v>
      </c>
      <c r="B715" s="127" t="str">
        <f t="shared" si="10"/>
        <v>Con</v>
      </c>
      <c r="C715" s="129" t="s">
        <v>42</v>
      </c>
      <c r="D715" s="130">
        <v>245340</v>
      </c>
      <c r="E715" s="130">
        <v>0</v>
      </c>
      <c r="F715" s="130">
        <v>0</v>
      </c>
      <c r="G715" s="130">
        <v>0</v>
      </c>
      <c r="H715" s="131">
        <v>0</v>
      </c>
      <c r="I715" s="132">
        <v>245340</v>
      </c>
    </row>
    <row r="716" spans="1:9" ht="12.75" customHeight="1" x14ac:dyDescent="0.2">
      <c r="A716" s="127">
        <v>10050</v>
      </c>
      <c r="B716" s="127" t="str">
        <f t="shared" ref="B716:B779" si="11">LEFT(C716,3)</f>
        <v/>
      </c>
    </row>
    <row r="717" spans="1:9" ht="13.5" customHeight="1" x14ac:dyDescent="0.2">
      <c r="A717" s="127">
        <v>10050</v>
      </c>
      <c r="C717" s="143" t="s">
        <v>44</v>
      </c>
      <c r="D717" s="144">
        <v>245340</v>
      </c>
      <c r="E717" s="144">
        <v>0</v>
      </c>
      <c r="F717" s="144">
        <v>0</v>
      </c>
      <c r="G717" s="144">
        <v>0</v>
      </c>
      <c r="H717" s="145">
        <v>0</v>
      </c>
      <c r="I717" s="146">
        <v>245340</v>
      </c>
    </row>
    <row r="718" spans="1:9" ht="0.75" customHeight="1" x14ac:dyDescent="0.2">
      <c r="A718" s="127">
        <v>10050</v>
      </c>
      <c r="B718" s="127" t="str">
        <f t="shared" si="11"/>
        <v/>
      </c>
    </row>
    <row r="719" spans="1:9" ht="15.75" customHeight="1" x14ac:dyDescent="0.2">
      <c r="A719" s="127">
        <v>10050</v>
      </c>
      <c r="C719" s="139" t="s">
        <v>45</v>
      </c>
      <c r="D719" s="140">
        <v>1445918</v>
      </c>
      <c r="E719" s="140">
        <v>301816.56</v>
      </c>
      <c r="F719" s="140">
        <v>0</v>
      </c>
      <c r="G719" s="140">
        <v>301816.56</v>
      </c>
      <c r="H719" s="141">
        <v>20.873698231849939</v>
      </c>
      <c r="I719" s="142">
        <v>1144101.44</v>
      </c>
    </row>
    <row r="720" spans="1:9" ht="14.25" customHeight="1" x14ac:dyDescent="0.2">
      <c r="A720" s="127">
        <v>10050</v>
      </c>
      <c r="B720" s="127" t="s">
        <v>322</v>
      </c>
      <c r="C720" s="161" t="s">
        <v>46</v>
      </c>
      <c r="D720" s="162">
        <v>262448</v>
      </c>
      <c r="E720" s="162">
        <v>-16387.97</v>
      </c>
      <c r="F720" s="162">
        <v>0</v>
      </c>
      <c r="G720" s="162">
        <v>-16387.97</v>
      </c>
      <c r="H720" s="151">
        <v>-6.2442731512528198</v>
      </c>
      <c r="I720" s="152">
        <v>278835.96999999997</v>
      </c>
    </row>
    <row r="721" spans="1:9" ht="0.75" customHeight="1" x14ac:dyDescent="0.2">
      <c r="A721" s="127">
        <v>10050</v>
      </c>
      <c r="B721" s="127" t="str">
        <f t="shared" si="11"/>
        <v/>
      </c>
    </row>
    <row r="722" spans="1:9" ht="14.25" customHeight="1" x14ac:dyDescent="0.2">
      <c r="A722" s="127">
        <v>10050</v>
      </c>
      <c r="B722" s="127" t="str">
        <f t="shared" si="11"/>
        <v>TOT</v>
      </c>
      <c r="C722" s="133" t="s">
        <v>58</v>
      </c>
      <c r="D722" s="134">
        <v>262448</v>
      </c>
      <c r="E722" s="134">
        <v>-16387.97</v>
      </c>
      <c r="F722" s="134">
        <v>0</v>
      </c>
      <c r="G722" s="134">
        <v>-16387.97</v>
      </c>
      <c r="H722" s="135">
        <v>-6.2442731512528198</v>
      </c>
      <c r="I722" s="136">
        <v>278835.96999999997</v>
      </c>
    </row>
    <row r="723" spans="1:9" ht="6.75" customHeight="1" x14ac:dyDescent="0.2">
      <c r="B723" s="127" t="str">
        <f t="shared" si="11"/>
        <v>Lon</v>
      </c>
      <c r="C723" s="247" t="s">
        <v>202</v>
      </c>
      <c r="D723" s="247"/>
      <c r="E723" s="247"/>
      <c r="F723" s="247"/>
      <c r="G723" s="247"/>
    </row>
    <row r="724" spans="1:9" ht="13.5" customHeight="1" x14ac:dyDescent="0.2">
      <c r="B724" s="127" t="str">
        <f t="shared" si="11"/>
        <v/>
      </c>
      <c r="C724" s="247"/>
      <c r="D724" s="247"/>
      <c r="E724" s="247"/>
      <c r="F724" s="247"/>
      <c r="G724" s="247"/>
    </row>
    <row r="725" spans="1:9" ht="6.75" customHeight="1" x14ac:dyDescent="0.2">
      <c r="B725" s="127" t="str">
        <f t="shared" si="11"/>
        <v/>
      </c>
      <c r="C725" s="247"/>
      <c r="D725" s="247"/>
      <c r="E725" s="247"/>
      <c r="F725" s="247"/>
      <c r="G725" s="247"/>
    </row>
    <row r="726" spans="1:9" ht="13.5" customHeight="1" x14ac:dyDescent="0.2">
      <c r="B726" s="127" t="str">
        <f t="shared" si="11"/>
        <v>Rep</v>
      </c>
      <c r="C726" s="248" t="s">
        <v>203</v>
      </c>
      <c r="D726" s="248"/>
      <c r="E726" s="248"/>
      <c r="F726" s="248"/>
      <c r="G726" s="248"/>
    </row>
    <row r="727" spans="1:9" ht="6.75" customHeight="1" x14ac:dyDescent="0.2">
      <c r="B727" s="127" t="str">
        <f t="shared" si="11"/>
        <v/>
      </c>
    </row>
    <row r="728" spans="1:9" ht="12.75" customHeight="1" x14ac:dyDescent="0.2">
      <c r="B728" s="127" t="str">
        <f t="shared" si="11"/>
        <v>Cos</v>
      </c>
      <c r="C728" s="248" t="s">
        <v>236</v>
      </c>
      <c r="D728" s="248"/>
      <c r="E728" s="248"/>
      <c r="F728" s="248"/>
      <c r="G728" s="248"/>
    </row>
    <row r="729" spans="1:9" ht="13.5" customHeight="1" x14ac:dyDescent="0.2">
      <c r="B729" s="127" t="str">
        <f t="shared" si="11"/>
        <v/>
      </c>
      <c r="C729" s="248"/>
      <c r="D729" s="248"/>
      <c r="E729" s="248"/>
      <c r="F729" s="248"/>
      <c r="G729" s="248"/>
    </row>
    <row r="730" spans="1:9" ht="6" customHeight="1" x14ac:dyDescent="0.2">
      <c r="B730" s="127" t="str">
        <f t="shared" si="11"/>
        <v/>
      </c>
    </row>
    <row r="731" spans="1:9" ht="13.5" customHeight="1" x14ac:dyDescent="0.2">
      <c r="B731" s="127" t="str">
        <f t="shared" si="11"/>
        <v xml:space="preserve">
CF</v>
      </c>
      <c r="C731" s="249" t="s">
        <v>205</v>
      </c>
      <c r="D731" s="251" t="s">
        <v>206</v>
      </c>
      <c r="E731" s="251" t="s">
        <v>207</v>
      </c>
      <c r="F731" s="251" t="s">
        <v>208</v>
      </c>
      <c r="G731" s="252" t="s">
        <v>209</v>
      </c>
      <c r="H731" s="245" t="s">
        <v>210</v>
      </c>
      <c r="I731" s="243" t="s">
        <v>211</v>
      </c>
    </row>
    <row r="732" spans="1:9" ht="15" customHeight="1" x14ac:dyDescent="0.2">
      <c r="B732" s="127" t="str">
        <f t="shared" si="11"/>
        <v/>
      </c>
      <c r="C732" s="250"/>
      <c r="D732" s="246"/>
      <c r="E732" s="246"/>
      <c r="F732" s="246"/>
      <c r="G732" s="253"/>
      <c r="H732" s="246"/>
      <c r="I732" s="244"/>
    </row>
    <row r="733" spans="1:9" ht="16.5" customHeight="1" x14ac:dyDescent="0.2">
      <c r="A733" s="127">
        <v>10051</v>
      </c>
      <c r="B733" s="126" t="s">
        <v>321</v>
      </c>
      <c r="C733" s="147" t="s">
        <v>5</v>
      </c>
      <c r="D733" s="148">
        <v>71784</v>
      </c>
      <c r="E733" s="149"/>
      <c r="F733" s="149"/>
      <c r="G733" s="149"/>
      <c r="H733" s="149"/>
      <c r="I733" s="150"/>
    </row>
    <row r="734" spans="1:9" ht="13.5" customHeight="1" x14ac:dyDescent="0.2">
      <c r="A734" s="127">
        <v>10051</v>
      </c>
      <c r="B734" s="127" t="str">
        <f t="shared" si="11"/>
        <v>I01</v>
      </c>
      <c r="C734" s="129" t="s">
        <v>6</v>
      </c>
      <c r="D734" s="130">
        <v>-949475</v>
      </c>
      <c r="E734" s="130">
        <v>-946863.33</v>
      </c>
      <c r="F734" s="130">
        <v>0</v>
      </c>
      <c r="G734" s="130">
        <v>-946863.33</v>
      </c>
      <c r="H734" s="131">
        <v>99.724935359014196</v>
      </c>
      <c r="I734" s="132">
        <v>-2611.67</v>
      </c>
    </row>
    <row r="735" spans="1:9" ht="13.5" customHeight="1" x14ac:dyDescent="0.2">
      <c r="A735" s="127">
        <v>10051</v>
      </c>
      <c r="B735" s="127" t="str">
        <f t="shared" si="11"/>
        <v>I03</v>
      </c>
      <c r="C735" s="129" t="s">
        <v>7</v>
      </c>
      <c r="D735" s="130">
        <v>-54950</v>
      </c>
      <c r="E735" s="130">
        <v>-49666</v>
      </c>
      <c r="F735" s="130">
        <v>0</v>
      </c>
      <c r="G735" s="130">
        <v>-49666</v>
      </c>
      <c r="H735" s="131">
        <v>90.383985441310287</v>
      </c>
      <c r="I735" s="132">
        <v>-5284</v>
      </c>
    </row>
    <row r="736" spans="1:9" ht="13.5" customHeight="1" x14ac:dyDescent="0.2">
      <c r="A736" s="127">
        <v>10051</v>
      </c>
      <c r="B736" s="127" t="str">
        <f t="shared" si="11"/>
        <v>I05</v>
      </c>
      <c r="C736" s="129" t="s">
        <v>8</v>
      </c>
      <c r="D736" s="130">
        <v>-57180</v>
      </c>
      <c r="E736" s="130">
        <v>-12870</v>
      </c>
      <c r="F736" s="130">
        <v>0</v>
      </c>
      <c r="G736" s="130">
        <v>-12870</v>
      </c>
      <c r="H736" s="131">
        <v>22.50786988457503</v>
      </c>
      <c r="I736" s="132">
        <v>-44310</v>
      </c>
    </row>
    <row r="737" spans="1:9" ht="13.5" customHeight="1" x14ac:dyDescent="0.2">
      <c r="A737" s="127">
        <v>10051</v>
      </c>
      <c r="B737" s="127" t="str">
        <f t="shared" si="11"/>
        <v>I07</v>
      </c>
      <c r="C737" s="129" t="s">
        <v>212</v>
      </c>
      <c r="D737" s="130">
        <v>0</v>
      </c>
      <c r="E737" s="130">
        <v>-256</v>
      </c>
      <c r="F737" s="130">
        <v>0</v>
      </c>
      <c r="G737" s="130">
        <v>-256</v>
      </c>
      <c r="H737" s="131">
        <v>0</v>
      </c>
      <c r="I737" s="132">
        <v>256</v>
      </c>
    </row>
    <row r="738" spans="1:9" ht="13.5" customHeight="1" x14ac:dyDescent="0.2">
      <c r="A738" s="127">
        <v>10051</v>
      </c>
      <c r="B738" s="127" t="str">
        <f t="shared" si="11"/>
        <v>I08</v>
      </c>
      <c r="C738" s="129" t="s">
        <v>213</v>
      </c>
      <c r="D738" s="130">
        <v>-29360</v>
      </c>
      <c r="E738" s="130">
        <v>-13270.2</v>
      </c>
      <c r="F738" s="130">
        <v>0</v>
      </c>
      <c r="G738" s="130">
        <v>-13270.2</v>
      </c>
      <c r="H738" s="131">
        <v>45.198228882833789</v>
      </c>
      <c r="I738" s="132">
        <v>-16089.8</v>
      </c>
    </row>
    <row r="739" spans="1:9" ht="13.5" customHeight="1" x14ac:dyDescent="0.2">
      <c r="A739" s="127">
        <v>10051</v>
      </c>
      <c r="B739" s="127" t="str">
        <f t="shared" si="11"/>
        <v>I09</v>
      </c>
      <c r="C739" s="129" t="s">
        <v>10</v>
      </c>
      <c r="D739" s="130">
        <v>-35300</v>
      </c>
      <c r="E739" s="130">
        <v>-7625.68</v>
      </c>
      <c r="F739" s="130">
        <v>0</v>
      </c>
      <c r="G739" s="130">
        <v>-7625.68</v>
      </c>
      <c r="H739" s="131">
        <v>21.60249291784703</v>
      </c>
      <c r="I739" s="132">
        <v>-27674.32</v>
      </c>
    </row>
    <row r="740" spans="1:9" ht="13.5" customHeight="1" x14ac:dyDescent="0.2">
      <c r="A740" s="127">
        <v>10051</v>
      </c>
      <c r="B740" s="127" t="str">
        <f t="shared" si="11"/>
        <v>I10</v>
      </c>
      <c r="C740" s="129" t="s">
        <v>63</v>
      </c>
      <c r="D740" s="130">
        <v>0</v>
      </c>
      <c r="E740" s="130">
        <v>-11595.95</v>
      </c>
      <c r="F740" s="130">
        <v>0</v>
      </c>
      <c r="G740" s="130">
        <v>-11595.95</v>
      </c>
      <c r="H740" s="131">
        <v>0</v>
      </c>
      <c r="I740" s="132">
        <v>11595.95</v>
      </c>
    </row>
    <row r="741" spans="1:9" ht="13.5" customHeight="1" x14ac:dyDescent="0.2">
      <c r="A741" s="127">
        <v>10051</v>
      </c>
      <c r="B741" s="127" t="str">
        <f t="shared" si="11"/>
        <v>I11</v>
      </c>
      <c r="C741" s="129" t="s">
        <v>64</v>
      </c>
      <c r="D741" s="130">
        <v>0</v>
      </c>
      <c r="E741" s="130">
        <v>-410</v>
      </c>
      <c r="F741" s="130">
        <v>0</v>
      </c>
      <c r="G741" s="130">
        <v>-410</v>
      </c>
      <c r="H741" s="131">
        <v>0</v>
      </c>
      <c r="I741" s="132">
        <v>410</v>
      </c>
    </row>
    <row r="742" spans="1:9" ht="13.5" customHeight="1" x14ac:dyDescent="0.2">
      <c r="A742" s="127">
        <v>10051</v>
      </c>
      <c r="B742" s="127" t="str">
        <f t="shared" si="11"/>
        <v>I12</v>
      </c>
      <c r="C742" s="129" t="s">
        <v>11</v>
      </c>
      <c r="D742" s="130">
        <v>-28400</v>
      </c>
      <c r="E742" s="130">
        <v>0</v>
      </c>
      <c r="F742" s="130">
        <v>0</v>
      </c>
      <c r="G742" s="130">
        <v>0</v>
      </c>
      <c r="H742" s="131">
        <v>0</v>
      </c>
      <c r="I742" s="132">
        <v>-28400</v>
      </c>
    </row>
    <row r="743" spans="1:9" ht="13.5" customHeight="1" x14ac:dyDescent="0.2">
      <c r="A743" s="127">
        <v>10051</v>
      </c>
      <c r="B743" s="127" t="str">
        <f t="shared" si="11"/>
        <v>I13</v>
      </c>
      <c r="C743" s="129" t="s">
        <v>12</v>
      </c>
      <c r="D743" s="130">
        <v>-1800</v>
      </c>
      <c r="E743" s="130">
        <v>0</v>
      </c>
      <c r="F743" s="130">
        <v>0</v>
      </c>
      <c r="G743" s="130">
        <v>0</v>
      </c>
      <c r="H743" s="131">
        <v>0</v>
      </c>
      <c r="I743" s="132">
        <v>-1800</v>
      </c>
    </row>
    <row r="744" spans="1:9" ht="13.5" customHeight="1" x14ac:dyDescent="0.2">
      <c r="A744" s="127">
        <v>10051</v>
      </c>
      <c r="B744" s="127" t="str">
        <f t="shared" si="11"/>
        <v>I18</v>
      </c>
      <c r="C744" s="129" t="s">
        <v>13</v>
      </c>
      <c r="D744" s="130">
        <v>-40922</v>
      </c>
      <c r="E744" s="130">
        <v>-10230.42</v>
      </c>
      <c r="F744" s="130">
        <v>0</v>
      </c>
      <c r="G744" s="130">
        <v>-10230.42</v>
      </c>
      <c r="H744" s="131">
        <v>24.999804506133625</v>
      </c>
      <c r="I744" s="132">
        <v>-30691.58</v>
      </c>
    </row>
    <row r="745" spans="1:9" ht="12.75" customHeight="1" x14ac:dyDescent="0.2">
      <c r="A745" s="127">
        <v>10051</v>
      </c>
      <c r="B745" s="127" t="str">
        <f t="shared" si="11"/>
        <v/>
      </c>
    </row>
    <row r="746" spans="1:9" ht="13.5" customHeight="1" x14ac:dyDescent="0.2">
      <c r="A746" s="127">
        <v>10051</v>
      </c>
      <c r="C746" s="143" t="s">
        <v>14</v>
      </c>
      <c r="D746" s="144">
        <v>-1197387</v>
      </c>
      <c r="E746" s="144">
        <v>-1052787.58</v>
      </c>
      <c r="F746" s="144">
        <v>0</v>
      </c>
      <c r="G746" s="144">
        <v>-1052787.58</v>
      </c>
      <c r="H746" s="145">
        <v>87.923752303975235</v>
      </c>
      <c r="I746" s="146">
        <v>-144599.42000000001</v>
      </c>
    </row>
    <row r="747" spans="1:9" ht="0.75" customHeight="1" x14ac:dyDescent="0.2">
      <c r="A747" s="127">
        <v>10051</v>
      </c>
      <c r="B747" s="127" t="str">
        <f t="shared" si="11"/>
        <v/>
      </c>
    </row>
    <row r="748" spans="1:9" ht="13.5" customHeight="1" x14ac:dyDescent="0.2">
      <c r="A748" s="127">
        <v>10051</v>
      </c>
      <c r="B748" s="127" t="str">
        <f t="shared" si="11"/>
        <v>E01</v>
      </c>
      <c r="C748" s="129" t="s">
        <v>15</v>
      </c>
      <c r="D748" s="130">
        <v>515897</v>
      </c>
      <c r="E748" s="130">
        <v>101.3</v>
      </c>
      <c r="F748" s="130">
        <v>0</v>
      </c>
      <c r="G748" s="130">
        <v>101.3</v>
      </c>
      <c r="H748" s="131">
        <v>1.9635702475494139E-2</v>
      </c>
      <c r="I748" s="132">
        <v>515795.7</v>
      </c>
    </row>
    <row r="749" spans="1:9" ht="13.5" customHeight="1" x14ac:dyDescent="0.2">
      <c r="A749" s="127">
        <v>10051</v>
      </c>
      <c r="B749" s="127" t="str">
        <f t="shared" si="11"/>
        <v>E03</v>
      </c>
      <c r="C749" s="129" t="s">
        <v>17</v>
      </c>
      <c r="D749" s="130">
        <v>227388</v>
      </c>
      <c r="E749" s="130">
        <v>-1037</v>
      </c>
      <c r="F749" s="130">
        <v>0</v>
      </c>
      <c r="G749" s="130">
        <v>-1037</v>
      </c>
      <c r="H749" s="131">
        <v>-0.45604869210336518</v>
      </c>
      <c r="I749" s="132">
        <v>228425</v>
      </c>
    </row>
    <row r="750" spans="1:9" ht="13.5" customHeight="1" x14ac:dyDescent="0.2">
      <c r="A750" s="127">
        <v>10051</v>
      </c>
      <c r="B750" s="127" t="str">
        <f t="shared" si="11"/>
        <v>E04</v>
      </c>
      <c r="C750" s="129" t="s">
        <v>18</v>
      </c>
      <c r="D750" s="130">
        <v>40611</v>
      </c>
      <c r="E750" s="130">
        <v>0</v>
      </c>
      <c r="F750" s="130">
        <v>0</v>
      </c>
      <c r="G750" s="130">
        <v>0</v>
      </c>
      <c r="H750" s="131">
        <v>0</v>
      </c>
      <c r="I750" s="132">
        <v>40611</v>
      </c>
    </row>
    <row r="751" spans="1:9" ht="13.5" customHeight="1" x14ac:dyDescent="0.2">
      <c r="A751" s="127">
        <v>10051</v>
      </c>
      <c r="B751" s="127" t="str">
        <f t="shared" si="11"/>
        <v>E05</v>
      </c>
      <c r="C751" s="129" t="s">
        <v>214</v>
      </c>
      <c r="D751" s="130">
        <v>66982</v>
      </c>
      <c r="E751" s="130">
        <v>0</v>
      </c>
      <c r="F751" s="130">
        <v>0</v>
      </c>
      <c r="G751" s="130">
        <v>0</v>
      </c>
      <c r="H751" s="131">
        <v>0</v>
      </c>
      <c r="I751" s="132">
        <v>66982</v>
      </c>
    </row>
    <row r="752" spans="1:9" ht="13.5" customHeight="1" x14ac:dyDescent="0.2">
      <c r="A752" s="127">
        <v>10051</v>
      </c>
      <c r="B752" s="127" t="str">
        <f t="shared" si="11"/>
        <v>E07</v>
      </c>
      <c r="C752" s="129" t="s">
        <v>19</v>
      </c>
      <c r="D752" s="130">
        <v>33119</v>
      </c>
      <c r="E752" s="130">
        <v>967.5</v>
      </c>
      <c r="F752" s="130">
        <v>0</v>
      </c>
      <c r="G752" s="130">
        <v>967.5</v>
      </c>
      <c r="H752" s="131">
        <v>2.9212838551888649</v>
      </c>
      <c r="I752" s="132">
        <v>32151.5</v>
      </c>
    </row>
    <row r="753" spans="1:9" ht="13.5" customHeight="1" x14ac:dyDescent="0.2">
      <c r="A753" s="127">
        <v>10051</v>
      </c>
      <c r="B753" s="127" t="str">
        <f t="shared" si="11"/>
        <v>E08</v>
      </c>
      <c r="C753" s="129" t="s">
        <v>20</v>
      </c>
      <c r="D753" s="130">
        <v>7878</v>
      </c>
      <c r="E753" s="130">
        <v>0</v>
      </c>
      <c r="F753" s="130">
        <v>0</v>
      </c>
      <c r="G753" s="130">
        <v>0</v>
      </c>
      <c r="H753" s="131">
        <v>0</v>
      </c>
      <c r="I753" s="132">
        <v>7878</v>
      </c>
    </row>
    <row r="754" spans="1:9" ht="13.5" customHeight="1" x14ac:dyDescent="0.2">
      <c r="A754" s="127">
        <v>10051</v>
      </c>
      <c r="B754" s="127" t="str">
        <f t="shared" si="11"/>
        <v>E09</v>
      </c>
      <c r="C754" s="129" t="s">
        <v>215</v>
      </c>
      <c r="D754" s="130">
        <v>2400</v>
      </c>
      <c r="E754" s="130">
        <v>1167.47</v>
      </c>
      <c r="F754" s="130">
        <v>0</v>
      </c>
      <c r="G754" s="130">
        <v>1167.47</v>
      </c>
      <c r="H754" s="131">
        <v>48.644583333333337</v>
      </c>
      <c r="I754" s="132">
        <v>1232.53</v>
      </c>
    </row>
    <row r="755" spans="1:9" ht="13.5" customHeight="1" x14ac:dyDescent="0.2">
      <c r="A755" s="127">
        <v>10051</v>
      </c>
      <c r="B755" s="127" t="str">
        <f t="shared" si="11"/>
        <v>E10</v>
      </c>
      <c r="C755" s="129" t="s">
        <v>21</v>
      </c>
      <c r="D755" s="130">
        <v>9628</v>
      </c>
      <c r="E755" s="130">
        <v>0</v>
      </c>
      <c r="F755" s="130">
        <v>0</v>
      </c>
      <c r="G755" s="130">
        <v>0</v>
      </c>
      <c r="H755" s="131">
        <v>0</v>
      </c>
      <c r="I755" s="132">
        <v>9628</v>
      </c>
    </row>
    <row r="756" spans="1:9" ht="13.5" customHeight="1" x14ac:dyDescent="0.2">
      <c r="A756" s="127">
        <v>10051</v>
      </c>
      <c r="B756" s="127" t="str">
        <f t="shared" si="11"/>
        <v>E11</v>
      </c>
      <c r="C756" s="129" t="s">
        <v>22</v>
      </c>
      <c r="D756" s="130">
        <v>1066</v>
      </c>
      <c r="E756" s="130">
        <v>0</v>
      </c>
      <c r="F756" s="130">
        <v>0</v>
      </c>
      <c r="G756" s="130">
        <v>0</v>
      </c>
      <c r="H756" s="131">
        <v>0</v>
      </c>
      <c r="I756" s="132">
        <v>1066</v>
      </c>
    </row>
    <row r="757" spans="1:9" ht="12.75" customHeight="1" x14ac:dyDescent="0.2">
      <c r="A757" s="127">
        <v>10051</v>
      </c>
      <c r="B757" s="127" t="str">
        <f t="shared" si="11"/>
        <v/>
      </c>
    </row>
    <row r="758" spans="1:9" ht="13.5" customHeight="1" x14ac:dyDescent="0.2">
      <c r="A758" s="127">
        <v>10051</v>
      </c>
      <c r="C758" s="143" t="s">
        <v>23</v>
      </c>
      <c r="D758" s="144">
        <v>904969</v>
      </c>
      <c r="E758" s="144">
        <v>1199.27</v>
      </c>
      <c r="F758" s="144">
        <v>0</v>
      </c>
      <c r="G758" s="144">
        <v>1199.27</v>
      </c>
      <c r="H758" s="145">
        <v>0.13252056147779648</v>
      </c>
      <c r="I758" s="146">
        <v>903769.73</v>
      </c>
    </row>
    <row r="759" spans="1:9" ht="13.5" customHeight="1" x14ac:dyDescent="0.2">
      <c r="A759" s="127">
        <v>10051</v>
      </c>
      <c r="B759" s="127" t="str">
        <f t="shared" si="11"/>
        <v>E12</v>
      </c>
      <c r="C759" s="129" t="s">
        <v>24</v>
      </c>
      <c r="D759" s="130">
        <v>9561</v>
      </c>
      <c r="E759" s="130">
        <v>7866.72</v>
      </c>
      <c r="F759" s="130">
        <v>0</v>
      </c>
      <c r="G759" s="130">
        <v>7866.72</v>
      </c>
      <c r="H759" s="131">
        <v>82.279259491684968</v>
      </c>
      <c r="I759" s="132">
        <v>1694.28</v>
      </c>
    </row>
    <row r="760" spans="1:9" ht="13.5" customHeight="1" x14ac:dyDescent="0.2">
      <c r="A760" s="127">
        <v>10051</v>
      </c>
      <c r="B760" s="127" t="str">
        <f t="shared" si="11"/>
        <v>E13</v>
      </c>
      <c r="C760" s="129" t="s">
        <v>216</v>
      </c>
      <c r="D760" s="130">
        <v>3898</v>
      </c>
      <c r="E760" s="130">
        <v>720</v>
      </c>
      <c r="F760" s="130">
        <v>0</v>
      </c>
      <c r="G760" s="130">
        <v>720</v>
      </c>
      <c r="H760" s="131">
        <v>18.471010774756284</v>
      </c>
      <c r="I760" s="132">
        <v>3178</v>
      </c>
    </row>
    <row r="761" spans="1:9" ht="13.5" customHeight="1" x14ac:dyDescent="0.2">
      <c r="A761" s="127">
        <v>10051</v>
      </c>
      <c r="B761" s="127" t="str">
        <f t="shared" si="11"/>
        <v>E14</v>
      </c>
      <c r="C761" s="129" t="s">
        <v>25</v>
      </c>
      <c r="D761" s="130">
        <v>15500</v>
      </c>
      <c r="E761" s="130">
        <v>4011.25</v>
      </c>
      <c r="F761" s="130">
        <v>0</v>
      </c>
      <c r="G761" s="130">
        <v>4011.25</v>
      </c>
      <c r="H761" s="131">
        <v>25.879032258064516</v>
      </c>
      <c r="I761" s="132">
        <v>11488.75</v>
      </c>
    </row>
    <row r="762" spans="1:9" ht="13.5" customHeight="1" x14ac:dyDescent="0.2">
      <c r="A762" s="127">
        <v>10051</v>
      </c>
      <c r="B762" s="127" t="str">
        <f t="shared" si="11"/>
        <v>E15</v>
      </c>
      <c r="C762" s="129" t="s">
        <v>26</v>
      </c>
      <c r="D762" s="130">
        <v>2000</v>
      </c>
      <c r="E762" s="130">
        <v>-1124.58</v>
      </c>
      <c r="F762" s="130">
        <v>0</v>
      </c>
      <c r="G762" s="130">
        <v>-1124.58</v>
      </c>
      <c r="H762" s="131">
        <v>-56.228999999999999</v>
      </c>
      <c r="I762" s="132">
        <v>3124.58</v>
      </c>
    </row>
    <row r="763" spans="1:9" ht="13.5" customHeight="1" x14ac:dyDescent="0.2">
      <c r="A763" s="127">
        <v>10051</v>
      </c>
      <c r="B763" s="127" t="str">
        <f t="shared" si="11"/>
        <v>E16</v>
      </c>
      <c r="C763" s="129" t="s">
        <v>27</v>
      </c>
      <c r="D763" s="130">
        <v>14000</v>
      </c>
      <c r="E763" s="130">
        <v>2404.8000000000002</v>
      </c>
      <c r="F763" s="130">
        <v>0</v>
      </c>
      <c r="G763" s="130">
        <v>2404.8000000000002</v>
      </c>
      <c r="H763" s="131">
        <v>17.177142857142858</v>
      </c>
      <c r="I763" s="132">
        <v>11595.2</v>
      </c>
    </row>
    <row r="764" spans="1:9" ht="13.5" customHeight="1" x14ac:dyDescent="0.2">
      <c r="A764" s="127">
        <v>10051</v>
      </c>
      <c r="B764" s="127" t="str">
        <f t="shared" si="11"/>
        <v>E17</v>
      </c>
      <c r="C764" s="129" t="s">
        <v>28</v>
      </c>
      <c r="D764" s="130">
        <v>16523</v>
      </c>
      <c r="E764" s="130">
        <v>19996.78</v>
      </c>
      <c r="F764" s="130">
        <v>0</v>
      </c>
      <c r="G764" s="130">
        <v>19996.78</v>
      </c>
      <c r="H764" s="131">
        <v>121.02390607032619</v>
      </c>
      <c r="I764" s="132">
        <v>-3473.78</v>
      </c>
    </row>
    <row r="765" spans="1:9" ht="13.5" customHeight="1" x14ac:dyDescent="0.2">
      <c r="A765" s="127">
        <v>10051</v>
      </c>
      <c r="B765" s="127" t="str">
        <f t="shared" si="11"/>
        <v>E18</v>
      </c>
      <c r="C765" s="129" t="s">
        <v>29</v>
      </c>
      <c r="D765" s="130">
        <v>6825</v>
      </c>
      <c r="E765" s="130">
        <v>3110.98</v>
      </c>
      <c r="F765" s="130">
        <v>0</v>
      </c>
      <c r="G765" s="130">
        <v>3110.98</v>
      </c>
      <c r="H765" s="131">
        <v>45.582124542124539</v>
      </c>
      <c r="I765" s="132">
        <v>3714.02</v>
      </c>
    </row>
    <row r="766" spans="1:9" ht="12.75" customHeight="1" x14ac:dyDescent="0.2">
      <c r="A766" s="127">
        <v>10051</v>
      </c>
      <c r="B766" s="127" t="str">
        <f t="shared" si="11"/>
        <v/>
      </c>
    </row>
    <row r="767" spans="1:9" ht="13.5" customHeight="1" x14ac:dyDescent="0.2">
      <c r="A767" s="127">
        <v>10051</v>
      </c>
      <c r="C767" s="143" t="s">
        <v>30</v>
      </c>
      <c r="D767" s="144">
        <v>68307</v>
      </c>
      <c r="E767" s="144">
        <v>36985.949999999997</v>
      </c>
      <c r="F767" s="144">
        <v>0</v>
      </c>
      <c r="G767" s="144">
        <v>36985.949999999997</v>
      </c>
      <c r="H767" s="145">
        <v>54.146646756554965</v>
      </c>
      <c r="I767" s="146">
        <v>31321.05</v>
      </c>
    </row>
    <row r="768" spans="1:9" ht="13.5" customHeight="1" x14ac:dyDescent="0.2">
      <c r="A768" s="127">
        <v>10051</v>
      </c>
      <c r="B768" s="127" t="str">
        <f t="shared" si="11"/>
        <v>E19</v>
      </c>
      <c r="C768" s="129" t="s">
        <v>31</v>
      </c>
      <c r="D768" s="130">
        <v>54920</v>
      </c>
      <c r="E768" s="130">
        <v>20609.490000000002</v>
      </c>
      <c r="F768" s="130">
        <v>0</v>
      </c>
      <c r="G768" s="130">
        <v>20609.490000000002</v>
      </c>
      <c r="H768" s="131">
        <v>37.526383831026948</v>
      </c>
      <c r="I768" s="132">
        <v>34310.51</v>
      </c>
    </row>
    <row r="769" spans="1:9" ht="13.5" customHeight="1" x14ac:dyDescent="0.2">
      <c r="A769" s="127">
        <v>10051</v>
      </c>
      <c r="B769" s="127" t="str">
        <f t="shared" si="11"/>
        <v>E20</v>
      </c>
      <c r="C769" s="129" t="s">
        <v>32</v>
      </c>
      <c r="D769" s="130">
        <v>7500</v>
      </c>
      <c r="E769" s="130">
        <v>6140.14</v>
      </c>
      <c r="F769" s="130">
        <v>0</v>
      </c>
      <c r="G769" s="130">
        <v>6140.14</v>
      </c>
      <c r="H769" s="131">
        <v>81.868533333333332</v>
      </c>
      <c r="I769" s="132">
        <v>1359.86</v>
      </c>
    </row>
    <row r="770" spans="1:9" ht="13.5" customHeight="1" x14ac:dyDescent="0.2">
      <c r="A770" s="127">
        <v>10051</v>
      </c>
      <c r="B770" s="127" t="str">
        <f t="shared" si="11"/>
        <v>E22</v>
      </c>
      <c r="C770" s="129" t="s">
        <v>33</v>
      </c>
      <c r="D770" s="130">
        <v>7442</v>
      </c>
      <c r="E770" s="130">
        <v>1971.29</v>
      </c>
      <c r="F770" s="130">
        <v>0</v>
      </c>
      <c r="G770" s="130">
        <v>1971.29</v>
      </c>
      <c r="H770" s="131">
        <v>26.488712711636659</v>
      </c>
      <c r="I770" s="132">
        <v>5470.71</v>
      </c>
    </row>
    <row r="771" spans="1:9" ht="13.5" customHeight="1" x14ac:dyDescent="0.2">
      <c r="A771" s="127">
        <v>10051</v>
      </c>
      <c r="B771" s="127" t="str">
        <f t="shared" si="11"/>
        <v>E23</v>
      </c>
      <c r="C771" s="129" t="s">
        <v>34</v>
      </c>
      <c r="D771" s="130">
        <v>8000</v>
      </c>
      <c r="E771" s="130">
        <v>0</v>
      </c>
      <c r="F771" s="130">
        <v>0</v>
      </c>
      <c r="G771" s="130">
        <v>0</v>
      </c>
      <c r="H771" s="131">
        <v>0</v>
      </c>
      <c r="I771" s="132">
        <v>8000</v>
      </c>
    </row>
    <row r="772" spans="1:9" ht="13.5" customHeight="1" x14ac:dyDescent="0.2">
      <c r="A772" s="127">
        <v>10051</v>
      </c>
      <c r="B772" s="127" t="str">
        <f t="shared" si="11"/>
        <v>E24</v>
      </c>
      <c r="C772" s="129" t="s">
        <v>35</v>
      </c>
      <c r="D772" s="130">
        <v>5300</v>
      </c>
      <c r="E772" s="130">
        <v>2068.37</v>
      </c>
      <c r="F772" s="130">
        <v>0</v>
      </c>
      <c r="G772" s="130">
        <v>2068.37</v>
      </c>
      <c r="H772" s="131">
        <v>39.025849056603782</v>
      </c>
      <c r="I772" s="132">
        <v>3231.63</v>
      </c>
    </row>
    <row r="773" spans="1:9" ht="13.5" customHeight="1" x14ac:dyDescent="0.2">
      <c r="A773" s="127">
        <v>10051</v>
      </c>
      <c r="B773" s="127" t="str">
        <f t="shared" si="11"/>
        <v>E25</v>
      </c>
      <c r="C773" s="129" t="s">
        <v>36</v>
      </c>
      <c r="D773" s="130">
        <v>74398</v>
      </c>
      <c r="E773" s="130">
        <v>6883.45</v>
      </c>
      <c r="F773" s="130">
        <v>0</v>
      </c>
      <c r="G773" s="130">
        <v>6883.45</v>
      </c>
      <c r="H773" s="131">
        <v>9.2521976397214978</v>
      </c>
      <c r="I773" s="132">
        <v>67514.55</v>
      </c>
    </row>
    <row r="774" spans="1:9" ht="12.75" customHeight="1" x14ac:dyDescent="0.2">
      <c r="A774" s="127">
        <v>10051</v>
      </c>
      <c r="B774" s="127" t="str">
        <f t="shared" si="11"/>
        <v/>
      </c>
    </row>
    <row r="775" spans="1:9" ht="13.5" customHeight="1" x14ac:dyDescent="0.2">
      <c r="A775" s="127">
        <v>10051</v>
      </c>
      <c r="C775" s="143" t="s">
        <v>37</v>
      </c>
      <c r="D775" s="144">
        <v>157560</v>
      </c>
      <c r="E775" s="144">
        <v>37672.74</v>
      </c>
      <c r="F775" s="144">
        <v>0</v>
      </c>
      <c r="G775" s="144">
        <v>37672.74</v>
      </c>
      <c r="H775" s="145">
        <v>23.910091393754762</v>
      </c>
      <c r="I775" s="146">
        <v>119887.26</v>
      </c>
    </row>
    <row r="776" spans="1:9" ht="13.5" customHeight="1" x14ac:dyDescent="0.2">
      <c r="A776" s="127">
        <v>10051</v>
      </c>
      <c r="B776" s="127" t="str">
        <f t="shared" si="11"/>
        <v>E26</v>
      </c>
      <c r="C776" s="129" t="s">
        <v>38</v>
      </c>
      <c r="D776" s="130">
        <v>30000</v>
      </c>
      <c r="E776" s="130">
        <v>23389.54</v>
      </c>
      <c r="F776" s="130">
        <v>0</v>
      </c>
      <c r="G776" s="130">
        <v>23389.54</v>
      </c>
      <c r="H776" s="131">
        <v>77.965133333333327</v>
      </c>
      <c r="I776" s="132">
        <v>6610.46</v>
      </c>
    </row>
    <row r="777" spans="1:9" ht="13.5" customHeight="1" x14ac:dyDescent="0.2">
      <c r="A777" s="127">
        <v>10051</v>
      </c>
      <c r="B777" s="127" t="str">
        <f t="shared" si="11"/>
        <v>E27</v>
      </c>
      <c r="C777" s="129" t="s">
        <v>39</v>
      </c>
      <c r="D777" s="130">
        <v>32311</v>
      </c>
      <c r="E777" s="130">
        <v>16720.04</v>
      </c>
      <c r="F777" s="130">
        <v>0</v>
      </c>
      <c r="G777" s="130">
        <v>16720.04</v>
      </c>
      <c r="H777" s="131">
        <v>51.747206833586091</v>
      </c>
      <c r="I777" s="132">
        <v>15590.96</v>
      </c>
    </row>
    <row r="778" spans="1:9" ht="13.5" customHeight="1" x14ac:dyDescent="0.2">
      <c r="A778" s="127">
        <v>10051</v>
      </c>
      <c r="B778" s="127" t="str">
        <f t="shared" si="11"/>
        <v>E28</v>
      </c>
      <c r="C778" s="129" t="s">
        <v>40</v>
      </c>
      <c r="D778" s="130">
        <v>14030</v>
      </c>
      <c r="E778" s="130">
        <v>8104.7</v>
      </c>
      <c r="F778" s="130">
        <v>0</v>
      </c>
      <c r="G778" s="130">
        <v>8104.7</v>
      </c>
      <c r="H778" s="131">
        <v>57.766928011404126</v>
      </c>
      <c r="I778" s="132">
        <v>5925.3</v>
      </c>
    </row>
    <row r="779" spans="1:9" ht="12.75" customHeight="1" x14ac:dyDescent="0.2">
      <c r="A779" s="127">
        <v>10051</v>
      </c>
      <c r="B779" s="127" t="str">
        <f t="shared" si="11"/>
        <v/>
      </c>
    </row>
    <row r="780" spans="1:9" ht="13.5" customHeight="1" x14ac:dyDescent="0.2">
      <c r="A780" s="127">
        <v>10051</v>
      </c>
      <c r="C780" s="143" t="s">
        <v>41</v>
      </c>
      <c r="D780" s="144">
        <v>76341</v>
      </c>
      <c r="E780" s="144">
        <v>48214.28</v>
      </c>
      <c r="F780" s="144">
        <v>0</v>
      </c>
      <c r="G780" s="144">
        <v>48214.28</v>
      </c>
      <c r="H780" s="145">
        <v>63.156469000930038</v>
      </c>
      <c r="I780" s="146">
        <v>28126.720000000001</v>
      </c>
    </row>
    <row r="781" spans="1:9" ht="13.5" customHeight="1" x14ac:dyDescent="0.2">
      <c r="A781" s="127">
        <v>10051</v>
      </c>
      <c r="B781" s="127" t="str">
        <f t="shared" ref="B781:B843" si="12">LEFT(C781,3)</f>
        <v>Con</v>
      </c>
      <c r="C781" s="129" t="s">
        <v>42</v>
      </c>
      <c r="D781" s="130">
        <v>61994</v>
      </c>
      <c r="E781" s="130">
        <v>0</v>
      </c>
      <c r="F781" s="130">
        <v>0</v>
      </c>
      <c r="G781" s="130">
        <v>0</v>
      </c>
      <c r="H781" s="131">
        <v>0</v>
      </c>
      <c r="I781" s="132">
        <v>61994</v>
      </c>
    </row>
    <row r="782" spans="1:9" ht="12.75" customHeight="1" x14ac:dyDescent="0.2">
      <c r="A782" s="127">
        <v>10051</v>
      </c>
      <c r="B782" s="127" t="str">
        <f t="shared" si="12"/>
        <v/>
      </c>
    </row>
    <row r="783" spans="1:9" ht="13.5" customHeight="1" x14ac:dyDescent="0.2">
      <c r="A783" s="127">
        <v>10051</v>
      </c>
      <c r="C783" s="143" t="s">
        <v>44</v>
      </c>
      <c r="D783" s="144">
        <v>61994</v>
      </c>
      <c r="E783" s="144">
        <v>0</v>
      </c>
      <c r="F783" s="144">
        <v>0</v>
      </c>
      <c r="G783" s="144">
        <v>0</v>
      </c>
      <c r="H783" s="145">
        <v>0</v>
      </c>
      <c r="I783" s="146">
        <v>61994</v>
      </c>
    </row>
    <row r="784" spans="1:9" ht="0.75" customHeight="1" x14ac:dyDescent="0.2">
      <c r="A784" s="127">
        <v>10051</v>
      </c>
      <c r="B784" s="127" t="str">
        <f t="shared" si="12"/>
        <v/>
      </c>
    </row>
    <row r="785" spans="1:9" ht="15.75" customHeight="1" x14ac:dyDescent="0.2">
      <c r="A785" s="127">
        <v>10051</v>
      </c>
      <c r="C785" s="139" t="s">
        <v>45</v>
      </c>
      <c r="D785" s="140">
        <v>1269171</v>
      </c>
      <c r="E785" s="140">
        <v>124072.24</v>
      </c>
      <c r="F785" s="140">
        <v>0</v>
      </c>
      <c r="G785" s="140">
        <v>124072.24</v>
      </c>
      <c r="H785" s="141">
        <v>9.7758489596752511</v>
      </c>
      <c r="I785" s="142">
        <v>1145098.76</v>
      </c>
    </row>
    <row r="786" spans="1:9" ht="14.25" customHeight="1" x14ac:dyDescent="0.2">
      <c r="A786" s="127">
        <v>10051</v>
      </c>
      <c r="B786" s="127" t="s">
        <v>322</v>
      </c>
      <c r="C786" s="161" t="s">
        <v>46</v>
      </c>
      <c r="D786" s="162">
        <v>71784</v>
      </c>
      <c r="E786" s="162">
        <v>-928715.34</v>
      </c>
      <c r="F786" s="162">
        <v>0</v>
      </c>
      <c r="G786" s="162">
        <v>-928715.34</v>
      </c>
      <c r="H786" s="151">
        <v>-1293.7637077900367</v>
      </c>
      <c r="I786" s="152">
        <v>1000499.34</v>
      </c>
    </row>
    <row r="787" spans="1:9" ht="16.5" customHeight="1" x14ac:dyDescent="0.2">
      <c r="A787" s="127">
        <v>10051</v>
      </c>
      <c r="B787" s="127" t="s">
        <v>323</v>
      </c>
      <c r="C787" s="153" t="s">
        <v>47</v>
      </c>
      <c r="D787" s="154">
        <v>0</v>
      </c>
      <c r="E787" s="155"/>
      <c r="F787" s="155"/>
      <c r="G787" s="155"/>
      <c r="H787" s="155"/>
      <c r="I787" s="156"/>
    </row>
    <row r="788" spans="1:9" ht="13.5" customHeight="1" x14ac:dyDescent="0.2">
      <c r="A788" s="127">
        <v>10051</v>
      </c>
      <c r="B788" s="127" t="str">
        <f>LEFT(C788,4)</f>
        <v>CI01</v>
      </c>
      <c r="C788" s="129" t="s">
        <v>48</v>
      </c>
      <c r="D788" s="130">
        <v>-6610</v>
      </c>
      <c r="E788" s="130">
        <v>-1638.44</v>
      </c>
      <c r="F788" s="130">
        <v>0</v>
      </c>
      <c r="G788" s="130">
        <v>-1638.44</v>
      </c>
      <c r="H788" s="131">
        <v>24.787291981845687</v>
      </c>
      <c r="I788" s="132">
        <v>-4971.5600000000004</v>
      </c>
    </row>
    <row r="789" spans="1:9" ht="12.75" customHeight="1" x14ac:dyDescent="0.2">
      <c r="A789" s="127">
        <v>10051</v>
      </c>
      <c r="B789" s="127" t="str">
        <f t="shared" si="12"/>
        <v/>
      </c>
    </row>
    <row r="790" spans="1:9" ht="13.5" customHeight="1" x14ac:dyDescent="0.2">
      <c r="A790" s="127">
        <v>10051</v>
      </c>
      <c r="C790" s="143" t="s">
        <v>51</v>
      </c>
      <c r="D790" s="144">
        <v>-6610</v>
      </c>
      <c r="E790" s="144">
        <v>-1638.44</v>
      </c>
      <c r="F790" s="144">
        <v>0</v>
      </c>
      <c r="G790" s="144">
        <v>-1638.44</v>
      </c>
      <c r="H790" s="145">
        <v>24.787291981845687</v>
      </c>
      <c r="I790" s="146">
        <v>-4971.5600000000004</v>
      </c>
    </row>
    <row r="791" spans="1:9" ht="0.75" customHeight="1" x14ac:dyDescent="0.2">
      <c r="A791" s="127">
        <v>10051</v>
      </c>
      <c r="B791" s="127" t="str">
        <f t="shared" si="12"/>
        <v/>
      </c>
    </row>
    <row r="792" spans="1:9" ht="13.5" customHeight="1" x14ac:dyDescent="0.2">
      <c r="A792" s="127">
        <v>10051</v>
      </c>
      <c r="B792" s="127" t="str">
        <f>LEFT(C792,4)</f>
        <v>CE02</v>
      </c>
      <c r="C792" s="129" t="s">
        <v>230</v>
      </c>
      <c r="D792" s="130">
        <v>6610</v>
      </c>
      <c r="E792" s="130">
        <v>0</v>
      </c>
      <c r="F792" s="130">
        <v>0</v>
      </c>
      <c r="G792" s="130">
        <v>0</v>
      </c>
      <c r="H792" s="131">
        <v>0</v>
      </c>
      <c r="I792" s="132">
        <v>6610</v>
      </c>
    </row>
    <row r="793" spans="1:9" ht="12.75" customHeight="1" x14ac:dyDescent="0.2">
      <c r="A793" s="127">
        <v>10051</v>
      </c>
      <c r="B793" s="127" t="str">
        <f t="shared" si="12"/>
        <v/>
      </c>
    </row>
    <row r="794" spans="1:9" ht="13.5" customHeight="1" x14ac:dyDescent="0.2">
      <c r="A794" s="127">
        <v>10051</v>
      </c>
      <c r="C794" s="143" t="s">
        <v>56</v>
      </c>
      <c r="D794" s="144">
        <v>6610</v>
      </c>
      <c r="E794" s="144">
        <v>0</v>
      </c>
      <c r="F794" s="144">
        <v>0</v>
      </c>
      <c r="G794" s="144">
        <v>0</v>
      </c>
      <c r="H794" s="145">
        <v>0</v>
      </c>
      <c r="I794" s="146">
        <v>6610</v>
      </c>
    </row>
    <row r="795" spans="1:9" ht="0.75" customHeight="1" x14ac:dyDescent="0.2">
      <c r="A795" s="127">
        <v>10051</v>
      </c>
      <c r="B795" s="127" t="str">
        <f t="shared" si="12"/>
        <v/>
      </c>
    </row>
    <row r="796" spans="1:9" ht="14.25" customHeight="1" x14ac:dyDescent="0.2">
      <c r="A796" s="127">
        <v>10051</v>
      </c>
      <c r="B796" s="127" t="s">
        <v>324</v>
      </c>
      <c r="C796" s="157" t="s">
        <v>57</v>
      </c>
      <c r="D796" s="158">
        <v>0</v>
      </c>
      <c r="E796" s="158">
        <v>-1638.44</v>
      </c>
      <c r="F796" s="158">
        <v>0</v>
      </c>
      <c r="G796" s="158">
        <v>-1638.44</v>
      </c>
      <c r="H796" s="159">
        <v>0</v>
      </c>
      <c r="I796" s="160">
        <v>1638.44</v>
      </c>
    </row>
    <row r="797" spans="1:9" ht="0.75" customHeight="1" x14ac:dyDescent="0.2">
      <c r="A797" s="127">
        <v>10051</v>
      </c>
      <c r="B797" s="127" t="str">
        <f t="shared" si="12"/>
        <v/>
      </c>
    </row>
    <row r="798" spans="1:9" ht="14.25" customHeight="1" x14ac:dyDescent="0.2">
      <c r="A798" s="127">
        <v>10051</v>
      </c>
      <c r="B798" s="127" t="str">
        <f t="shared" si="12"/>
        <v>TOT</v>
      </c>
      <c r="C798" s="133" t="s">
        <v>58</v>
      </c>
      <c r="D798" s="134">
        <v>71784</v>
      </c>
      <c r="E798" s="134">
        <v>-930353.78</v>
      </c>
      <c r="F798" s="134">
        <v>0</v>
      </c>
      <c r="G798" s="134">
        <v>-930353.78</v>
      </c>
      <c r="H798" s="135">
        <v>-1296.0461662766077</v>
      </c>
      <c r="I798" s="136">
        <v>1002137.78</v>
      </c>
    </row>
    <row r="799" spans="1:9" ht="6.75" customHeight="1" x14ac:dyDescent="0.2">
      <c r="B799" s="127" t="str">
        <f t="shared" si="12"/>
        <v>Lon</v>
      </c>
      <c r="C799" s="247" t="s">
        <v>202</v>
      </c>
      <c r="D799" s="247"/>
      <c r="E799" s="247"/>
      <c r="F799" s="247"/>
      <c r="G799" s="247"/>
    </row>
    <row r="800" spans="1:9" ht="13.5" customHeight="1" x14ac:dyDescent="0.2">
      <c r="B800" s="127" t="str">
        <f t="shared" si="12"/>
        <v/>
      </c>
      <c r="C800" s="247"/>
      <c r="D800" s="247"/>
      <c r="E800" s="247"/>
      <c r="F800" s="247"/>
      <c r="G800" s="247"/>
    </row>
    <row r="801" spans="1:9" ht="6.75" customHeight="1" x14ac:dyDescent="0.2">
      <c r="B801" s="127" t="str">
        <f t="shared" si="12"/>
        <v/>
      </c>
      <c r="C801" s="247"/>
      <c r="D801" s="247"/>
      <c r="E801" s="247"/>
      <c r="F801" s="247"/>
      <c r="G801" s="247"/>
    </row>
    <row r="802" spans="1:9" ht="13.5" customHeight="1" x14ac:dyDescent="0.2">
      <c r="B802" s="127" t="str">
        <f t="shared" si="12"/>
        <v>Rep</v>
      </c>
      <c r="C802" s="248" t="s">
        <v>203</v>
      </c>
      <c r="D802" s="248"/>
      <c r="E802" s="248"/>
      <c r="F802" s="248"/>
      <c r="G802" s="248"/>
    </row>
    <row r="803" spans="1:9" ht="6.75" customHeight="1" x14ac:dyDescent="0.2">
      <c r="B803" s="127" t="str">
        <f t="shared" si="12"/>
        <v/>
      </c>
    </row>
    <row r="804" spans="1:9" ht="12.75" customHeight="1" x14ac:dyDescent="0.2">
      <c r="B804" s="127" t="str">
        <f t="shared" si="12"/>
        <v>Cos</v>
      </c>
      <c r="C804" s="248" t="s">
        <v>237</v>
      </c>
      <c r="D804" s="248"/>
      <c r="E804" s="248"/>
      <c r="F804" s="248"/>
      <c r="G804" s="248"/>
    </row>
    <row r="805" spans="1:9" ht="13.5" customHeight="1" x14ac:dyDescent="0.2">
      <c r="B805" s="127" t="str">
        <f t="shared" si="12"/>
        <v/>
      </c>
      <c r="C805" s="248"/>
      <c r="D805" s="248"/>
      <c r="E805" s="248"/>
      <c r="F805" s="248"/>
      <c r="G805" s="248"/>
    </row>
    <row r="806" spans="1:9" ht="6" customHeight="1" x14ac:dyDescent="0.2">
      <c r="B806" s="127" t="str">
        <f t="shared" si="12"/>
        <v/>
      </c>
    </row>
    <row r="807" spans="1:9" ht="13.5" customHeight="1" x14ac:dyDescent="0.2">
      <c r="B807" s="127" t="str">
        <f t="shared" si="12"/>
        <v xml:space="preserve">
CF</v>
      </c>
      <c r="C807" s="249" t="s">
        <v>205</v>
      </c>
      <c r="D807" s="251" t="s">
        <v>206</v>
      </c>
      <c r="E807" s="251" t="s">
        <v>207</v>
      </c>
      <c r="F807" s="251" t="s">
        <v>208</v>
      </c>
      <c r="G807" s="252" t="s">
        <v>209</v>
      </c>
      <c r="H807" s="245" t="s">
        <v>210</v>
      </c>
      <c r="I807" s="243" t="s">
        <v>211</v>
      </c>
    </row>
    <row r="808" spans="1:9" ht="15" customHeight="1" x14ac:dyDescent="0.2">
      <c r="B808" s="127" t="str">
        <f t="shared" si="12"/>
        <v/>
      </c>
      <c r="C808" s="250"/>
      <c r="D808" s="246"/>
      <c r="E808" s="246"/>
      <c r="F808" s="246"/>
      <c r="G808" s="253"/>
      <c r="H808" s="246"/>
      <c r="I808" s="244"/>
    </row>
    <row r="809" spans="1:9" ht="16.5" customHeight="1" x14ac:dyDescent="0.2">
      <c r="A809" s="127">
        <v>10054</v>
      </c>
      <c r="B809" s="126" t="s">
        <v>321</v>
      </c>
      <c r="C809" s="147" t="s">
        <v>5</v>
      </c>
      <c r="D809" s="148">
        <v>500698</v>
      </c>
      <c r="E809" s="149"/>
      <c r="F809" s="149"/>
      <c r="G809" s="149"/>
      <c r="H809" s="149"/>
      <c r="I809" s="150"/>
    </row>
    <row r="810" spans="1:9" ht="13.5" customHeight="1" x14ac:dyDescent="0.2">
      <c r="A810" s="127">
        <v>10054</v>
      </c>
      <c r="B810" s="127" t="str">
        <f t="shared" si="12"/>
        <v>I01</v>
      </c>
      <c r="C810" s="129" t="s">
        <v>6</v>
      </c>
      <c r="D810" s="130">
        <v>-3167563</v>
      </c>
      <c r="E810" s="130">
        <v>-3153945.85</v>
      </c>
      <c r="F810" s="130">
        <v>0</v>
      </c>
      <c r="G810" s="130">
        <v>-3153945.85</v>
      </c>
      <c r="H810" s="131">
        <v>99.570106419351418</v>
      </c>
      <c r="I810" s="132">
        <v>-13617.15</v>
      </c>
    </row>
    <row r="811" spans="1:9" ht="13.5" customHeight="1" x14ac:dyDescent="0.2">
      <c r="A811" s="127">
        <v>10054</v>
      </c>
      <c r="B811" s="127" t="str">
        <f t="shared" si="12"/>
        <v>I03</v>
      </c>
      <c r="C811" s="129" t="s">
        <v>7</v>
      </c>
      <c r="D811" s="130">
        <v>-322965</v>
      </c>
      <c r="E811" s="130">
        <v>-326914</v>
      </c>
      <c r="F811" s="130">
        <v>0</v>
      </c>
      <c r="G811" s="130">
        <v>-326914</v>
      </c>
      <c r="H811" s="131">
        <v>101.22273311349527</v>
      </c>
      <c r="I811" s="132">
        <v>3949</v>
      </c>
    </row>
    <row r="812" spans="1:9" ht="13.5" customHeight="1" x14ac:dyDescent="0.2">
      <c r="A812" s="127">
        <v>10054</v>
      </c>
      <c r="B812" s="127" t="str">
        <f t="shared" si="12"/>
        <v>I05</v>
      </c>
      <c r="C812" s="129" t="s">
        <v>8</v>
      </c>
      <c r="D812" s="130">
        <v>-302280</v>
      </c>
      <c r="E812" s="130">
        <v>0</v>
      </c>
      <c r="F812" s="130">
        <v>0</v>
      </c>
      <c r="G812" s="130">
        <v>0</v>
      </c>
      <c r="H812" s="131">
        <v>0</v>
      </c>
      <c r="I812" s="132">
        <v>-302280</v>
      </c>
    </row>
    <row r="813" spans="1:9" ht="13.5" customHeight="1" x14ac:dyDescent="0.2">
      <c r="A813" s="127">
        <v>10054</v>
      </c>
      <c r="B813" s="127" t="str">
        <f t="shared" si="12"/>
        <v>I06</v>
      </c>
      <c r="C813" s="129" t="s">
        <v>9</v>
      </c>
      <c r="D813" s="130">
        <v>-3700</v>
      </c>
      <c r="E813" s="130">
        <v>-14145</v>
      </c>
      <c r="F813" s="130">
        <v>0</v>
      </c>
      <c r="G813" s="130">
        <v>-14145</v>
      </c>
      <c r="H813" s="131">
        <v>382.29729729729729</v>
      </c>
      <c r="I813" s="132">
        <v>10445</v>
      </c>
    </row>
    <row r="814" spans="1:9" ht="13.5" customHeight="1" x14ac:dyDescent="0.2">
      <c r="A814" s="127">
        <v>10054</v>
      </c>
      <c r="B814" s="127" t="str">
        <f t="shared" si="12"/>
        <v>I07</v>
      </c>
      <c r="C814" s="129" t="s">
        <v>212</v>
      </c>
      <c r="D814" s="130">
        <v>0</v>
      </c>
      <c r="E814" s="130">
        <v>-399.35</v>
      </c>
      <c r="F814" s="130">
        <v>0</v>
      </c>
      <c r="G814" s="130">
        <v>-399.35</v>
      </c>
      <c r="H814" s="131">
        <v>0</v>
      </c>
      <c r="I814" s="132">
        <v>399.35</v>
      </c>
    </row>
    <row r="815" spans="1:9" ht="13.5" customHeight="1" x14ac:dyDescent="0.2">
      <c r="A815" s="127">
        <v>10054</v>
      </c>
      <c r="B815" s="127" t="str">
        <f t="shared" si="12"/>
        <v>I08</v>
      </c>
      <c r="C815" s="129" t="s">
        <v>213</v>
      </c>
      <c r="D815" s="130">
        <v>-88250</v>
      </c>
      <c r="E815" s="130">
        <v>25886.3</v>
      </c>
      <c r="F815" s="130">
        <v>0</v>
      </c>
      <c r="G815" s="130">
        <v>25886.3</v>
      </c>
      <c r="H815" s="131">
        <v>-29.332917847025492</v>
      </c>
      <c r="I815" s="132">
        <v>-114136.3</v>
      </c>
    </row>
    <row r="816" spans="1:9" ht="13.5" customHeight="1" x14ac:dyDescent="0.2">
      <c r="A816" s="127">
        <v>10054</v>
      </c>
      <c r="B816" s="127" t="str">
        <f t="shared" si="12"/>
        <v>I09</v>
      </c>
      <c r="C816" s="129" t="s">
        <v>10</v>
      </c>
      <c r="D816" s="130">
        <v>-62400</v>
      </c>
      <c r="E816" s="130">
        <v>-16220.96</v>
      </c>
      <c r="F816" s="130">
        <v>0</v>
      </c>
      <c r="G816" s="130">
        <v>-16220.96</v>
      </c>
      <c r="H816" s="131">
        <v>25.995128205128204</v>
      </c>
      <c r="I816" s="132">
        <v>-46179.040000000001</v>
      </c>
    </row>
    <row r="817" spans="1:9" ht="13.5" customHeight="1" x14ac:dyDescent="0.2">
      <c r="A817" s="127">
        <v>10054</v>
      </c>
      <c r="B817" s="127" t="str">
        <f t="shared" si="12"/>
        <v>I10</v>
      </c>
      <c r="C817" s="129" t="s">
        <v>63</v>
      </c>
      <c r="D817" s="130">
        <v>-3675</v>
      </c>
      <c r="E817" s="130">
        <v>0</v>
      </c>
      <c r="F817" s="130">
        <v>0</v>
      </c>
      <c r="G817" s="130">
        <v>0</v>
      </c>
      <c r="H817" s="131">
        <v>0</v>
      </c>
      <c r="I817" s="132">
        <v>-3675</v>
      </c>
    </row>
    <row r="818" spans="1:9" ht="13.5" customHeight="1" x14ac:dyDescent="0.2">
      <c r="A818" s="127">
        <v>10054</v>
      </c>
      <c r="B818" s="127" t="str">
        <f t="shared" si="12"/>
        <v>I11</v>
      </c>
      <c r="C818" s="129" t="s">
        <v>64</v>
      </c>
      <c r="D818" s="130">
        <v>-4860</v>
      </c>
      <c r="E818" s="130">
        <v>0</v>
      </c>
      <c r="F818" s="130">
        <v>0</v>
      </c>
      <c r="G818" s="130">
        <v>0</v>
      </c>
      <c r="H818" s="131">
        <v>0</v>
      </c>
      <c r="I818" s="132">
        <v>-4860</v>
      </c>
    </row>
    <row r="819" spans="1:9" ht="13.5" customHeight="1" x14ac:dyDescent="0.2">
      <c r="A819" s="127">
        <v>10054</v>
      </c>
      <c r="B819" s="127" t="str">
        <f t="shared" si="12"/>
        <v>I12</v>
      </c>
      <c r="C819" s="129" t="s">
        <v>11</v>
      </c>
      <c r="D819" s="130">
        <v>-14500</v>
      </c>
      <c r="E819" s="130">
        <v>-4778.7700000000004</v>
      </c>
      <c r="F819" s="130">
        <v>0</v>
      </c>
      <c r="G819" s="130">
        <v>-4778.7700000000004</v>
      </c>
      <c r="H819" s="131">
        <v>32.957034482758623</v>
      </c>
      <c r="I819" s="132">
        <v>-9721.23</v>
      </c>
    </row>
    <row r="820" spans="1:9" ht="13.5" customHeight="1" x14ac:dyDescent="0.2">
      <c r="A820" s="127">
        <v>10054</v>
      </c>
      <c r="B820" s="127" t="str">
        <f t="shared" si="12"/>
        <v>I13</v>
      </c>
      <c r="C820" s="129" t="s">
        <v>12</v>
      </c>
      <c r="D820" s="130">
        <v>-2000</v>
      </c>
      <c r="E820" s="130">
        <v>-1557.24</v>
      </c>
      <c r="F820" s="130">
        <v>0</v>
      </c>
      <c r="G820" s="130">
        <v>-1557.24</v>
      </c>
      <c r="H820" s="131">
        <v>77.861999999999995</v>
      </c>
      <c r="I820" s="132">
        <v>-442.76</v>
      </c>
    </row>
    <row r="821" spans="1:9" ht="13.5" customHeight="1" x14ac:dyDescent="0.2">
      <c r="A821" s="127">
        <v>10054</v>
      </c>
      <c r="B821" s="127" t="str">
        <f t="shared" si="12"/>
        <v>I18</v>
      </c>
      <c r="C821" s="129" t="s">
        <v>13</v>
      </c>
      <c r="D821" s="130">
        <v>-94289</v>
      </c>
      <c r="E821" s="130">
        <v>0</v>
      </c>
      <c r="F821" s="130">
        <v>0</v>
      </c>
      <c r="G821" s="130">
        <v>0</v>
      </c>
      <c r="H821" s="131">
        <v>0</v>
      </c>
      <c r="I821" s="132">
        <v>-94289</v>
      </c>
    </row>
    <row r="822" spans="1:9" ht="12.75" customHeight="1" x14ac:dyDescent="0.2">
      <c r="A822" s="127">
        <v>10054</v>
      </c>
      <c r="B822" s="127" t="str">
        <f t="shared" si="12"/>
        <v/>
      </c>
    </row>
    <row r="823" spans="1:9" ht="13.5" customHeight="1" x14ac:dyDescent="0.2">
      <c r="A823" s="127">
        <v>10054</v>
      </c>
      <c r="C823" s="143" t="s">
        <v>14</v>
      </c>
      <c r="D823" s="144">
        <v>-4066482</v>
      </c>
      <c r="E823" s="144">
        <v>-3492074.87</v>
      </c>
      <c r="F823" s="144">
        <v>0</v>
      </c>
      <c r="G823" s="144">
        <v>-3492074.87</v>
      </c>
      <c r="H823" s="145">
        <v>85.874593075783935</v>
      </c>
      <c r="I823" s="146">
        <v>-574407.13</v>
      </c>
    </row>
    <row r="824" spans="1:9" ht="0.75" customHeight="1" x14ac:dyDescent="0.2">
      <c r="A824" s="127">
        <v>10054</v>
      </c>
      <c r="B824" s="127" t="str">
        <f t="shared" si="12"/>
        <v/>
      </c>
    </row>
    <row r="825" spans="1:9" ht="13.5" customHeight="1" x14ac:dyDescent="0.2">
      <c r="A825" s="127">
        <v>10054</v>
      </c>
      <c r="B825" s="127" t="str">
        <f t="shared" si="12"/>
        <v>E01</v>
      </c>
      <c r="C825" s="129" t="s">
        <v>15</v>
      </c>
      <c r="D825" s="130">
        <v>1767850</v>
      </c>
      <c r="E825" s="130">
        <v>0</v>
      </c>
      <c r="F825" s="130">
        <v>0</v>
      </c>
      <c r="G825" s="130">
        <v>0</v>
      </c>
      <c r="H825" s="131">
        <v>0</v>
      </c>
      <c r="I825" s="132">
        <v>1767850</v>
      </c>
    </row>
    <row r="826" spans="1:9" ht="13.5" customHeight="1" x14ac:dyDescent="0.2">
      <c r="A826" s="127">
        <v>10054</v>
      </c>
      <c r="B826" s="127" t="str">
        <f t="shared" si="12"/>
        <v>E03</v>
      </c>
      <c r="C826" s="129" t="s">
        <v>17</v>
      </c>
      <c r="D826" s="130">
        <v>1020728</v>
      </c>
      <c r="E826" s="130">
        <v>-2103.69</v>
      </c>
      <c r="F826" s="130">
        <v>0</v>
      </c>
      <c r="G826" s="130">
        <v>-2103.69</v>
      </c>
      <c r="H826" s="131">
        <v>-0.20609702094975352</v>
      </c>
      <c r="I826" s="132">
        <v>1022831.69</v>
      </c>
    </row>
    <row r="827" spans="1:9" ht="13.5" customHeight="1" x14ac:dyDescent="0.2">
      <c r="A827" s="127">
        <v>10054</v>
      </c>
      <c r="B827" s="127" t="str">
        <f t="shared" si="12"/>
        <v>E04</v>
      </c>
      <c r="C827" s="129" t="s">
        <v>18</v>
      </c>
      <c r="D827" s="130">
        <v>116534</v>
      </c>
      <c r="E827" s="130">
        <v>5963.78</v>
      </c>
      <c r="F827" s="130">
        <v>0</v>
      </c>
      <c r="G827" s="130">
        <v>5963.78</v>
      </c>
      <c r="H827" s="131">
        <v>5.1176309060016818</v>
      </c>
      <c r="I827" s="132">
        <v>110570.22</v>
      </c>
    </row>
    <row r="828" spans="1:9" ht="13.5" customHeight="1" x14ac:dyDescent="0.2">
      <c r="A828" s="127">
        <v>10054</v>
      </c>
      <c r="B828" s="127" t="str">
        <f t="shared" si="12"/>
        <v>E05</v>
      </c>
      <c r="C828" s="129" t="s">
        <v>214</v>
      </c>
      <c r="D828" s="130">
        <v>140932</v>
      </c>
      <c r="E828" s="130">
        <v>0</v>
      </c>
      <c r="F828" s="130">
        <v>0</v>
      </c>
      <c r="G828" s="130">
        <v>0</v>
      </c>
      <c r="H828" s="131">
        <v>0</v>
      </c>
      <c r="I828" s="132">
        <v>140932</v>
      </c>
    </row>
    <row r="829" spans="1:9" ht="13.5" customHeight="1" x14ac:dyDescent="0.2">
      <c r="A829" s="127">
        <v>10054</v>
      </c>
      <c r="B829" s="127" t="str">
        <f t="shared" si="12"/>
        <v>E07</v>
      </c>
      <c r="C829" s="129" t="s">
        <v>19</v>
      </c>
      <c r="D829" s="130">
        <v>51626</v>
      </c>
      <c r="E829" s="130">
        <v>2103.69</v>
      </c>
      <c r="F829" s="130">
        <v>0</v>
      </c>
      <c r="G829" s="130">
        <v>2103.69</v>
      </c>
      <c r="H829" s="131">
        <v>4.0748653779103554</v>
      </c>
      <c r="I829" s="132">
        <v>49522.31</v>
      </c>
    </row>
    <row r="830" spans="1:9" ht="13.5" customHeight="1" x14ac:dyDescent="0.2">
      <c r="A830" s="127">
        <v>10054</v>
      </c>
      <c r="B830" s="127" t="str">
        <f t="shared" si="12"/>
        <v>E08</v>
      </c>
      <c r="C830" s="129" t="s">
        <v>20</v>
      </c>
      <c r="D830" s="130">
        <v>107983</v>
      </c>
      <c r="E830" s="130">
        <v>1959.54</v>
      </c>
      <c r="F830" s="130">
        <v>0</v>
      </c>
      <c r="G830" s="130">
        <v>1959.54</v>
      </c>
      <c r="H830" s="131">
        <v>1.8146745321022755</v>
      </c>
      <c r="I830" s="132">
        <v>106023.46</v>
      </c>
    </row>
    <row r="831" spans="1:9" ht="13.5" customHeight="1" x14ac:dyDescent="0.2">
      <c r="A831" s="127">
        <v>10054</v>
      </c>
      <c r="B831" s="127" t="str">
        <f t="shared" si="12"/>
        <v>E09</v>
      </c>
      <c r="C831" s="129" t="s">
        <v>215</v>
      </c>
      <c r="D831" s="130">
        <v>17000</v>
      </c>
      <c r="E831" s="130">
        <v>1460</v>
      </c>
      <c r="F831" s="130">
        <v>0</v>
      </c>
      <c r="G831" s="130">
        <v>1460</v>
      </c>
      <c r="H831" s="131">
        <v>8.5882352941176467</v>
      </c>
      <c r="I831" s="132">
        <v>15540</v>
      </c>
    </row>
    <row r="832" spans="1:9" ht="13.5" customHeight="1" x14ac:dyDescent="0.2">
      <c r="A832" s="127">
        <v>10054</v>
      </c>
      <c r="B832" s="127" t="str">
        <f t="shared" si="12"/>
        <v>E10</v>
      </c>
      <c r="C832" s="129" t="s">
        <v>21</v>
      </c>
      <c r="D832" s="130">
        <v>26623</v>
      </c>
      <c r="E832" s="130">
        <v>0</v>
      </c>
      <c r="F832" s="130">
        <v>0</v>
      </c>
      <c r="G832" s="130">
        <v>0</v>
      </c>
      <c r="H832" s="131">
        <v>0</v>
      </c>
      <c r="I832" s="132">
        <v>26623</v>
      </c>
    </row>
    <row r="833" spans="1:9" ht="13.5" customHeight="1" x14ac:dyDescent="0.2">
      <c r="A833" s="127">
        <v>10054</v>
      </c>
      <c r="B833" s="127" t="str">
        <f t="shared" si="12"/>
        <v>E11</v>
      </c>
      <c r="C833" s="129" t="s">
        <v>22</v>
      </c>
      <c r="D833" s="130">
        <v>4000</v>
      </c>
      <c r="E833" s="130">
        <v>0</v>
      </c>
      <c r="F833" s="130">
        <v>0</v>
      </c>
      <c r="G833" s="130">
        <v>0</v>
      </c>
      <c r="H833" s="131">
        <v>0</v>
      </c>
      <c r="I833" s="132">
        <v>4000</v>
      </c>
    </row>
    <row r="834" spans="1:9" ht="12.75" customHeight="1" x14ac:dyDescent="0.2">
      <c r="A834" s="127">
        <v>10054</v>
      </c>
      <c r="B834" s="127" t="str">
        <f t="shared" si="12"/>
        <v/>
      </c>
    </row>
    <row r="835" spans="1:9" ht="13.5" customHeight="1" x14ac:dyDescent="0.2">
      <c r="A835" s="127">
        <v>10054</v>
      </c>
      <c r="C835" s="143" t="s">
        <v>23</v>
      </c>
      <c r="D835" s="144">
        <v>3253276</v>
      </c>
      <c r="E835" s="144">
        <v>9383.32</v>
      </c>
      <c r="F835" s="144">
        <v>0</v>
      </c>
      <c r="G835" s="144">
        <v>9383.32</v>
      </c>
      <c r="H835" s="145">
        <v>0.28842680424286166</v>
      </c>
      <c r="I835" s="146">
        <v>3243892.68</v>
      </c>
    </row>
    <row r="836" spans="1:9" ht="13.5" customHeight="1" x14ac:dyDescent="0.2">
      <c r="A836" s="127">
        <v>10054</v>
      </c>
      <c r="B836" s="127" t="str">
        <f t="shared" si="12"/>
        <v>E12</v>
      </c>
      <c r="C836" s="129" t="s">
        <v>24</v>
      </c>
      <c r="D836" s="130">
        <v>112500</v>
      </c>
      <c r="E836" s="130">
        <v>10775.3</v>
      </c>
      <c r="F836" s="130">
        <v>0</v>
      </c>
      <c r="G836" s="130">
        <v>10775.3</v>
      </c>
      <c r="H836" s="131">
        <v>9.5780444444444441</v>
      </c>
      <c r="I836" s="132">
        <v>101724.7</v>
      </c>
    </row>
    <row r="837" spans="1:9" ht="13.5" customHeight="1" x14ac:dyDescent="0.2">
      <c r="A837" s="127">
        <v>10054</v>
      </c>
      <c r="B837" s="127" t="str">
        <f t="shared" si="12"/>
        <v>E13</v>
      </c>
      <c r="C837" s="129" t="s">
        <v>216</v>
      </c>
      <c r="D837" s="130">
        <v>2500</v>
      </c>
      <c r="E837" s="130">
        <v>57.82</v>
      </c>
      <c r="F837" s="130">
        <v>0</v>
      </c>
      <c r="G837" s="130">
        <v>57.82</v>
      </c>
      <c r="H837" s="131">
        <v>2.3128000000000002</v>
      </c>
      <c r="I837" s="132">
        <v>2442.1799999999998</v>
      </c>
    </row>
    <row r="838" spans="1:9" ht="13.5" customHeight="1" x14ac:dyDescent="0.2">
      <c r="A838" s="127">
        <v>10054</v>
      </c>
      <c r="B838" s="127" t="str">
        <f t="shared" si="12"/>
        <v>E14</v>
      </c>
      <c r="C838" s="129" t="s">
        <v>25</v>
      </c>
      <c r="D838" s="130">
        <v>7050</v>
      </c>
      <c r="E838" s="130">
        <v>2164.66</v>
      </c>
      <c r="F838" s="130">
        <v>0</v>
      </c>
      <c r="G838" s="130">
        <v>2164.66</v>
      </c>
      <c r="H838" s="131">
        <v>30.704397163120571</v>
      </c>
      <c r="I838" s="132">
        <v>4885.34</v>
      </c>
    </row>
    <row r="839" spans="1:9" ht="13.5" customHeight="1" x14ac:dyDescent="0.2">
      <c r="A839" s="127">
        <v>10054</v>
      </c>
      <c r="B839" s="127" t="str">
        <f t="shared" si="12"/>
        <v>E15</v>
      </c>
      <c r="C839" s="129" t="s">
        <v>26</v>
      </c>
      <c r="D839" s="130">
        <v>9000</v>
      </c>
      <c r="E839" s="130">
        <v>1683.56</v>
      </c>
      <c r="F839" s="130">
        <v>0</v>
      </c>
      <c r="G839" s="130">
        <v>1683.56</v>
      </c>
      <c r="H839" s="131">
        <v>18.706222222222223</v>
      </c>
      <c r="I839" s="132">
        <v>7316.44</v>
      </c>
    </row>
    <row r="840" spans="1:9" ht="13.5" customHeight="1" x14ac:dyDescent="0.2">
      <c r="A840" s="127">
        <v>10054</v>
      </c>
      <c r="B840" s="127" t="str">
        <f t="shared" si="12"/>
        <v>E16</v>
      </c>
      <c r="C840" s="129" t="s">
        <v>27</v>
      </c>
      <c r="D840" s="130">
        <v>69500</v>
      </c>
      <c r="E840" s="130">
        <v>8059.76</v>
      </c>
      <c r="F840" s="130">
        <v>0</v>
      </c>
      <c r="G840" s="130">
        <v>8059.76</v>
      </c>
      <c r="H840" s="131">
        <v>11.596776978417266</v>
      </c>
      <c r="I840" s="132">
        <v>61440.24</v>
      </c>
    </row>
    <row r="841" spans="1:9" ht="13.5" customHeight="1" x14ac:dyDescent="0.2">
      <c r="A841" s="127">
        <v>10054</v>
      </c>
      <c r="B841" s="127" t="str">
        <f t="shared" si="12"/>
        <v>E17</v>
      </c>
      <c r="C841" s="129" t="s">
        <v>28</v>
      </c>
      <c r="D841" s="130">
        <v>122824</v>
      </c>
      <c r="E841" s="130">
        <v>120807.63</v>
      </c>
      <c r="F841" s="130">
        <v>0</v>
      </c>
      <c r="G841" s="130">
        <v>120807.63</v>
      </c>
      <c r="H841" s="131">
        <v>98.358325734384138</v>
      </c>
      <c r="I841" s="132">
        <v>2016.37</v>
      </c>
    </row>
    <row r="842" spans="1:9" ht="13.5" customHeight="1" x14ac:dyDescent="0.2">
      <c r="A842" s="127">
        <v>10054</v>
      </c>
      <c r="B842" s="127" t="str">
        <f t="shared" si="12"/>
        <v>E18</v>
      </c>
      <c r="C842" s="129" t="s">
        <v>29</v>
      </c>
      <c r="D842" s="130">
        <v>20940</v>
      </c>
      <c r="E842" s="130">
        <v>4075.52</v>
      </c>
      <c r="F842" s="130">
        <v>0</v>
      </c>
      <c r="G842" s="130">
        <v>4075.52</v>
      </c>
      <c r="H842" s="131">
        <v>19.462846227316142</v>
      </c>
      <c r="I842" s="132">
        <v>16864.48</v>
      </c>
    </row>
    <row r="843" spans="1:9" ht="12.75" customHeight="1" x14ac:dyDescent="0.2">
      <c r="A843" s="127">
        <v>10054</v>
      </c>
      <c r="B843" s="127" t="str">
        <f t="shared" si="12"/>
        <v/>
      </c>
    </row>
    <row r="844" spans="1:9" ht="13.5" customHeight="1" x14ac:dyDescent="0.2">
      <c r="A844" s="127">
        <v>10054</v>
      </c>
      <c r="C844" s="143" t="s">
        <v>30</v>
      </c>
      <c r="D844" s="144">
        <v>344314</v>
      </c>
      <c r="E844" s="144">
        <v>147624.25</v>
      </c>
      <c r="F844" s="144">
        <v>0</v>
      </c>
      <c r="G844" s="144">
        <v>147624.25</v>
      </c>
      <c r="H844" s="145">
        <v>42.874890361704722</v>
      </c>
      <c r="I844" s="146">
        <v>196689.75</v>
      </c>
    </row>
    <row r="845" spans="1:9" ht="13.5" customHeight="1" x14ac:dyDescent="0.2">
      <c r="A845" s="127">
        <v>10054</v>
      </c>
      <c r="B845" s="127" t="str">
        <f t="shared" ref="B845:B907" si="13">LEFT(C845,3)</f>
        <v>E19</v>
      </c>
      <c r="C845" s="129" t="s">
        <v>31</v>
      </c>
      <c r="D845" s="130">
        <v>110630</v>
      </c>
      <c r="E845" s="130">
        <v>23290.560000000001</v>
      </c>
      <c r="F845" s="130">
        <v>0</v>
      </c>
      <c r="G845" s="130">
        <v>23290.560000000001</v>
      </c>
      <c r="H845" s="131">
        <v>21.052662026575071</v>
      </c>
      <c r="I845" s="132">
        <v>87339.44</v>
      </c>
    </row>
    <row r="846" spans="1:9" ht="13.5" customHeight="1" x14ac:dyDescent="0.2">
      <c r="A846" s="127">
        <v>10054</v>
      </c>
      <c r="B846" s="127" t="str">
        <f t="shared" si="13"/>
        <v>E20</v>
      </c>
      <c r="C846" s="129" t="s">
        <v>32</v>
      </c>
      <c r="D846" s="130">
        <v>28000</v>
      </c>
      <c r="E846" s="130">
        <v>42030.95</v>
      </c>
      <c r="F846" s="130">
        <v>0</v>
      </c>
      <c r="G846" s="130">
        <v>42030.95</v>
      </c>
      <c r="H846" s="131">
        <v>150.1105357142857</v>
      </c>
      <c r="I846" s="132">
        <v>-14030.95</v>
      </c>
    </row>
    <row r="847" spans="1:9" ht="13.5" customHeight="1" x14ac:dyDescent="0.2">
      <c r="A847" s="127">
        <v>10054</v>
      </c>
      <c r="B847" s="127" t="str">
        <f t="shared" si="13"/>
        <v>E22</v>
      </c>
      <c r="C847" s="129" t="s">
        <v>33</v>
      </c>
      <c r="D847" s="130">
        <v>49825</v>
      </c>
      <c r="E847" s="130">
        <v>12076.33</v>
      </c>
      <c r="F847" s="130">
        <v>0</v>
      </c>
      <c r="G847" s="130">
        <v>12076.33</v>
      </c>
      <c r="H847" s="131">
        <v>24.237491219267437</v>
      </c>
      <c r="I847" s="132">
        <v>37748.67</v>
      </c>
    </row>
    <row r="848" spans="1:9" ht="13.5" customHeight="1" x14ac:dyDescent="0.2">
      <c r="A848" s="127">
        <v>10054</v>
      </c>
      <c r="B848" s="127" t="str">
        <f t="shared" si="13"/>
        <v>E23</v>
      </c>
      <c r="C848" s="129" t="s">
        <v>34</v>
      </c>
      <c r="D848" s="130">
        <v>25792</v>
      </c>
      <c r="E848" s="130">
        <v>0</v>
      </c>
      <c r="F848" s="130">
        <v>0</v>
      </c>
      <c r="G848" s="130">
        <v>0</v>
      </c>
      <c r="H848" s="131">
        <v>0</v>
      </c>
      <c r="I848" s="132">
        <v>25792</v>
      </c>
    </row>
    <row r="849" spans="1:9" ht="13.5" customHeight="1" x14ac:dyDescent="0.2">
      <c r="A849" s="127">
        <v>10054</v>
      </c>
      <c r="B849" s="127" t="str">
        <f t="shared" si="13"/>
        <v>E24</v>
      </c>
      <c r="C849" s="129" t="s">
        <v>35</v>
      </c>
      <c r="D849" s="130">
        <v>35200</v>
      </c>
      <c r="E849" s="130">
        <v>1642.65</v>
      </c>
      <c r="F849" s="130">
        <v>0</v>
      </c>
      <c r="G849" s="130">
        <v>1642.65</v>
      </c>
      <c r="H849" s="131">
        <v>4.6666193181818185</v>
      </c>
      <c r="I849" s="132">
        <v>33557.35</v>
      </c>
    </row>
    <row r="850" spans="1:9" ht="13.5" customHeight="1" x14ac:dyDescent="0.2">
      <c r="A850" s="127">
        <v>10054</v>
      </c>
      <c r="B850" s="127" t="str">
        <f t="shared" si="13"/>
        <v>E25</v>
      </c>
      <c r="C850" s="129" t="s">
        <v>36</v>
      </c>
      <c r="D850" s="130">
        <v>186500</v>
      </c>
      <c r="E850" s="130">
        <v>-50494.27</v>
      </c>
      <c r="F850" s="130">
        <v>0</v>
      </c>
      <c r="G850" s="130">
        <v>-50494.27</v>
      </c>
      <c r="H850" s="131">
        <v>-27.074675603217159</v>
      </c>
      <c r="I850" s="132">
        <v>236994.27</v>
      </c>
    </row>
    <row r="851" spans="1:9" ht="12.75" customHeight="1" x14ac:dyDescent="0.2">
      <c r="A851" s="127">
        <v>10054</v>
      </c>
      <c r="B851" s="127" t="str">
        <f t="shared" si="13"/>
        <v/>
      </c>
    </row>
    <row r="852" spans="1:9" ht="13.5" customHeight="1" x14ac:dyDescent="0.2">
      <c r="A852" s="127">
        <v>10054</v>
      </c>
      <c r="C852" s="143" t="s">
        <v>37</v>
      </c>
      <c r="D852" s="144">
        <v>435947</v>
      </c>
      <c r="E852" s="144">
        <v>28546.22</v>
      </c>
      <c r="F852" s="144">
        <v>0</v>
      </c>
      <c r="G852" s="144">
        <v>28546.22</v>
      </c>
      <c r="H852" s="145">
        <v>6.5480941490594038</v>
      </c>
      <c r="I852" s="146">
        <v>407400.78</v>
      </c>
    </row>
    <row r="853" spans="1:9" ht="13.5" customHeight="1" x14ac:dyDescent="0.2">
      <c r="A853" s="127">
        <v>10054</v>
      </c>
      <c r="B853" s="127" t="str">
        <f t="shared" si="13"/>
        <v>E26</v>
      </c>
      <c r="C853" s="129" t="s">
        <v>38</v>
      </c>
      <c r="D853" s="130">
        <v>68903</v>
      </c>
      <c r="E853" s="130">
        <v>18878.77</v>
      </c>
      <c r="F853" s="130">
        <v>0</v>
      </c>
      <c r="G853" s="130">
        <v>18878.77</v>
      </c>
      <c r="H853" s="131">
        <v>27.399053742217319</v>
      </c>
      <c r="I853" s="132">
        <v>50024.23</v>
      </c>
    </row>
    <row r="854" spans="1:9" ht="13.5" customHeight="1" x14ac:dyDescent="0.2">
      <c r="A854" s="127">
        <v>10054</v>
      </c>
      <c r="B854" s="127" t="str">
        <f t="shared" si="13"/>
        <v>E27</v>
      </c>
      <c r="C854" s="129" t="s">
        <v>39</v>
      </c>
      <c r="D854" s="130">
        <v>175221</v>
      </c>
      <c r="E854" s="130">
        <v>79189.11</v>
      </c>
      <c r="F854" s="130">
        <v>0</v>
      </c>
      <c r="G854" s="130">
        <v>79189.11</v>
      </c>
      <c r="H854" s="131">
        <v>45.193846627972682</v>
      </c>
      <c r="I854" s="132">
        <v>96031.89</v>
      </c>
    </row>
    <row r="855" spans="1:9" ht="13.5" customHeight="1" x14ac:dyDescent="0.2">
      <c r="A855" s="127">
        <v>10054</v>
      </c>
      <c r="B855" s="127" t="str">
        <f t="shared" si="13"/>
        <v>E28</v>
      </c>
      <c r="C855" s="129" t="s">
        <v>40</v>
      </c>
      <c r="D855" s="130">
        <v>56592</v>
      </c>
      <c r="E855" s="130">
        <v>31391.15</v>
      </c>
      <c r="F855" s="130">
        <v>0</v>
      </c>
      <c r="G855" s="130">
        <v>31391.15</v>
      </c>
      <c r="H855" s="131">
        <v>55.469235934407699</v>
      </c>
      <c r="I855" s="132">
        <v>25200.85</v>
      </c>
    </row>
    <row r="856" spans="1:9" ht="12.75" customHeight="1" x14ac:dyDescent="0.2">
      <c r="A856" s="127">
        <v>10054</v>
      </c>
      <c r="B856" s="127" t="str">
        <f t="shared" si="13"/>
        <v/>
      </c>
    </row>
    <row r="857" spans="1:9" ht="13.5" customHeight="1" x14ac:dyDescent="0.2">
      <c r="A857" s="127">
        <v>10054</v>
      </c>
      <c r="C857" s="143" t="s">
        <v>41</v>
      </c>
      <c r="D857" s="144">
        <v>300716</v>
      </c>
      <c r="E857" s="144">
        <v>129459.03</v>
      </c>
      <c r="F857" s="144">
        <v>0</v>
      </c>
      <c r="G857" s="144">
        <v>129459.03</v>
      </c>
      <c r="H857" s="145">
        <v>43.050263371420208</v>
      </c>
      <c r="I857" s="146">
        <v>171256.97</v>
      </c>
    </row>
    <row r="858" spans="1:9" ht="13.5" customHeight="1" x14ac:dyDescent="0.2">
      <c r="A858" s="127">
        <v>10054</v>
      </c>
      <c r="B858" s="127" t="str">
        <f t="shared" si="13"/>
        <v>Con</v>
      </c>
      <c r="C858" s="129" t="s">
        <v>42</v>
      </c>
      <c r="D858" s="130">
        <v>41579</v>
      </c>
      <c r="E858" s="130">
        <v>0</v>
      </c>
      <c r="F858" s="130">
        <v>0</v>
      </c>
      <c r="G858" s="130">
        <v>0</v>
      </c>
      <c r="H858" s="131">
        <v>0</v>
      </c>
      <c r="I858" s="132">
        <v>41579</v>
      </c>
    </row>
    <row r="859" spans="1:9" ht="13.5" customHeight="1" x14ac:dyDescent="0.2">
      <c r="A859" s="127">
        <v>10054</v>
      </c>
      <c r="B859" s="127" t="str">
        <f t="shared" si="13"/>
        <v>E30</v>
      </c>
      <c r="C859" s="129" t="s">
        <v>184</v>
      </c>
      <c r="D859" s="130">
        <v>191348</v>
      </c>
      <c r="E859" s="130">
        <v>0</v>
      </c>
      <c r="F859" s="130">
        <v>0</v>
      </c>
      <c r="G859" s="130">
        <v>0</v>
      </c>
      <c r="H859" s="131">
        <v>0</v>
      </c>
      <c r="I859" s="132">
        <v>191348</v>
      </c>
    </row>
    <row r="860" spans="1:9" ht="12.75" customHeight="1" x14ac:dyDescent="0.2">
      <c r="A860" s="127">
        <v>10054</v>
      </c>
      <c r="B860" s="127" t="str">
        <f t="shared" si="13"/>
        <v/>
      </c>
    </row>
    <row r="861" spans="1:9" ht="13.5" customHeight="1" x14ac:dyDescent="0.2">
      <c r="A861" s="127">
        <v>10054</v>
      </c>
      <c r="C861" s="143" t="s">
        <v>44</v>
      </c>
      <c r="D861" s="144">
        <v>232927</v>
      </c>
      <c r="E861" s="144">
        <v>0</v>
      </c>
      <c r="F861" s="144">
        <v>0</v>
      </c>
      <c r="G861" s="144">
        <v>0</v>
      </c>
      <c r="H861" s="145">
        <v>0</v>
      </c>
      <c r="I861" s="146">
        <v>232927</v>
      </c>
    </row>
    <row r="862" spans="1:9" ht="0.75" customHeight="1" x14ac:dyDescent="0.2">
      <c r="A862" s="127">
        <v>10054</v>
      </c>
      <c r="B862" s="127" t="str">
        <f t="shared" si="13"/>
        <v/>
      </c>
    </row>
    <row r="863" spans="1:9" ht="15.75" customHeight="1" x14ac:dyDescent="0.2">
      <c r="A863" s="127">
        <v>10054</v>
      </c>
      <c r="C863" s="139" t="s">
        <v>45</v>
      </c>
      <c r="D863" s="140">
        <v>4567180</v>
      </c>
      <c r="E863" s="140">
        <v>315012.82</v>
      </c>
      <c r="F863" s="140">
        <v>0</v>
      </c>
      <c r="G863" s="140">
        <v>315012.82</v>
      </c>
      <c r="H863" s="141">
        <v>6.8973156302138303</v>
      </c>
      <c r="I863" s="142">
        <v>4252167.18</v>
      </c>
    </row>
    <row r="864" spans="1:9" ht="14.25" customHeight="1" x14ac:dyDescent="0.2">
      <c r="A864" s="127">
        <v>10054</v>
      </c>
      <c r="B864" s="127" t="s">
        <v>322</v>
      </c>
      <c r="C864" s="161" t="s">
        <v>46</v>
      </c>
      <c r="D864" s="162">
        <v>500698</v>
      </c>
      <c r="E864" s="162">
        <v>-3177062.05</v>
      </c>
      <c r="F864" s="162">
        <v>0</v>
      </c>
      <c r="G864" s="162">
        <v>-3177062.05</v>
      </c>
      <c r="H864" s="151">
        <v>-634.52661085125169</v>
      </c>
      <c r="I864" s="152">
        <v>3677760.05</v>
      </c>
    </row>
    <row r="865" spans="1:9" ht="16.5" customHeight="1" x14ac:dyDescent="0.2">
      <c r="A865" s="127">
        <v>10054</v>
      </c>
      <c r="B865" s="127" t="s">
        <v>323</v>
      </c>
      <c r="C865" s="153" t="s">
        <v>47</v>
      </c>
      <c r="D865" s="154">
        <v>0</v>
      </c>
      <c r="E865" s="155"/>
      <c r="F865" s="155"/>
      <c r="G865" s="155"/>
      <c r="H865" s="155"/>
      <c r="I865" s="156"/>
    </row>
    <row r="866" spans="1:9" ht="13.5" customHeight="1" x14ac:dyDescent="0.2">
      <c r="A866" s="127">
        <v>10054</v>
      </c>
      <c r="B866" s="127" t="str">
        <f>LEFT(C866,4)</f>
        <v>CI01</v>
      </c>
      <c r="C866" s="129" t="s">
        <v>48</v>
      </c>
      <c r="D866" s="130">
        <v>-11952</v>
      </c>
      <c r="E866" s="130">
        <v>0</v>
      </c>
      <c r="F866" s="130">
        <v>0</v>
      </c>
      <c r="G866" s="130">
        <v>0</v>
      </c>
      <c r="H866" s="131">
        <v>0</v>
      </c>
      <c r="I866" s="132">
        <v>-11952</v>
      </c>
    </row>
    <row r="867" spans="1:9" ht="13.5" customHeight="1" x14ac:dyDescent="0.2">
      <c r="A867" s="127">
        <v>10054</v>
      </c>
      <c r="B867" s="127" t="str">
        <f>LEFT(C867,4)</f>
        <v>CI04</v>
      </c>
      <c r="C867" s="129" t="s">
        <v>225</v>
      </c>
      <c r="D867" s="130">
        <v>-191348</v>
      </c>
      <c r="E867" s="130">
        <v>0</v>
      </c>
      <c r="F867" s="130">
        <v>0</v>
      </c>
      <c r="G867" s="130">
        <v>0</v>
      </c>
      <c r="H867" s="131">
        <v>0</v>
      </c>
      <c r="I867" s="132">
        <v>-191348</v>
      </c>
    </row>
    <row r="868" spans="1:9" ht="12.75" customHeight="1" x14ac:dyDescent="0.2">
      <c r="A868" s="127">
        <v>10054</v>
      </c>
      <c r="B868" s="127" t="str">
        <f t="shared" si="13"/>
        <v/>
      </c>
    </row>
    <row r="869" spans="1:9" ht="13.5" customHeight="1" x14ac:dyDescent="0.2">
      <c r="A869" s="127">
        <v>10054</v>
      </c>
      <c r="C869" s="143" t="s">
        <v>51</v>
      </c>
      <c r="D869" s="144">
        <v>-203300</v>
      </c>
      <c r="E869" s="144">
        <v>0</v>
      </c>
      <c r="F869" s="144">
        <v>0</v>
      </c>
      <c r="G869" s="144">
        <v>0</v>
      </c>
      <c r="H869" s="145">
        <v>0</v>
      </c>
      <c r="I869" s="146">
        <v>-203300</v>
      </c>
    </row>
    <row r="870" spans="1:9" ht="0.75" customHeight="1" x14ac:dyDescent="0.2">
      <c r="A870" s="127">
        <v>10054</v>
      </c>
      <c r="B870" s="127" t="str">
        <f t="shared" si="13"/>
        <v/>
      </c>
    </row>
    <row r="871" spans="1:9" ht="13.5" customHeight="1" x14ac:dyDescent="0.2">
      <c r="A871" s="127">
        <v>10054</v>
      </c>
      <c r="B871" s="127" t="str">
        <f>LEFT(C871,4)</f>
        <v>CE02</v>
      </c>
      <c r="C871" s="129" t="s">
        <v>230</v>
      </c>
      <c r="D871" s="130">
        <v>60000</v>
      </c>
      <c r="E871" s="130">
        <v>-26000</v>
      </c>
      <c r="F871" s="130">
        <v>0</v>
      </c>
      <c r="G871" s="130">
        <v>-26000</v>
      </c>
      <c r="H871" s="131">
        <v>-43.333333333333343</v>
      </c>
      <c r="I871" s="132">
        <v>86000</v>
      </c>
    </row>
    <row r="872" spans="1:9" ht="13.5" customHeight="1" x14ac:dyDescent="0.2">
      <c r="A872" s="127">
        <v>10054</v>
      </c>
      <c r="B872" s="127" t="str">
        <f>LEFT(C872,4)</f>
        <v>CE03</v>
      </c>
      <c r="C872" s="129" t="s">
        <v>226</v>
      </c>
      <c r="D872" s="130">
        <v>106000</v>
      </c>
      <c r="E872" s="130">
        <v>0</v>
      </c>
      <c r="F872" s="130">
        <v>0</v>
      </c>
      <c r="G872" s="130">
        <v>0</v>
      </c>
      <c r="H872" s="131">
        <v>0</v>
      </c>
      <c r="I872" s="132">
        <v>106000</v>
      </c>
    </row>
    <row r="873" spans="1:9" ht="13.5" customHeight="1" x14ac:dyDescent="0.2">
      <c r="A873" s="127">
        <v>10054</v>
      </c>
      <c r="B873" s="127" t="str">
        <f>LEFT(C873,4)</f>
        <v>CE04</v>
      </c>
      <c r="C873" s="129" t="s">
        <v>227</v>
      </c>
      <c r="D873" s="130">
        <v>37300</v>
      </c>
      <c r="E873" s="130">
        <v>1500</v>
      </c>
      <c r="F873" s="130">
        <v>0</v>
      </c>
      <c r="G873" s="130">
        <v>1500</v>
      </c>
      <c r="H873" s="131">
        <v>4.0214477211796247</v>
      </c>
      <c r="I873" s="132">
        <v>35800</v>
      </c>
    </row>
    <row r="874" spans="1:9" ht="12.75" customHeight="1" x14ac:dyDescent="0.2">
      <c r="A874" s="127">
        <v>10054</v>
      </c>
      <c r="B874" s="127" t="str">
        <f t="shared" si="13"/>
        <v/>
      </c>
    </row>
    <row r="875" spans="1:9" ht="13.5" customHeight="1" x14ac:dyDescent="0.2">
      <c r="A875" s="127">
        <v>10054</v>
      </c>
      <c r="C875" s="143" t="s">
        <v>56</v>
      </c>
      <c r="D875" s="144">
        <v>203300</v>
      </c>
      <c r="E875" s="144">
        <v>-24500</v>
      </c>
      <c r="F875" s="144">
        <v>0</v>
      </c>
      <c r="G875" s="144">
        <v>-24500</v>
      </c>
      <c r="H875" s="145">
        <v>-12.051155927201183</v>
      </c>
      <c r="I875" s="146">
        <v>227800</v>
      </c>
    </row>
    <row r="876" spans="1:9" ht="0.75" customHeight="1" x14ac:dyDescent="0.2">
      <c r="A876" s="127">
        <v>10054</v>
      </c>
      <c r="B876" s="127" t="str">
        <f t="shared" si="13"/>
        <v/>
      </c>
    </row>
    <row r="877" spans="1:9" ht="14.25" customHeight="1" x14ac:dyDescent="0.2">
      <c r="A877" s="127">
        <v>10054</v>
      </c>
      <c r="B877" s="127" t="s">
        <v>324</v>
      </c>
      <c r="C877" s="157" t="s">
        <v>57</v>
      </c>
      <c r="D877" s="158">
        <v>0</v>
      </c>
      <c r="E877" s="158">
        <v>-24500</v>
      </c>
      <c r="F877" s="158">
        <v>0</v>
      </c>
      <c r="G877" s="158">
        <v>-24500</v>
      </c>
      <c r="H877" s="159">
        <v>0</v>
      </c>
      <c r="I877" s="160">
        <v>24500</v>
      </c>
    </row>
    <row r="878" spans="1:9" ht="0.75" customHeight="1" x14ac:dyDescent="0.2">
      <c r="A878" s="127">
        <v>10054</v>
      </c>
      <c r="B878" s="127" t="str">
        <f t="shared" si="13"/>
        <v/>
      </c>
    </row>
    <row r="879" spans="1:9" ht="14.25" customHeight="1" x14ac:dyDescent="0.2">
      <c r="A879" s="127">
        <v>10054</v>
      </c>
      <c r="B879" s="127" t="str">
        <f t="shared" si="13"/>
        <v>TOT</v>
      </c>
      <c r="C879" s="133" t="s">
        <v>58</v>
      </c>
      <c r="D879" s="134">
        <v>500698</v>
      </c>
      <c r="E879" s="134">
        <v>-3201562.05</v>
      </c>
      <c r="F879" s="134">
        <v>0</v>
      </c>
      <c r="G879" s="134">
        <v>-3201562.05</v>
      </c>
      <c r="H879" s="135">
        <v>-639.41977998713799</v>
      </c>
      <c r="I879" s="136">
        <v>3702260.05</v>
      </c>
    </row>
    <row r="880" spans="1:9" ht="6.75" customHeight="1" x14ac:dyDescent="0.2">
      <c r="B880" s="127" t="str">
        <f t="shared" si="13"/>
        <v>Lon</v>
      </c>
      <c r="C880" s="247" t="s">
        <v>202</v>
      </c>
      <c r="D880" s="247"/>
      <c r="E880" s="247"/>
      <c r="F880" s="247"/>
      <c r="G880" s="247"/>
    </row>
    <row r="881" spans="1:9" ht="13.5" customHeight="1" x14ac:dyDescent="0.2">
      <c r="B881" s="127" t="str">
        <f t="shared" si="13"/>
        <v/>
      </c>
      <c r="C881" s="247"/>
      <c r="D881" s="247"/>
      <c r="E881" s="247"/>
      <c r="F881" s="247"/>
      <c r="G881" s="247"/>
    </row>
    <row r="882" spans="1:9" ht="6.75" customHeight="1" x14ac:dyDescent="0.2">
      <c r="B882" s="127" t="str">
        <f t="shared" si="13"/>
        <v/>
      </c>
      <c r="C882" s="247"/>
      <c r="D882" s="247"/>
      <c r="E882" s="247"/>
      <c r="F882" s="247"/>
      <c r="G882" s="247"/>
    </row>
    <row r="883" spans="1:9" ht="13.5" customHeight="1" x14ac:dyDescent="0.2">
      <c r="B883" s="127" t="str">
        <f t="shared" si="13"/>
        <v>Rep</v>
      </c>
      <c r="C883" s="248" t="s">
        <v>203</v>
      </c>
      <c r="D883" s="248"/>
      <c r="E883" s="248"/>
      <c r="F883" s="248"/>
      <c r="G883" s="248"/>
    </row>
    <row r="884" spans="1:9" ht="6.75" customHeight="1" x14ac:dyDescent="0.2">
      <c r="B884" s="127" t="str">
        <f t="shared" si="13"/>
        <v/>
      </c>
    </row>
    <row r="885" spans="1:9" ht="12.75" customHeight="1" x14ac:dyDescent="0.2">
      <c r="B885" s="127" t="str">
        <f t="shared" si="13"/>
        <v>Cos</v>
      </c>
      <c r="C885" s="248" t="s">
        <v>238</v>
      </c>
      <c r="D885" s="248"/>
      <c r="E885" s="248"/>
      <c r="F885" s="248"/>
      <c r="G885" s="248"/>
    </row>
    <row r="886" spans="1:9" ht="13.5" customHeight="1" x14ac:dyDescent="0.2">
      <c r="B886" s="127" t="str">
        <f t="shared" si="13"/>
        <v/>
      </c>
      <c r="C886" s="248"/>
      <c r="D886" s="248"/>
      <c r="E886" s="248"/>
      <c r="F886" s="248"/>
      <c r="G886" s="248"/>
    </row>
    <row r="887" spans="1:9" ht="6" customHeight="1" x14ac:dyDescent="0.2">
      <c r="B887" s="127" t="str">
        <f t="shared" si="13"/>
        <v/>
      </c>
    </row>
    <row r="888" spans="1:9" ht="13.5" customHeight="1" x14ac:dyDescent="0.2">
      <c r="B888" s="127" t="str">
        <f t="shared" si="13"/>
        <v xml:space="preserve">
CF</v>
      </c>
      <c r="C888" s="249" t="s">
        <v>205</v>
      </c>
      <c r="D888" s="251" t="s">
        <v>206</v>
      </c>
      <c r="E888" s="251" t="s">
        <v>207</v>
      </c>
      <c r="F888" s="251" t="s">
        <v>208</v>
      </c>
      <c r="G888" s="252" t="s">
        <v>209</v>
      </c>
      <c r="H888" s="245" t="s">
        <v>210</v>
      </c>
      <c r="I888" s="243" t="s">
        <v>211</v>
      </c>
    </row>
    <row r="889" spans="1:9" ht="15" customHeight="1" x14ac:dyDescent="0.2">
      <c r="B889" s="127" t="str">
        <f t="shared" si="13"/>
        <v/>
      </c>
      <c r="C889" s="250"/>
      <c r="D889" s="246"/>
      <c r="E889" s="246"/>
      <c r="F889" s="246"/>
      <c r="G889" s="253"/>
      <c r="H889" s="246"/>
      <c r="I889" s="244"/>
    </row>
    <row r="890" spans="1:9" ht="16.5" customHeight="1" x14ac:dyDescent="0.2">
      <c r="A890" s="127">
        <v>10055</v>
      </c>
      <c r="B890" s="126" t="s">
        <v>321</v>
      </c>
      <c r="C890" s="147" t="s">
        <v>5</v>
      </c>
      <c r="D890" s="148">
        <v>445664</v>
      </c>
      <c r="E890" s="149"/>
      <c r="F890" s="149"/>
      <c r="G890" s="149"/>
      <c r="H890" s="149"/>
      <c r="I890" s="150"/>
    </row>
    <row r="891" spans="1:9" ht="13.5" customHeight="1" x14ac:dyDescent="0.2">
      <c r="A891" s="127">
        <v>10055</v>
      </c>
      <c r="B891" s="127" t="str">
        <f t="shared" si="13"/>
        <v>I01</v>
      </c>
      <c r="C891" s="129" t="s">
        <v>6</v>
      </c>
      <c r="D891" s="130">
        <v>-1455292</v>
      </c>
      <c r="E891" s="130">
        <v>-1460975.17</v>
      </c>
      <c r="F891" s="130">
        <v>0</v>
      </c>
      <c r="G891" s="130">
        <v>-1460975.17</v>
      </c>
      <c r="H891" s="131">
        <v>100.39051750439089</v>
      </c>
      <c r="I891" s="132">
        <v>5683.17</v>
      </c>
    </row>
    <row r="892" spans="1:9" ht="13.5" customHeight="1" x14ac:dyDescent="0.2">
      <c r="A892" s="127">
        <v>10055</v>
      </c>
      <c r="B892" s="127" t="str">
        <f t="shared" si="13"/>
        <v>I03</v>
      </c>
      <c r="C892" s="129" t="s">
        <v>7</v>
      </c>
      <c r="D892" s="130">
        <v>-107308</v>
      </c>
      <c r="E892" s="130">
        <v>-90423.12</v>
      </c>
      <c r="F892" s="130">
        <v>0</v>
      </c>
      <c r="G892" s="130">
        <v>-90423.12</v>
      </c>
      <c r="H892" s="131">
        <v>84.265031498117565</v>
      </c>
      <c r="I892" s="132">
        <v>-16884.88</v>
      </c>
    </row>
    <row r="893" spans="1:9" ht="13.5" customHeight="1" x14ac:dyDescent="0.2">
      <c r="A893" s="127">
        <v>10055</v>
      </c>
      <c r="B893" s="127" t="str">
        <f t="shared" si="13"/>
        <v>I05</v>
      </c>
      <c r="C893" s="129" t="s">
        <v>8</v>
      </c>
      <c r="D893" s="130">
        <v>-110880</v>
      </c>
      <c r="E893" s="130">
        <v>0</v>
      </c>
      <c r="F893" s="130">
        <v>0</v>
      </c>
      <c r="G893" s="130">
        <v>0</v>
      </c>
      <c r="H893" s="131">
        <v>0</v>
      </c>
      <c r="I893" s="132">
        <v>-110880</v>
      </c>
    </row>
    <row r="894" spans="1:9" ht="13.5" customHeight="1" x14ac:dyDescent="0.2">
      <c r="A894" s="127">
        <v>10055</v>
      </c>
      <c r="B894" s="127" t="str">
        <f t="shared" si="13"/>
        <v>I07</v>
      </c>
      <c r="C894" s="129" t="s">
        <v>212</v>
      </c>
      <c r="D894" s="130">
        <v>0</v>
      </c>
      <c r="E894" s="130">
        <v>-3249.51</v>
      </c>
      <c r="F894" s="130">
        <v>0</v>
      </c>
      <c r="G894" s="130">
        <v>-3249.51</v>
      </c>
      <c r="H894" s="131">
        <v>0</v>
      </c>
      <c r="I894" s="132">
        <v>3249.51</v>
      </c>
    </row>
    <row r="895" spans="1:9" ht="13.5" customHeight="1" x14ac:dyDescent="0.2">
      <c r="A895" s="127">
        <v>10055</v>
      </c>
      <c r="B895" s="127" t="str">
        <f t="shared" si="13"/>
        <v>I08</v>
      </c>
      <c r="C895" s="129" t="s">
        <v>213</v>
      </c>
      <c r="D895" s="130">
        <v>-16260</v>
      </c>
      <c r="E895" s="130">
        <v>-6232.2</v>
      </c>
      <c r="F895" s="130">
        <v>0</v>
      </c>
      <c r="G895" s="130">
        <v>-6232.2</v>
      </c>
      <c r="H895" s="131">
        <v>38.328413284132843</v>
      </c>
      <c r="I895" s="132">
        <v>-10027.799999999999</v>
      </c>
    </row>
    <row r="896" spans="1:9" ht="13.5" customHeight="1" x14ac:dyDescent="0.2">
      <c r="A896" s="127">
        <v>10055</v>
      </c>
      <c r="B896" s="127" t="str">
        <f t="shared" si="13"/>
        <v>I09</v>
      </c>
      <c r="C896" s="129" t="s">
        <v>10</v>
      </c>
      <c r="D896" s="130">
        <v>0</v>
      </c>
      <c r="E896" s="130">
        <v>-5649.19</v>
      </c>
      <c r="F896" s="130">
        <v>0</v>
      </c>
      <c r="G896" s="130">
        <v>-5649.19</v>
      </c>
      <c r="H896" s="131">
        <v>0</v>
      </c>
      <c r="I896" s="132">
        <v>5649.19</v>
      </c>
    </row>
    <row r="897" spans="1:9" ht="13.5" customHeight="1" x14ac:dyDescent="0.2">
      <c r="A897" s="127">
        <v>10055</v>
      </c>
      <c r="B897" s="127" t="str">
        <f t="shared" si="13"/>
        <v>I12</v>
      </c>
      <c r="C897" s="129" t="s">
        <v>11</v>
      </c>
      <c r="D897" s="130">
        <v>0</v>
      </c>
      <c r="E897" s="130">
        <v>-20320.07</v>
      </c>
      <c r="F897" s="130">
        <v>0</v>
      </c>
      <c r="G897" s="130">
        <v>-20320.07</v>
      </c>
      <c r="H897" s="131">
        <v>0</v>
      </c>
      <c r="I897" s="132">
        <v>20320.07</v>
      </c>
    </row>
    <row r="898" spans="1:9" ht="13.5" customHeight="1" x14ac:dyDescent="0.2">
      <c r="A898" s="127">
        <v>10055</v>
      </c>
      <c r="B898" s="127" t="str">
        <f t="shared" si="13"/>
        <v>I13</v>
      </c>
      <c r="C898" s="129" t="s">
        <v>12</v>
      </c>
      <c r="D898" s="130">
        <v>0</v>
      </c>
      <c r="E898" s="130">
        <v>-1834.36</v>
      </c>
      <c r="F898" s="130">
        <v>0</v>
      </c>
      <c r="G898" s="130">
        <v>-1834.36</v>
      </c>
      <c r="H898" s="131">
        <v>0</v>
      </c>
      <c r="I898" s="132">
        <v>1834.36</v>
      </c>
    </row>
    <row r="899" spans="1:9" ht="13.5" customHeight="1" x14ac:dyDescent="0.2">
      <c r="A899" s="127">
        <v>10055</v>
      </c>
      <c r="B899" s="127" t="str">
        <f t="shared" si="13"/>
        <v>I16</v>
      </c>
      <c r="C899" s="129" t="s">
        <v>220</v>
      </c>
      <c r="D899" s="130">
        <v>-250619</v>
      </c>
      <c r="E899" s="130">
        <v>0</v>
      </c>
      <c r="F899" s="130">
        <v>0</v>
      </c>
      <c r="G899" s="130">
        <v>0</v>
      </c>
      <c r="H899" s="131">
        <v>0</v>
      </c>
      <c r="I899" s="132">
        <v>-250619</v>
      </c>
    </row>
    <row r="900" spans="1:9" ht="13.5" customHeight="1" x14ac:dyDescent="0.2">
      <c r="A900" s="127">
        <v>10055</v>
      </c>
      <c r="B900" s="127" t="str">
        <f t="shared" si="13"/>
        <v>I17</v>
      </c>
      <c r="C900" s="129" t="s">
        <v>221</v>
      </c>
      <c r="D900" s="130">
        <v>-44590</v>
      </c>
      <c r="E900" s="130">
        <v>-11022.25</v>
      </c>
      <c r="F900" s="130">
        <v>0</v>
      </c>
      <c r="G900" s="130">
        <v>-11022.25</v>
      </c>
      <c r="H900" s="131">
        <v>24.719107423189058</v>
      </c>
      <c r="I900" s="132">
        <v>-33567.75</v>
      </c>
    </row>
    <row r="901" spans="1:9" ht="13.5" customHeight="1" x14ac:dyDescent="0.2">
      <c r="A901" s="127">
        <v>10055</v>
      </c>
      <c r="B901" s="127" t="str">
        <f t="shared" si="13"/>
        <v>I18</v>
      </c>
      <c r="C901" s="129" t="s">
        <v>13</v>
      </c>
      <c r="D901" s="130">
        <v>-38823</v>
      </c>
      <c r="E901" s="130">
        <v>0</v>
      </c>
      <c r="F901" s="130">
        <v>0</v>
      </c>
      <c r="G901" s="130">
        <v>0</v>
      </c>
      <c r="H901" s="131">
        <v>0</v>
      </c>
      <c r="I901" s="132">
        <v>-38823</v>
      </c>
    </row>
    <row r="902" spans="1:9" ht="12.75" customHeight="1" x14ac:dyDescent="0.2">
      <c r="A902" s="127">
        <v>10055</v>
      </c>
      <c r="B902" s="127" t="str">
        <f t="shared" si="13"/>
        <v/>
      </c>
    </row>
    <row r="903" spans="1:9" ht="13.5" customHeight="1" x14ac:dyDescent="0.2">
      <c r="A903" s="127">
        <v>10055</v>
      </c>
      <c r="C903" s="143" t="s">
        <v>14</v>
      </c>
      <c r="D903" s="144">
        <v>-2023772</v>
      </c>
      <c r="E903" s="144">
        <v>-1599705.87</v>
      </c>
      <c r="F903" s="144">
        <v>0</v>
      </c>
      <c r="G903" s="144">
        <v>-1599705.87</v>
      </c>
      <c r="H903" s="145">
        <v>79.045755648363553</v>
      </c>
      <c r="I903" s="146">
        <v>-424066.13</v>
      </c>
    </row>
    <row r="904" spans="1:9" ht="0.75" customHeight="1" x14ac:dyDescent="0.2">
      <c r="A904" s="127">
        <v>10055</v>
      </c>
      <c r="B904" s="127" t="str">
        <f t="shared" si="13"/>
        <v/>
      </c>
    </row>
    <row r="905" spans="1:9" ht="13.5" customHeight="1" x14ac:dyDescent="0.2">
      <c r="A905" s="127">
        <v>10055</v>
      </c>
      <c r="B905" s="127" t="str">
        <f t="shared" si="13"/>
        <v>E01</v>
      </c>
      <c r="C905" s="129" t="s">
        <v>15</v>
      </c>
      <c r="D905" s="130">
        <v>944503</v>
      </c>
      <c r="E905" s="130">
        <v>-1120</v>
      </c>
      <c r="F905" s="130">
        <v>0</v>
      </c>
      <c r="G905" s="130">
        <v>-1120</v>
      </c>
      <c r="H905" s="131">
        <v>-0.11858088327935434</v>
      </c>
      <c r="I905" s="132">
        <v>945623</v>
      </c>
    </row>
    <row r="906" spans="1:9" ht="13.5" customHeight="1" x14ac:dyDescent="0.2">
      <c r="A906" s="127">
        <v>10055</v>
      </c>
      <c r="B906" s="127" t="str">
        <f t="shared" si="13"/>
        <v>E03</v>
      </c>
      <c r="C906" s="129" t="s">
        <v>17</v>
      </c>
      <c r="D906" s="130">
        <v>477542</v>
      </c>
      <c r="E906" s="130">
        <v>-1000</v>
      </c>
      <c r="F906" s="130">
        <v>0</v>
      </c>
      <c r="G906" s="130">
        <v>-1000</v>
      </c>
      <c r="H906" s="131">
        <v>-0.20940566484204531</v>
      </c>
      <c r="I906" s="132">
        <v>478542</v>
      </c>
    </row>
    <row r="907" spans="1:9" ht="13.5" customHeight="1" x14ac:dyDescent="0.2">
      <c r="A907" s="127">
        <v>10055</v>
      </c>
      <c r="B907" s="127" t="str">
        <f t="shared" si="13"/>
        <v>E04</v>
      </c>
      <c r="C907" s="129" t="s">
        <v>18</v>
      </c>
      <c r="D907" s="130">
        <v>33415</v>
      </c>
      <c r="E907" s="130">
        <v>0</v>
      </c>
      <c r="F907" s="130">
        <v>0</v>
      </c>
      <c r="G907" s="130">
        <v>0</v>
      </c>
      <c r="H907" s="131">
        <v>0</v>
      </c>
      <c r="I907" s="132">
        <v>33415</v>
      </c>
    </row>
    <row r="908" spans="1:9" ht="13.5" customHeight="1" x14ac:dyDescent="0.2">
      <c r="A908" s="127">
        <v>10055</v>
      </c>
      <c r="B908" s="127" t="str">
        <f t="shared" ref="B908:B971" si="14">LEFT(C908,3)</f>
        <v>E05</v>
      </c>
      <c r="C908" s="129" t="s">
        <v>214</v>
      </c>
      <c r="D908" s="130">
        <v>46568</v>
      </c>
      <c r="E908" s="130">
        <v>0</v>
      </c>
      <c r="F908" s="130">
        <v>0</v>
      </c>
      <c r="G908" s="130">
        <v>0</v>
      </c>
      <c r="H908" s="131">
        <v>0</v>
      </c>
      <c r="I908" s="132">
        <v>46568</v>
      </c>
    </row>
    <row r="909" spans="1:9" ht="13.5" customHeight="1" x14ac:dyDescent="0.2">
      <c r="A909" s="127">
        <v>10055</v>
      </c>
      <c r="B909" s="127" t="str">
        <f t="shared" si="14"/>
        <v>E07</v>
      </c>
      <c r="C909" s="129" t="s">
        <v>19</v>
      </c>
      <c r="D909" s="130">
        <v>5481</v>
      </c>
      <c r="E909" s="130">
        <v>0</v>
      </c>
      <c r="F909" s="130">
        <v>0</v>
      </c>
      <c r="G909" s="130">
        <v>0</v>
      </c>
      <c r="H909" s="131">
        <v>0</v>
      </c>
      <c r="I909" s="132">
        <v>5481</v>
      </c>
    </row>
    <row r="910" spans="1:9" ht="13.5" customHeight="1" x14ac:dyDescent="0.2">
      <c r="A910" s="127">
        <v>10055</v>
      </c>
      <c r="B910" s="127" t="str">
        <f t="shared" si="14"/>
        <v>E08</v>
      </c>
      <c r="C910" s="129" t="s">
        <v>20</v>
      </c>
      <c r="D910" s="130">
        <v>9516</v>
      </c>
      <c r="E910" s="130">
        <v>527.70000000000005</v>
      </c>
      <c r="F910" s="130">
        <v>0</v>
      </c>
      <c r="G910" s="130">
        <v>527.70000000000005</v>
      </c>
      <c r="H910" s="131">
        <v>5.5453972257250959</v>
      </c>
      <c r="I910" s="132">
        <v>8988.2999999999993</v>
      </c>
    </row>
    <row r="911" spans="1:9" ht="13.5" customHeight="1" x14ac:dyDescent="0.2">
      <c r="A911" s="127">
        <v>10055</v>
      </c>
      <c r="B911" s="127" t="str">
        <f t="shared" si="14"/>
        <v>E09</v>
      </c>
      <c r="C911" s="129" t="s">
        <v>215</v>
      </c>
      <c r="D911" s="130">
        <v>3609</v>
      </c>
      <c r="E911" s="130">
        <v>1441.68</v>
      </c>
      <c r="F911" s="130">
        <v>0</v>
      </c>
      <c r="G911" s="130">
        <v>1441.68</v>
      </c>
      <c r="H911" s="131">
        <v>39.94679966749792</v>
      </c>
      <c r="I911" s="132">
        <v>2167.3200000000002</v>
      </c>
    </row>
    <row r="912" spans="1:9" ht="13.5" customHeight="1" x14ac:dyDescent="0.2">
      <c r="A912" s="127">
        <v>10055</v>
      </c>
      <c r="B912" s="127" t="str">
        <f t="shared" si="14"/>
        <v>E10</v>
      </c>
      <c r="C912" s="129" t="s">
        <v>21</v>
      </c>
      <c r="D912" s="130">
        <v>18150</v>
      </c>
      <c r="E912" s="130">
        <v>0</v>
      </c>
      <c r="F912" s="130">
        <v>0</v>
      </c>
      <c r="G912" s="130">
        <v>0</v>
      </c>
      <c r="H912" s="131">
        <v>0</v>
      </c>
      <c r="I912" s="132">
        <v>18150</v>
      </c>
    </row>
    <row r="913" spans="1:9" ht="13.5" customHeight="1" x14ac:dyDescent="0.2">
      <c r="A913" s="127">
        <v>10055</v>
      </c>
      <c r="B913" s="127" t="str">
        <f t="shared" si="14"/>
        <v>E11</v>
      </c>
      <c r="C913" s="129" t="s">
        <v>22</v>
      </c>
      <c r="D913" s="130">
        <v>1594</v>
      </c>
      <c r="E913" s="130">
        <v>0</v>
      </c>
      <c r="F913" s="130">
        <v>0</v>
      </c>
      <c r="G913" s="130">
        <v>0</v>
      </c>
      <c r="H913" s="131">
        <v>0</v>
      </c>
      <c r="I913" s="132">
        <v>1594</v>
      </c>
    </row>
    <row r="914" spans="1:9" ht="13.5" customHeight="1" x14ac:dyDescent="0.2">
      <c r="A914" s="127">
        <v>10055</v>
      </c>
      <c r="B914" s="127" t="str">
        <f t="shared" si="14"/>
        <v>E31</v>
      </c>
      <c r="C914" s="129" t="s">
        <v>222</v>
      </c>
      <c r="D914" s="130">
        <v>258403</v>
      </c>
      <c r="E914" s="130">
        <v>0</v>
      </c>
      <c r="F914" s="130">
        <v>0</v>
      </c>
      <c r="G914" s="130">
        <v>0</v>
      </c>
      <c r="H914" s="131">
        <v>0</v>
      </c>
      <c r="I914" s="132">
        <v>258403</v>
      </c>
    </row>
    <row r="915" spans="1:9" ht="12.75" customHeight="1" x14ac:dyDescent="0.2">
      <c r="A915" s="127">
        <v>10055</v>
      </c>
      <c r="B915" s="127" t="str">
        <f t="shared" si="14"/>
        <v/>
      </c>
    </row>
    <row r="916" spans="1:9" ht="13.5" customHeight="1" x14ac:dyDescent="0.2">
      <c r="A916" s="127">
        <v>10055</v>
      </c>
      <c r="C916" s="143" t="s">
        <v>23</v>
      </c>
      <c r="D916" s="144">
        <v>1798781</v>
      </c>
      <c r="E916" s="144">
        <v>-150.62</v>
      </c>
      <c r="F916" s="144">
        <v>0</v>
      </c>
      <c r="G916" s="144">
        <v>-150.62</v>
      </c>
      <c r="H916" s="145">
        <v>-8.3734484631536581E-3</v>
      </c>
      <c r="I916" s="146">
        <v>1798931.62</v>
      </c>
    </row>
    <row r="917" spans="1:9" ht="13.5" customHeight="1" x14ac:dyDescent="0.2">
      <c r="A917" s="127">
        <v>10055</v>
      </c>
      <c r="B917" s="127" t="str">
        <f t="shared" si="14"/>
        <v>E12</v>
      </c>
      <c r="C917" s="129" t="s">
        <v>24</v>
      </c>
      <c r="D917" s="130">
        <v>31500</v>
      </c>
      <c r="E917" s="130">
        <v>9986.9500000000007</v>
      </c>
      <c r="F917" s="130">
        <v>0</v>
      </c>
      <c r="G917" s="130">
        <v>9986.9500000000007</v>
      </c>
      <c r="H917" s="131">
        <v>31.704603174603175</v>
      </c>
      <c r="I917" s="132">
        <v>21513.05</v>
      </c>
    </row>
    <row r="918" spans="1:9" ht="13.5" customHeight="1" x14ac:dyDescent="0.2">
      <c r="A918" s="127">
        <v>10055</v>
      </c>
      <c r="B918" s="127" t="str">
        <f t="shared" si="14"/>
        <v>E13</v>
      </c>
      <c r="C918" s="129" t="s">
        <v>216</v>
      </c>
      <c r="D918" s="130">
        <v>7105</v>
      </c>
      <c r="E918" s="130">
        <v>1125</v>
      </c>
      <c r="F918" s="130">
        <v>0</v>
      </c>
      <c r="G918" s="130">
        <v>1125</v>
      </c>
      <c r="H918" s="131">
        <v>15.833919774806477</v>
      </c>
      <c r="I918" s="132">
        <v>5980</v>
      </c>
    </row>
    <row r="919" spans="1:9" ht="13.5" customHeight="1" x14ac:dyDescent="0.2">
      <c r="A919" s="127">
        <v>10055</v>
      </c>
      <c r="B919" s="127" t="str">
        <f t="shared" si="14"/>
        <v>E14</v>
      </c>
      <c r="C919" s="129" t="s">
        <v>25</v>
      </c>
      <c r="D919" s="130">
        <v>28580</v>
      </c>
      <c r="E919" s="130">
        <v>7294.19</v>
      </c>
      <c r="F919" s="130">
        <v>0</v>
      </c>
      <c r="G919" s="130">
        <v>7294.19</v>
      </c>
      <c r="H919" s="131">
        <v>25.522008397480757</v>
      </c>
      <c r="I919" s="132">
        <v>21285.81</v>
      </c>
    </row>
    <row r="920" spans="1:9" ht="13.5" customHeight="1" x14ac:dyDescent="0.2">
      <c r="A920" s="127">
        <v>10055</v>
      </c>
      <c r="B920" s="127" t="str">
        <f t="shared" si="14"/>
        <v>E15</v>
      </c>
      <c r="C920" s="129" t="s">
        <v>26</v>
      </c>
      <c r="D920" s="130">
        <v>2538</v>
      </c>
      <c r="E920" s="130">
        <v>230.19</v>
      </c>
      <c r="F920" s="130">
        <v>0</v>
      </c>
      <c r="G920" s="130">
        <v>230.19</v>
      </c>
      <c r="H920" s="131">
        <v>9.0697399527186757</v>
      </c>
      <c r="I920" s="132">
        <v>2307.81</v>
      </c>
    </row>
    <row r="921" spans="1:9" ht="13.5" customHeight="1" x14ac:dyDescent="0.2">
      <c r="A921" s="127">
        <v>10055</v>
      </c>
      <c r="B921" s="127" t="str">
        <f t="shared" si="14"/>
        <v>E16</v>
      </c>
      <c r="C921" s="129" t="s">
        <v>27</v>
      </c>
      <c r="D921" s="130">
        <v>15124</v>
      </c>
      <c r="E921" s="130">
        <v>2726.9799999999996</v>
      </c>
      <c r="F921" s="130">
        <v>0</v>
      </c>
      <c r="G921" s="130">
        <v>2726.9799999999996</v>
      </c>
      <c r="H921" s="131">
        <v>18.030811954509385</v>
      </c>
      <c r="I921" s="132">
        <v>12397.02</v>
      </c>
    </row>
    <row r="922" spans="1:9" ht="13.5" customHeight="1" x14ac:dyDescent="0.2">
      <c r="A922" s="127">
        <v>10055</v>
      </c>
      <c r="B922" s="127" t="str">
        <f t="shared" si="14"/>
        <v>E17</v>
      </c>
      <c r="C922" s="129" t="s">
        <v>28</v>
      </c>
      <c r="D922" s="130">
        <v>27167</v>
      </c>
      <c r="E922" s="130">
        <v>32333.62</v>
      </c>
      <c r="F922" s="130">
        <v>0</v>
      </c>
      <c r="G922" s="130">
        <v>32333.62</v>
      </c>
      <c r="H922" s="131">
        <v>119.01799977914381</v>
      </c>
      <c r="I922" s="132">
        <v>-5166.62</v>
      </c>
    </row>
    <row r="923" spans="1:9" ht="13.5" customHeight="1" x14ac:dyDescent="0.2">
      <c r="A923" s="127">
        <v>10055</v>
      </c>
      <c r="B923" s="127" t="str">
        <f t="shared" si="14"/>
        <v>E18</v>
      </c>
      <c r="C923" s="129" t="s">
        <v>29</v>
      </c>
      <c r="D923" s="130">
        <v>6808</v>
      </c>
      <c r="E923" s="130">
        <v>3852.38</v>
      </c>
      <c r="F923" s="130">
        <v>0</v>
      </c>
      <c r="G923" s="130">
        <v>3852.38</v>
      </c>
      <c r="H923" s="131">
        <v>56.586075205640427</v>
      </c>
      <c r="I923" s="132">
        <v>2955.62</v>
      </c>
    </row>
    <row r="924" spans="1:9" ht="12.75" customHeight="1" x14ac:dyDescent="0.2">
      <c r="A924" s="127">
        <v>10055</v>
      </c>
      <c r="B924" s="127" t="str">
        <f t="shared" si="14"/>
        <v/>
      </c>
    </row>
    <row r="925" spans="1:9" ht="13.5" customHeight="1" x14ac:dyDescent="0.2">
      <c r="A925" s="127">
        <v>10055</v>
      </c>
      <c r="C925" s="143" t="s">
        <v>30</v>
      </c>
      <c r="D925" s="144">
        <v>118822</v>
      </c>
      <c r="E925" s="144">
        <v>57549.31</v>
      </c>
      <c r="F925" s="144">
        <v>0</v>
      </c>
      <c r="G925" s="144">
        <v>57549.31</v>
      </c>
      <c r="H925" s="145">
        <v>48.433211021528003</v>
      </c>
      <c r="I925" s="146">
        <v>61272.69</v>
      </c>
    </row>
    <row r="926" spans="1:9" ht="13.5" customHeight="1" x14ac:dyDescent="0.2">
      <c r="A926" s="127">
        <v>10055</v>
      </c>
      <c r="B926" s="127" t="str">
        <f t="shared" si="14"/>
        <v>E19</v>
      </c>
      <c r="C926" s="129" t="s">
        <v>31</v>
      </c>
      <c r="D926" s="130">
        <v>41451</v>
      </c>
      <c r="E926" s="130">
        <v>26769.42</v>
      </c>
      <c r="F926" s="130">
        <v>0</v>
      </c>
      <c r="G926" s="130">
        <v>26769.42</v>
      </c>
      <c r="H926" s="131">
        <v>64.580878627777381</v>
      </c>
      <c r="I926" s="132">
        <v>14681.58</v>
      </c>
    </row>
    <row r="927" spans="1:9" ht="13.5" customHeight="1" x14ac:dyDescent="0.2">
      <c r="A927" s="127">
        <v>10055</v>
      </c>
      <c r="B927" s="127" t="str">
        <f t="shared" si="14"/>
        <v>E20</v>
      </c>
      <c r="C927" s="129" t="s">
        <v>32</v>
      </c>
      <c r="D927" s="130">
        <v>19413</v>
      </c>
      <c r="E927" s="130">
        <v>18127.830000000002</v>
      </c>
      <c r="F927" s="130">
        <v>0</v>
      </c>
      <c r="G927" s="130">
        <v>18127.830000000002</v>
      </c>
      <c r="H927" s="131">
        <v>93.379848555091954</v>
      </c>
      <c r="I927" s="132">
        <v>1285.1699999999978</v>
      </c>
    </row>
    <row r="928" spans="1:9" ht="13.5" customHeight="1" x14ac:dyDescent="0.2">
      <c r="A928" s="127">
        <v>10055</v>
      </c>
      <c r="B928" s="127" t="str">
        <f t="shared" si="14"/>
        <v>E22</v>
      </c>
      <c r="C928" s="129" t="s">
        <v>33</v>
      </c>
      <c r="D928" s="130">
        <v>8554</v>
      </c>
      <c r="E928" s="130">
        <v>2312.5100000000002</v>
      </c>
      <c r="F928" s="130">
        <v>0</v>
      </c>
      <c r="G928" s="130">
        <v>2312.5100000000002</v>
      </c>
      <c r="H928" s="131">
        <v>27.034252981061496</v>
      </c>
      <c r="I928" s="132">
        <v>6241.49</v>
      </c>
    </row>
    <row r="929" spans="1:9" ht="13.5" customHeight="1" x14ac:dyDescent="0.2">
      <c r="A929" s="127">
        <v>10055</v>
      </c>
      <c r="B929" s="127" t="str">
        <f t="shared" si="14"/>
        <v>E23</v>
      </c>
      <c r="C929" s="129" t="s">
        <v>34</v>
      </c>
      <c r="D929" s="130">
        <v>5828</v>
      </c>
      <c r="E929" s="130">
        <v>0</v>
      </c>
      <c r="F929" s="130">
        <v>0</v>
      </c>
      <c r="G929" s="130">
        <v>0</v>
      </c>
      <c r="H929" s="131">
        <v>0</v>
      </c>
      <c r="I929" s="132">
        <v>5828</v>
      </c>
    </row>
    <row r="930" spans="1:9" ht="13.5" customHeight="1" x14ac:dyDescent="0.2">
      <c r="A930" s="127">
        <v>10055</v>
      </c>
      <c r="B930" s="127" t="str">
        <f t="shared" si="14"/>
        <v>E24</v>
      </c>
      <c r="C930" s="129" t="s">
        <v>35</v>
      </c>
      <c r="D930" s="130">
        <v>500</v>
      </c>
      <c r="E930" s="130">
        <v>1808.94</v>
      </c>
      <c r="F930" s="130">
        <v>0</v>
      </c>
      <c r="G930" s="130">
        <v>1808.94</v>
      </c>
      <c r="H930" s="131">
        <v>361.78800000000001</v>
      </c>
      <c r="I930" s="132">
        <v>-1308.94</v>
      </c>
    </row>
    <row r="931" spans="1:9" ht="13.5" customHeight="1" x14ac:dyDescent="0.2">
      <c r="A931" s="127">
        <v>10055</v>
      </c>
      <c r="B931" s="127" t="str">
        <f t="shared" si="14"/>
        <v>E25</v>
      </c>
      <c r="C931" s="129" t="s">
        <v>36</v>
      </c>
      <c r="D931" s="130">
        <v>31364</v>
      </c>
      <c r="E931" s="130">
        <v>11760.14</v>
      </c>
      <c r="F931" s="130">
        <v>0</v>
      </c>
      <c r="G931" s="130">
        <v>11760.14</v>
      </c>
      <c r="H931" s="131">
        <v>37.495663818390511</v>
      </c>
      <c r="I931" s="132">
        <v>19603.86</v>
      </c>
    </row>
    <row r="932" spans="1:9" ht="13.5" customHeight="1" x14ac:dyDescent="0.2">
      <c r="A932" s="127">
        <v>10055</v>
      </c>
      <c r="B932" s="127" t="str">
        <f t="shared" si="14"/>
        <v>E32</v>
      </c>
      <c r="C932" s="129" t="s">
        <v>223</v>
      </c>
      <c r="D932" s="130">
        <v>36806</v>
      </c>
      <c r="E932" s="130">
        <v>10579.67</v>
      </c>
      <c r="F932" s="130">
        <v>0</v>
      </c>
      <c r="G932" s="130">
        <v>10579.67</v>
      </c>
      <c r="H932" s="131">
        <v>28.744416671194909</v>
      </c>
      <c r="I932" s="132">
        <v>26226.33</v>
      </c>
    </row>
    <row r="933" spans="1:9" ht="12.75" customHeight="1" x14ac:dyDescent="0.2">
      <c r="A933" s="127">
        <v>10055</v>
      </c>
      <c r="B933" s="127" t="str">
        <f t="shared" si="14"/>
        <v/>
      </c>
    </row>
    <row r="934" spans="1:9" ht="13.5" customHeight="1" x14ac:dyDescent="0.2">
      <c r="A934" s="127">
        <v>10055</v>
      </c>
      <c r="C934" s="143" t="s">
        <v>37</v>
      </c>
      <c r="D934" s="144">
        <v>143916</v>
      </c>
      <c r="E934" s="144">
        <v>71358.509999999995</v>
      </c>
      <c r="F934" s="144">
        <v>0</v>
      </c>
      <c r="G934" s="144">
        <v>71358.509999999995</v>
      </c>
      <c r="H934" s="145">
        <v>49.583444509297088</v>
      </c>
      <c r="I934" s="146">
        <v>72557.490000000005</v>
      </c>
    </row>
    <row r="935" spans="1:9" ht="13.5" customHeight="1" x14ac:dyDescent="0.2">
      <c r="A935" s="127">
        <v>10055</v>
      </c>
      <c r="B935" s="127" t="str">
        <f t="shared" si="14"/>
        <v>E26</v>
      </c>
      <c r="C935" s="129" t="s">
        <v>38</v>
      </c>
      <c r="D935" s="130">
        <v>5000</v>
      </c>
      <c r="E935" s="130">
        <v>88.32</v>
      </c>
      <c r="F935" s="130">
        <v>0</v>
      </c>
      <c r="G935" s="130">
        <v>88.32</v>
      </c>
      <c r="H935" s="131">
        <v>1.7664</v>
      </c>
      <c r="I935" s="132">
        <v>4911.68</v>
      </c>
    </row>
    <row r="936" spans="1:9" ht="13.5" customHeight="1" x14ac:dyDescent="0.2">
      <c r="A936" s="127">
        <v>10055</v>
      </c>
      <c r="B936" s="127" t="str">
        <f t="shared" si="14"/>
        <v>E27</v>
      </c>
      <c r="C936" s="129" t="s">
        <v>39</v>
      </c>
      <c r="D936" s="130">
        <v>42504</v>
      </c>
      <c r="E936" s="130">
        <v>15829.48</v>
      </c>
      <c r="F936" s="130">
        <v>0</v>
      </c>
      <c r="G936" s="130">
        <v>15829.48</v>
      </c>
      <c r="H936" s="131">
        <v>37.242330133634475</v>
      </c>
      <c r="I936" s="132">
        <v>26674.52</v>
      </c>
    </row>
    <row r="937" spans="1:9" ht="13.5" customHeight="1" x14ac:dyDescent="0.2">
      <c r="A937" s="127">
        <v>10055</v>
      </c>
      <c r="B937" s="127" t="str">
        <f t="shared" si="14"/>
        <v>E28</v>
      </c>
      <c r="C937" s="129" t="s">
        <v>40</v>
      </c>
      <c r="D937" s="130">
        <v>30905</v>
      </c>
      <c r="E937" s="130">
        <v>10013.07</v>
      </c>
      <c r="F937" s="130">
        <v>0</v>
      </c>
      <c r="G937" s="130">
        <v>10013.07</v>
      </c>
      <c r="H937" s="131">
        <v>32.399514641643748</v>
      </c>
      <c r="I937" s="132">
        <v>20891.93</v>
      </c>
    </row>
    <row r="938" spans="1:9" ht="12.75" customHeight="1" x14ac:dyDescent="0.2">
      <c r="A938" s="127">
        <v>10055</v>
      </c>
      <c r="B938" s="127" t="str">
        <f t="shared" si="14"/>
        <v/>
      </c>
    </row>
    <row r="939" spans="1:9" ht="13.5" customHeight="1" x14ac:dyDescent="0.2">
      <c r="A939" s="127">
        <v>10055</v>
      </c>
      <c r="C939" s="143" t="s">
        <v>41</v>
      </c>
      <c r="D939" s="144">
        <v>78409</v>
      </c>
      <c r="E939" s="144">
        <v>25930.87</v>
      </c>
      <c r="F939" s="144">
        <v>0</v>
      </c>
      <c r="G939" s="144">
        <v>25930.87</v>
      </c>
      <c r="H939" s="145">
        <v>33.071292836281557</v>
      </c>
      <c r="I939" s="146">
        <v>52478.13</v>
      </c>
    </row>
    <row r="940" spans="1:9" ht="13.5" customHeight="1" x14ac:dyDescent="0.2">
      <c r="A940" s="127">
        <v>10055</v>
      </c>
      <c r="B940" s="127" t="str">
        <f t="shared" si="14"/>
        <v>Con</v>
      </c>
      <c r="C940" s="129" t="s">
        <v>42</v>
      </c>
      <c r="D940" s="130">
        <v>329508</v>
      </c>
      <c r="E940" s="130">
        <v>0</v>
      </c>
      <c r="F940" s="130">
        <v>0</v>
      </c>
      <c r="G940" s="130">
        <v>0</v>
      </c>
      <c r="H940" s="131">
        <v>0</v>
      </c>
      <c r="I940" s="132">
        <v>329508</v>
      </c>
    </row>
    <row r="941" spans="1:9" ht="12.75" customHeight="1" x14ac:dyDescent="0.2">
      <c r="A941" s="127">
        <v>10055</v>
      </c>
      <c r="B941" s="127" t="str">
        <f t="shared" si="14"/>
        <v/>
      </c>
    </row>
    <row r="942" spans="1:9" ht="13.5" customHeight="1" x14ac:dyDescent="0.2">
      <c r="A942" s="127">
        <v>10055</v>
      </c>
      <c r="C942" s="143" t="s">
        <v>44</v>
      </c>
      <c r="D942" s="144">
        <v>329508</v>
      </c>
      <c r="E942" s="144">
        <v>0</v>
      </c>
      <c r="F942" s="144">
        <v>0</v>
      </c>
      <c r="G942" s="144">
        <v>0</v>
      </c>
      <c r="H942" s="145">
        <v>0</v>
      </c>
      <c r="I942" s="146">
        <v>329508</v>
      </c>
    </row>
    <row r="943" spans="1:9" ht="0.75" customHeight="1" x14ac:dyDescent="0.2">
      <c r="A943" s="127">
        <v>10055</v>
      </c>
      <c r="B943" s="127" t="str">
        <f t="shared" si="14"/>
        <v/>
      </c>
    </row>
    <row r="944" spans="1:9" ht="15.75" customHeight="1" x14ac:dyDescent="0.2">
      <c r="A944" s="127">
        <v>10055</v>
      </c>
      <c r="C944" s="139" t="s">
        <v>45</v>
      </c>
      <c r="D944" s="140">
        <v>2469436</v>
      </c>
      <c r="E944" s="140">
        <v>154688.07</v>
      </c>
      <c r="F944" s="140">
        <v>0</v>
      </c>
      <c r="G944" s="140">
        <v>154688.07</v>
      </c>
      <c r="H944" s="141">
        <v>6.2641052450843029</v>
      </c>
      <c r="I944" s="142">
        <v>2314747.9300000002</v>
      </c>
    </row>
    <row r="945" spans="1:9" ht="14.25" customHeight="1" x14ac:dyDescent="0.2">
      <c r="A945" s="127">
        <v>10055</v>
      </c>
      <c r="B945" s="127" t="s">
        <v>322</v>
      </c>
      <c r="C945" s="161" t="s">
        <v>46</v>
      </c>
      <c r="D945" s="162">
        <v>445664</v>
      </c>
      <c r="E945" s="162">
        <v>-1445017.8</v>
      </c>
      <c r="F945" s="162">
        <v>0</v>
      </c>
      <c r="G945" s="162">
        <v>-1445017.8</v>
      </c>
      <c r="H945" s="151">
        <v>-324.23929238170456</v>
      </c>
      <c r="I945" s="152">
        <v>1890681.8</v>
      </c>
    </row>
    <row r="946" spans="1:9" ht="16.5" customHeight="1" x14ac:dyDescent="0.2">
      <c r="A946" s="127">
        <v>10055</v>
      </c>
      <c r="B946" s="127" t="s">
        <v>323</v>
      </c>
      <c r="C946" s="153" t="s">
        <v>47</v>
      </c>
      <c r="D946" s="154">
        <v>14118</v>
      </c>
      <c r="E946" s="155"/>
      <c r="F946" s="155"/>
      <c r="G946" s="155"/>
      <c r="H946" s="155"/>
      <c r="I946" s="156"/>
    </row>
    <row r="947" spans="1:9" ht="13.5" customHeight="1" x14ac:dyDescent="0.2">
      <c r="A947" s="127">
        <v>10055</v>
      </c>
      <c r="B947" s="127" t="str">
        <f>LEFT(C947,4)</f>
        <v>CI01</v>
      </c>
      <c r="C947" s="129" t="s">
        <v>48</v>
      </c>
      <c r="D947" s="130">
        <v>-7051</v>
      </c>
      <c r="E947" s="130">
        <v>0</v>
      </c>
      <c r="F947" s="130">
        <v>0</v>
      </c>
      <c r="G947" s="130">
        <v>0</v>
      </c>
      <c r="H947" s="131">
        <v>0</v>
      </c>
      <c r="I947" s="132">
        <v>-7051</v>
      </c>
    </row>
    <row r="948" spans="1:9" ht="12.75" customHeight="1" x14ac:dyDescent="0.2">
      <c r="A948" s="127">
        <v>10055</v>
      </c>
      <c r="B948" s="127" t="str">
        <f t="shared" si="14"/>
        <v/>
      </c>
    </row>
    <row r="949" spans="1:9" ht="13.5" customHeight="1" x14ac:dyDescent="0.2">
      <c r="A949" s="127">
        <v>10055</v>
      </c>
      <c r="C949" s="143" t="s">
        <v>51</v>
      </c>
      <c r="D949" s="144">
        <v>-7051</v>
      </c>
      <c r="E949" s="144">
        <v>0</v>
      </c>
      <c r="F949" s="144">
        <v>0</v>
      </c>
      <c r="G949" s="144">
        <v>0</v>
      </c>
      <c r="H949" s="145">
        <v>0</v>
      </c>
      <c r="I949" s="146">
        <v>-7051</v>
      </c>
    </row>
    <row r="950" spans="1:9" ht="0.75" customHeight="1" x14ac:dyDescent="0.2">
      <c r="A950" s="127">
        <v>10055</v>
      </c>
      <c r="B950" s="127" t="str">
        <f t="shared" si="14"/>
        <v/>
      </c>
    </row>
    <row r="951" spans="1:9" ht="13.5" customHeight="1" x14ac:dyDescent="0.2">
      <c r="A951" s="127">
        <v>10055</v>
      </c>
      <c r="B951" s="127" t="s">
        <v>325</v>
      </c>
      <c r="C951" s="129" t="s">
        <v>229</v>
      </c>
      <c r="D951" s="130">
        <v>10515</v>
      </c>
      <c r="E951" s="130">
        <v>0</v>
      </c>
      <c r="F951" s="130">
        <v>0</v>
      </c>
      <c r="G951" s="130">
        <v>0</v>
      </c>
      <c r="H951" s="131">
        <v>0</v>
      </c>
      <c r="I951" s="132">
        <v>10515</v>
      </c>
    </row>
    <row r="952" spans="1:9" ht="13.5" customHeight="1" x14ac:dyDescent="0.2">
      <c r="A952" s="127">
        <v>10055</v>
      </c>
      <c r="B952" s="127" t="str">
        <f>LEFT(C952,4)</f>
        <v>CE04</v>
      </c>
      <c r="C952" s="129" t="s">
        <v>227</v>
      </c>
      <c r="D952" s="130">
        <v>10654</v>
      </c>
      <c r="E952" s="130">
        <v>0</v>
      </c>
      <c r="F952" s="130">
        <v>0</v>
      </c>
      <c r="G952" s="130">
        <v>0</v>
      </c>
      <c r="H952" s="131">
        <v>0</v>
      </c>
      <c r="I952" s="132">
        <v>10654</v>
      </c>
    </row>
    <row r="953" spans="1:9" ht="12.75" customHeight="1" x14ac:dyDescent="0.2">
      <c r="A953" s="127">
        <v>10055</v>
      </c>
      <c r="B953" s="127" t="str">
        <f t="shared" si="14"/>
        <v/>
      </c>
    </row>
    <row r="954" spans="1:9" ht="13.5" customHeight="1" x14ac:dyDescent="0.2">
      <c r="A954" s="127">
        <v>10055</v>
      </c>
      <c r="C954" s="143" t="s">
        <v>56</v>
      </c>
      <c r="D954" s="144">
        <v>21169</v>
      </c>
      <c r="E954" s="144">
        <v>0</v>
      </c>
      <c r="F954" s="144">
        <v>0</v>
      </c>
      <c r="G954" s="144">
        <v>0</v>
      </c>
      <c r="H954" s="145">
        <v>0</v>
      </c>
      <c r="I954" s="146">
        <v>21169</v>
      </c>
    </row>
    <row r="955" spans="1:9" ht="0.75" customHeight="1" x14ac:dyDescent="0.2">
      <c r="A955" s="127">
        <v>10055</v>
      </c>
      <c r="B955" s="127" t="str">
        <f t="shared" si="14"/>
        <v/>
      </c>
    </row>
    <row r="956" spans="1:9" ht="14.25" customHeight="1" x14ac:dyDescent="0.2">
      <c r="A956" s="127">
        <v>10055</v>
      </c>
      <c r="B956" s="127" t="s">
        <v>324</v>
      </c>
      <c r="C956" s="157" t="s">
        <v>57</v>
      </c>
      <c r="D956" s="158">
        <v>14118</v>
      </c>
      <c r="E956" s="158">
        <v>0</v>
      </c>
      <c r="F956" s="158">
        <v>0</v>
      </c>
      <c r="G956" s="158">
        <v>0</v>
      </c>
      <c r="H956" s="159">
        <v>0</v>
      </c>
      <c r="I956" s="160">
        <v>14118</v>
      </c>
    </row>
    <row r="957" spans="1:9" ht="0.75" customHeight="1" x14ac:dyDescent="0.2">
      <c r="A957" s="127">
        <v>10055</v>
      </c>
      <c r="B957" s="127" t="str">
        <f t="shared" si="14"/>
        <v/>
      </c>
    </row>
    <row r="958" spans="1:9" ht="14.25" customHeight="1" x14ac:dyDescent="0.2">
      <c r="A958" s="127">
        <v>10055</v>
      </c>
      <c r="B958" s="127" t="str">
        <f t="shared" si="14"/>
        <v>TOT</v>
      </c>
      <c r="C958" s="133" t="s">
        <v>58</v>
      </c>
      <c r="D958" s="134">
        <v>459782</v>
      </c>
      <c r="E958" s="134">
        <v>-1445017.8</v>
      </c>
      <c r="F958" s="134">
        <v>0</v>
      </c>
      <c r="G958" s="134">
        <v>-1445017.8</v>
      </c>
      <c r="H958" s="135">
        <v>-314.28324727805784</v>
      </c>
      <c r="I958" s="136">
        <v>1904799.8</v>
      </c>
    </row>
    <row r="959" spans="1:9" ht="6.75" customHeight="1" x14ac:dyDescent="0.2">
      <c r="B959" s="127" t="str">
        <f t="shared" si="14"/>
        <v>Lon</v>
      </c>
      <c r="C959" s="247" t="s">
        <v>202</v>
      </c>
      <c r="D959" s="247"/>
      <c r="E959" s="247"/>
      <c r="F959" s="247"/>
      <c r="G959" s="247"/>
    </row>
    <row r="960" spans="1:9" ht="13.5" customHeight="1" x14ac:dyDescent="0.2">
      <c r="B960" s="127" t="str">
        <f t="shared" si="14"/>
        <v/>
      </c>
      <c r="C960" s="247"/>
      <c r="D960" s="247"/>
      <c r="E960" s="247"/>
      <c r="F960" s="247"/>
      <c r="G960" s="247"/>
    </row>
    <row r="961" spans="1:9" ht="6.75" customHeight="1" x14ac:dyDescent="0.2">
      <c r="B961" s="127" t="str">
        <f t="shared" si="14"/>
        <v/>
      </c>
      <c r="C961" s="247"/>
      <c r="D961" s="247"/>
      <c r="E961" s="247"/>
      <c r="F961" s="247"/>
      <c r="G961" s="247"/>
    </row>
    <row r="962" spans="1:9" ht="13.5" customHeight="1" x14ac:dyDescent="0.2">
      <c r="B962" s="127" t="str">
        <f t="shared" si="14"/>
        <v>Rep</v>
      </c>
      <c r="C962" s="248" t="s">
        <v>203</v>
      </c>
      <c r="D962" s="248"/>
      <c r="E962" s="248"/>
      <c r="F962" s="248"/>
      <c r="G962" s="248"/>
    </row>
    <row r="963" spans="1:9" ht="6.75" customHeight="1" x14ac:dyDescent="0.2">
      <c r="B963" s="127" t="str">
        <f t="shared" si="14"/>
        <v/>
      </c>
    </row>
    <row r="964" spans="1:9" ht="12.75" customHeight="1" x14ac:dyDescent="0.2">
      <c r="B964" s="127" t="str">
        <f t="shared" si="14"/>
        <v>Cos</v>
      </c>
      <c r="C964" s="248" t="s">
        <v>239</v>
      </c>
      <c r="D964" s="248"/>
      <c r="E964" s="248"/>
      <c r="F964" s="248"/>
      <c r="G964" s="248"/>
    </row>
    <row r="965" spans="1:9" ht="13.5" customHeight="1" x14ac:dyDescent="0.2">
      <c r="B965" s="127" t="str">
        <f t="shared" si="14"/>
        <v/>
      </c>
      <c r="C965" s="248"/>
      <c r="D965" s="248"/>
      <c r="E965" s="248"/>
      <c r="F965" s="248"/>
      <c r="G965" s="248"/>
    </row>
    <row r="966" spans="1:9" ht="6" customHeight="1" x14ac:dyDescent="0.2">
      <c r="B966" s="127" t="str">
        <f t="shared" si="14"/>
        <v/>
      </c>
    </row>
    <row r="967" spans="1:9" ht="13.5" customHeight="1" x14ac:dyDescent="0.2">
      <c r="B967" s="127" t="str">
        <f t="shared" si="14"/>
        <v xml:space="preserve">
CF</v>
      </c>
      <c r="C967" s="249" t="s">
        <v>205</v>
      </c>
      <c r="D967" s="251" t="s">
        <v>206</v>
      </c>
      <c r="E967" s="251" t="s">
        <v>207</v>
      </c>
      <c r="F967" s="251" t="s">
        <v>208</v>
      </c>
      <c r="G967" s="252" t="s">
        <v>209</v>
      </c>
      <c r="H967" s="245" t="s">
        <v>210</v>
      </c>
      <c r="I967" s="243" t="s">
        <v>211</v>
      </c>
    </row>
    <row r="968" spans="1:9" ht="15" customHeight="1" x14ac:dyDescent="0.2">
      <c r="B968" s="127" t="str">
        <f t="shared" si="14"/>
        <v/>
      </c>
      <c r="C968" s="250"/>
      <c r="D968" s="246"/>
      <c r="E968" s="246"/>
      <c r="F968" s="246"/>
      <c r="G968" s="253"/>
      <c r="H968" s="246"/>
      <c r="I968" s="244"/>
    </row>
    <row r="969" spans="1:9" ht="16.5" customHeight="1" x14ac:dyDescent="0.2">
      <c r="A969" s="127">
        <v>10056</v>
      </c>
      <c r="B969" s="126" t="s">
        <v>321</v>
      </c>
      <c r="C969" s="147" t="s">
        <v>5</v>
      </c>
      <c r="D969" s="148">
        <v>92609</v>
      </c>
      <c r="E969" s="149"/>
      <c r="F969" s="149"/>
      <c r="G969" s="149"/>
      <c r="H969" s="149"/>
      <c r="I969" s="150"/>
    </row>
    <row r="970" spans="1:9" ht="13.5" customHeight="1" x14ac:dyDescent="0.2">
      <c r="A970" s="127">
        <v>10056</v>
      </c>
      <c r="B970" s="127" t="str">
        <f t="shared" si="14"/>
        <v>I01</v>
      </c>
      <c r="C970" s="129" t="s">
        <v>6</v>
      </c>
      <c r="D970" s="130">
        <v>-936980</v>
      </c>
      <c r="E970" s="130">
        <v>-940080.72</v>
      </c>
      <c r="F970" s="130">
        <v>0</v>
      </c>
      <c r="G970" s="130">
        <v>-940080.72</v>
      </c>
      <c r="H970" s="131">
        <v>100.33092702085423</v>
      </c>
      <c r="I970" s="132">
        <v>3100.72</v>
      </c>
    </row>
    <row r="971" spans="1:9" ht="13.5" customHeight="1" x14ac:dyDescent="0.2">
      <c r="A971" s="127">
        <v>10056</v>
      </c>
      <c r="B971" s="127" t="str">
        <f t="shared" si="14"/>
        <v>I03</v>
      </c>
      <c r="C971" s="129" t="s">
        <v>7</v>
      </c>
      <c r="D971" s="130">
        <v>-28287</v>
      </c>
      <c r="E971" s="130">
        <v>-41108</v>
      </c>
      <c r="F971" s="130">
        <v>0</v>
      </c>
      <c r="G971" s="130">
        <v>-41108</v>
      </c>
      <c r="H971" s="131">
        <v>145.32470746279211</v>
      </c>
      <c r="I971" s="132">
        <v>12821</v>
      </c>
    </row>
    <row r="972" spans="1:9" ht="13.5" customHeight="1" x14ac:dyDescent="0.2">
      <c r="A972" s="127">
        <v>10056</v>
      </c>
      <c r="B972" s="127" t="str">
        <f t="shared" ref="B972:B1035" si="15">LEFT(C972,3)</f>
        <v>I05</v>
      </c>
      <c r="C972" s="129" t="s">
        <v>8</v>
      </c>
      <c r="D972" s="130">
        <v>-43560</v>
      </c>
      <c r="E972" s="130">
        <v>0</v>
      </c>
      <c r="F972" s="130">
        <v>0</v>
      </c>
      <c r="G972" s="130">
        <v>0</v>
      </c>
      <c r="H972" s="131">
        <v>0</v>
      </c>
      <c r="I972" s="132">
        <v>-43560</v>
      </c>
    </row>
    <row r="973" spans="1:9" ht="13.5" customHeight="1" x14ac:dyDescent="0.2">
      <c r="A973" s="127">
        <v>10056</v>
      </c>
      <c r="B973" s="127" t="str">
        <f t="shared" si="15"/>
        <v>I06</v>
      </c>
      <c r="C973" s="129" t="s">
        <v>9</v>
      </c>
      <c r="D973" s="130">
        <v>-1100</v>
      </c>
      <c r="E973" s="130">
        <v>0</v>
      </c>
      <c r="F973" s="130">
        <v>0</v>
      </c>
      <c r="G973" s="130">
        <v>0</v>
      </c>
      <c r="H973" s="131">
        <v>0</v>
      </c>
      <c r="I973" s="132">
        <v>-1100</v>
      </c>
    </row>
    <row r="974" spans="1:9" ht="13.5" customHeight="1" x14ac:dyDescent="0.2">
      <c r="A974" s="127">
        <v>10056</v>
      </c>
      <c r="B974" s="127" t="str">
        <f t="shared" si="15"/>
        <v>I07</v>
      </c>
      <c r="C974" s="129" t="s">
        <v>212</v>
      </c>
      <c r="D974" s="130">
        <v>-240</v>
      </c>
      <c r="E974" s="130">
        <v>-782.08</v>
      </c>
      <c r="F974" s="130">
        <v>0</v>
      </c>
      <c r="G974" s="130">
        <v>-782.08</v>
      </c>
      <c r="H974" s="131">
        <v>325.86666666666662</v>
      </c>
      <c r="I974" s="132">
        <v>542.08000000000004</v>
      </c>
    </row>
    <row r="975" spans="1:9" ht="13.5" customHeight="1" x14ac:dyDescent="0.2">
      <c r="A975" s="127">
        <v>10056</v>
      </c>
      <c r="B975" s="127" t="str">
        <f t="shared" si="15"/>
        <v>I08</v>
      </c>
      <c r="C975" s="129" t="s">
        <v>213</v>
      </c>
      <c r="D975" s="130">
        <v>-3258</v>
      </c>
      <c r="E975" s="130">
        <v>-1734</v>
      </c>
      <c r="F975" s="130">
        <v>0</v>
      </c>
      <c r="G975" s="130">
        <v>-1734</v>
      </c>
      <c r="H975" s="131">
        <v>53.222836095764272</v>
      </c>
      <c r="I975" s="132">
        <v>-1524</v>
      </c>
    </row>
    <row r="976" spans="1:9" ht="13.5" customHeight="1" x14ac:dyDescent="0.2">
      <c r="A976" s="127">
        <v>10056</v>
      </c>
      <c r="B976" s="127" t="str">
        <f t="shared" si="15"/>
        <v>I09</v>
      </c>
      <c r="C976" s="129" t="s">
        <v>10</v>
      </c>
      <c r="D976" s="130">
        <v>-23550</v>
      </c>
      <c r="E976" s="130">
        <v>-4480.41</v>
      </c>
      <c r="F976" s="130">
        <v>0</v>
      </c>
      <c r="G976" s="130">
        <v>-4480.41</v>
      </c>
      <c r="H976" s="131">
        <v>19.025095541401274</v>
      </c>
      <c r="I976" s="132">
        <v>-19069.59</v>
      </c>
    </row>
    <row r="977" spans="1:9" ht="13.5" customHeight="1" x14ac:dyDescent="0.2">
      <c r="A977" s="127">
        <v>10056</v>
      </c>
      <c r="B977" s="127" t="str">
        <f t="shared" si="15"/>
        <v>I12</v>
      </c>
      <c r="C977" s="129" t="s">
        <v>11</v>
      </c>
      <c r="D977" s="130">
        <v>-28950</v>
      </c>
      <c r="E977" s="130">
        <v>-14495.94</v>
      </c>
      <c r="F977" s="130">
        <v>0</v>
      </c>
      <c r="G977" s="130">
        <v>-14495.94</v>
      </c>
      <c r="H977" s="131">
        <v>50.072331606217624</v>
      </c>
      <c r="I977" s="132">
        <v>-14454.06</v>
      </c>
    </row>
    <row r="978" spans="1:9" ht="13.5" customHeight="1" x14ac:dyDescent="0.2">
      <c r="A978" s="127">
        <v>10056</v>
      </c>
      <c r="B978" s="127" t="str">
        <f t="shared" si="15"/>
        <v>I13</v>
      </c>
      <c r="C978" s="129" t="s">
        <v>12</v>
      </c>
      <c r="D978" s="130">
        <v>-11650</v>
      </c>
      <c r="E978" s="130">
        <v>-821.75</v>
      </c>
      <c r="F978" s="130">
        <v>0</v>
      </c>
      <c r="G978" s="130">
        <v>-821.75</v>
      </c>
      <c r="H978" s="131">
        <v>7.0536480686695269</v>
      </c>
      <c r="I978" s="132">
        <v>-10828.25</v>
      </c>
    </row>
    <row r="979" spans="1:9" ht="13.5" customHeight="1" x14ac:dyDescent="0.2">
      <c r="A979" s="127">
        <v>10056</v>
      </c>
      <c r="B979" s="127" t="str">
        <f t="shared" si="15"/>
        <v>I18</v>
      </c>
      <c r="C979" s="129" t="s">
        <v>13</v>
      </c>
      <c r="D979" s="130">
        <v>-50687</v>
      </c>
      <c r="E979" s="130">
        <v>0</v>
      </c>
      <c r="F979" s="130">
        <v>0</v>
      </c>
      <c r="G979" s="130">
        <v>0</v>
      </c>
      <c r="H979" s="131">
        <v>0</v>
      </c>
      <c r="I979" s="132">
        <v>-50687</v>
      </c>
    </row>
    <row r="980" spans="1:9" ht="12.75" customHeight="1" x14ac:dyDescent="0.2">
      <c r="A980" s="127">
        <v>10056</v>
      </c>
      <c r="B980" s="127" t="str">
        <f t="shared" si="15"/>
        <v/>
      </c>
    </row>
    <row r="981" spans="1:9" ht="13.5" customHeight="1" x14ac:dyDescent="0.2">
      <c r="A981" s="127">
        <v>10056</v>
      </c>
      <c r="C981" s="143" t="s">
        <v>14</v>
      </c>
      <c r="D981" s="144">
        <v>-1128262</v>
      </c>
      <c r="E981" s="144">
        <v>-1003502.9</v>
      </c>
      <c r="F981" s="144">
        <v>0</v>
      </c>
      <c r="G981" s="144">
        <v>-1003502.9</v>
      </c>
      <c r="H981" s="145">
        <v>88.942364450810189</v>
      </c>
      <c r="I981" s="146">
        <v>-124759.1</v>
      </c>
    </row>
    <row r="982" spans="1:9" ht="0.75" customHeight="1" x14ac:dyDescent="0.2">
      <c r="A982" s="127">
        <v>10056</v>
      </c>
      <c r="B982" s="127" t="str">
        <f t="shared" si="15"/>
        <v/>
      </c>
    </row>
    <row r="983" spans="1:9" ht="13.5" customHeight="1" x14ac:dyDescent="0.2">
      <c r="A983" s="127">
        <v>10056</v>
      </c>
      <c r="B983" s="127" t="str">
        <f t="shared" si="15"/>
        <v>E01</v>
      </c>
      <c r="C983" s="129" t="s">
        <v>15</v>
      </c>
      <c r="D983" s="130">
        <v>551180</v>
      </c>
      <c r="E983" s="130">
        <v>2681</v>
      </c>
      <c r="F983" s="130">
        <v>0</v>
      </c>
      <c r="G983" s="130">
        <v>2681</v>
      </c>
      <c r="H983" s="131">
        <v>0.48641097282194556</v>
      </c>
      <c r="I983" s="132">
        <v>548499</v>
      </c>
    </row>
    <row r="984" spans="1:9" ht="13.5" customHeight="1" x14ac:dyDescent="0.2">
      <c r="A984" s="127">
        <v>10056</v>
      </c>
      <c r="B984" s="127" t="str">
        <f t="shared" si="15"/>
        <v>E02</v>
      </c>
      <c r="C984" s="129" t="s">
        <v>16</v>
      </c>
      <c r="D984" s="130">
        <v>5500</v>
      </c>
      <c r="E984" s="130">
        <v>0</v>
      </c>
      <c r="F984" s="130">
        <v>0</v>
      </c>
      <c r="G984" s="130">
        <v>0</v>
      </c>
      <c r="H984" s="131">
        <v>0</v>
      </c>
      <c r="I984" s="132">
        <v>5500</v>
      </c>
    </row>
    <row r="985" spans="1:9" ht="13.5" customHeight="1" x14ac:dyDescent="0.2">
      <c r="A985" s="127">
        <v>10056</v>
      </c>
      <c r="B985" s="127" t="str">
        <f t="shared" si="15"/>
        <v>E03</v>
      </c>
      <c r="C985" s="129" t="s">
        <v>17</v>
      </c>
      <c r="D985" s="130">
        <v>211017</v>
      </c>
      <c r="E985" s="130">
        <v>0</v>
      </c>
      <c r="F985" s="130">
        <v>0</v>
      </c>
      <c r="G985" s="130">
        <v>0</v>
      </c>
      <c r="H985" s="131">
        <v>0</v>
      </c>
      <c r="I985" s="132">
        <v>211017</v>
      </c>
    </row>
    <row r="986" spans="1:9" ht="13.5" customHeight="1" x14ac:dyDescent="0.2">
      <c r="A986" s="127">
        <v>10056</v>
      </c>
      <c r="B986" s="127" t="str">
        <f t="shared" si="15"/>
        <v>E04</v>
      </c>
      <c r="C986" s="129" t="s">
        <v>18</v>
      </c>
      <c r="D986" s="130">
        <v>30352</v>
      </c>
      <c r="E986" s="130">
        <v>0</v>
      </c>
      <c r="F986" s="130">
        <v>0</v>
      </c>
      <c r="G986" s="130">
        <v>0</v>
      </c>
      <c r="H986" s="131">
        <v>0</v>
      </c>
      <c r="I986" s="132">
        <v>30352</v>
      </c>
    </row>
    <row r="987" spans="1:9" ht="13.5" customHeight="1" x14ac:dyDescent="0.2">
      <c r="A987" s="127">
        <v>10056</v>
      </c>
      <c r="B987" s="127" t="str">
        <f t="shared" si="15"/>
        <v>E05</v>
      </c>
      <c r="C987" s="129" t="s">
        <v>214</v>
      </c>
      <c r="D987" s="130">
        <v>49899</v>
      </c>
      <c r="E987" s="130">
        <v>0</v>
      </c>
      <c r="F987" s="130">
        <v>0</v>
      </c>
      <c r="G987" s="130">
        <v>0</v>
      </c>
      <c r="H987" s="131">
        <v>0</v>
      </c>
      <c r="I987" s="132">
        <v>49899</v>
      </c>
    </row>
    <row r="988" spans="1:9" ht="13.5" customHeight="1" x14ac:dyDescent="0.2">
      <c r="A988" s="127">
        <v>10056</v>
      </c>
      <c r="B988" s="127" t="str">
        <f t="shared" si="15"/>
        <v>E07</v>
      </c>
      <c r="C988" s="129" t="s">
        <v>19</v>
      </c>
      <c r="D988" s="130">
        <v>17386</v>
      </c>
      <c r="E988" s="130">
        <v>0</v>
      </c>
      <c r="F988" s="130">
        <v>0</v>
      </c>
      <c r="G988" s="130">
        <v>0</v>
      </c>
      <c r="H988" s="131">
        <v>0</v>
      </c>
      <c r="I988" s="132">
        <v>17386</v>
      </c>
    </row>
    <row r="989" spans="1:9" ht="13.5" customHeight="1" x14ac:dyDescent="0.2">
      <c r="A989" s="127">
        <v>10056</v>
      </c>
      <c r="B989" s="127" t="str">
        <f t="shared" si="15"/>
        <v>E08</v>
      </c>
      <c r="C989" s="129" t="s">
        <v>20</v>
      </c>
      <c r="D989" s="130">
        <v>6077</v>
      </c>
      <c r="E989" s="130">
        <v>315.3</v>
      </c>
      <c r="F989" s="130">
        <v>0</v>
      </c>
      <c r="G989" s="130">
        <v>315.3</v>
      </c>
      <c r="H989" s="131">
        <v>5.1884153365147281</v>
      </c>
      <c r="I989" s="132">
        <v>5761.7</v>
      </c>
    </row>
    <row r="990" spans="1:9" ht="13.5" customHeight="1" x14ac:dyDescent="0.2">
      <c r="A990" s="127">
        <v>10056</v>
      </c>
      <c r="B990" s="127" t="str">
        <f t="shared" si="15"/>
        <v>E09</v>
      </c>
      <c r="C990" s="129" t="s">
        <v>215</v>
      </c>
      <c r="D990" s="130">
        <v>2800</v>
      </c>
      <c r="E990" s="130">
        <v>0</v>
      </c>
      <c r="F990" s="130">
        <v>0</v>
      </c>
      <c r="G990" s="130">
        <v>0</v>
      </c>
      <c r="H990" s="131">
        <v>0</v>
      </c>
      <c r="I990" s="132">
        <v>2800</v>
      </c>
    </row>
    <row r="991" spans="1:9" ht="13.5" customHeight="1" x14ac:dyDescent="0.2">
      <c r="A991" s="127">
        <v>10056</v>
      </c>
      <c r="B991" s="127" t="str">
        <f t="shared" si="15"/>
        <v>E10</v>
      </c>
      <c r="C991" s="129" t="s">
        <v>21</v>
      </c>
      <c r="D991" s="130">
        <v>7034</v>
      </c>
      <c r="E991" s="130">
        <v>354</v>
      </c>
      <c r="F991" s="130">
        <v>0</v>
      </c>
      <c r="G991" s="130">
        <v>354</v>
      </c>
      <c r="H991" s="131">
        <v>5.0326983224338928</v>
      </c>
      <c r="I991" s="132">
        <v>6680</v>
      </c>
    </row>
    <row r="992" spans="1:9" ht="13.5" customHeight="1" x14ac:dyDescent="0.2">
      <c r="A992" s="127">
        <v>10056</v>
      </c>
      <c r="B992" s="127" t="str">
        <f t="shared" si="15"/>
        <v>E11</v>
      </c>
      <c r="C992" s="129" t="s">
        <v>22</v>
      </c>
      <c r="D992" s="130">
        <v>1137</v>
      </c>
      <c r="E992" s="130">
        <v>0</v>
      </c>
      <c r="F992" s="130">
        <v>0</v>
      </c>
      <c r="G992" s="130">
        <v>0</v>
      </c>
      <c r="H992" s="131">
        <v>0</v>
      </c>
      <c r="I992" s="132">
        <v>1137</v>
      </c>
    </row>
    <row r="993" spans="1:9" ht="12.75" customHeight="1" x14ac:dyDescent="0.2">
      <c r="A993" s="127">
        <v>10056</v>
      </c>
      <c r="B993" s="127" t="str">
        <f t="shared" si="15"/>
        <v/>
      </c>
    </row>
    <row r="994" spans="1:9" ht="13.5" customHeight="1" x14ac:dyDescent="0.2">
      <c r="A994" s="127">
        <v>10056</v>
      </c>
      <c r="C994" s="143" t="s">
        <v>23</v>
      </c>
      <c r="D994" s="144">
        <v>882382</v>
      </c>
      <c r="E994" s="144">
        <v>3350.3</v>
      </c>
      <c r="F994" s="144">
        <v>0</v>
      </c>
      <c r="G994" s="144">
        <v>3350.3</v>
      </c>
      <c r="H994" s="145">
        <v>0.37968816226985586</v>
      </c>
      <c r="I994" s="146">
        <v>879031.7</v>
      </c>
    </row>
    <row r="995" spans="1:9" ht="13.5" customHeight="1" x14ac:dyDescent="0.2">
      <c r="A995" s="127">
        <v>10056</v>
      </c>
      <c r="B995" s="127" t="str">
        <f t="shared" si="15"/>
        <v>E12</v>
      </c>
      <c r="C995" s="129" t="s">
        <v>24</v>
      </c>
      <c r="D995" s="130">
        <v>15400</v>
      </c>
      <c r="E995" s="130">
        <v>15.95</v>
      </c>
      <c r="F995" s="130">
        <v>0</v>
      </c>
      <c r="G995" s="130">
        <v>15.95</v>
      </c>
      <c r="H995" s="131">
        <v>0.10357142857142858</v>
      </c>
      <c r="I995" s="132">
        <v>15384.05</v>
      </c>
    </row>
    <row r="996" spans="1:9" ht="13.5" customHeight="1" x14ac:dyDescent="0.2">
      <c r="A996" s="127">
        <v>10056</v>
      </c>
      <c r="B996" s="127" t="str">
        <f t="shared" si="15"/>
        <v>E13</v>
      </c>
      <c r="C996" s="129" t="s">
        <v>216</v>
      </c>
      <c r="D996" s="130">
        <v>5858</v>
      </c>
      <c r="E996" s="130">
        <v>2621.5</v>
      </c>
      <c r="F996" s="130">
        <v>0</v>
      </c>
      <c r="G996" s="130">
        <v>2621.5</v>
      </c>
      <c r="H996" s="131">
        <v>44.750768180266306</v>
      </c>
      <c r="I996" s="132">
        <v>3236.5</v>
      </c>
    </row>
    <row r="997" spans="1:9" ht="13.5" customHeight="1" x14ac:dyDescent="0.2">
      <c r="A997" s="127">
        <v>10056</v>
      </c>
      <c r="B997" s="127" t="str">
        <f t="shared" si="15"/>
        <v>E14</v>
      </c>
      <c r="C997" s="129" t="s">
        <v>25</v>
      </c>
      <c r="D997" s="130">
        <v>13975</v>
      </c>
      <c r="E997" s="130">
        <v>2511.92</v>
      </c>
      <c r="F997" s="130">
        <v>0</v>
      </c>
      <c r="G997" s="130">
        <v>2511.92</v>
      </c>
      <c r="H997" s="131">
        <v>17.97438282647585</v>
      </c>
      <c r="I997" s="132">
        <v>11463.08</v>
      </c>
    </row>
    <row r="998" spans="1:9" ht="13.5" customHeight="1" x14ac:dyDescent="0.2">
      <c r="A998" s="127">
        <v>10056</v>
      </c>
      <c r="B998" s="127" t="str">
        <f t="shared" si="15"/>
        <v>E15</v>
      </c>
      <c r="C998" s="129" t="s">
        <v>26</v>
      </c>
      <c r="D998" s="130">
        <v>3552</v>
      </c>
      <c r="E998" s="130">
        <v>2782.16</v>
      </c>
      <c r="F998" s="130">
        <v>0</v>
      </c>
      <c r="G998" s="130">
        <v>2782.16</v>
      </c>
      <c r="H998" s="131">
        <v>78.326576576576571</v>
      </c>
      <c r="I998" s="132">
        <v>769.84</v>
      </c>
    </row>
    <row r="999" spans="1:9" ht="13.5" customHeight="1" x14ac:dyDescent="0.2">
      <c r="A999" s="127">
        <v>10056</v>
      </c>
      <c r="B999" s="127" t="str">
        <f t="shared" si="15"/>
        <v>E16</v>
      </c>
      <c r="C999" s="129" t="s">
        <v>27</v>
      </c>
      <c r="D999" s="130">
        <v>11672</v>
      </c>
      <c r="E999" s="130">
        <v>379.97</v>
      </c>
      <c r="F999" s="130">
        <v>0</v>
      </c>
      <c r="G999" s="130">
        <v>379.97</v>
      </c>
      <c r="H999" s="131">
        <v>3.2553975325565454</v>
      </c>
      <c r="I999" s="132">
        <v>11292.03</v>
      </c>
    </row>
    <row r="1000" spans="1:9" ht="13.5" customHeight="1" x14ac:dyDescent="0.2">
      <c r="A1000" s="127">
        <v>10056</v>
      </c>
      <c r="B1000" s="127" t="str">
        <f t="shared" si="15"/>
        <v>E17</v>
      </c>
      <c r="C1000" s="129" t="s">
        <v>28</v>
      </c>
      <c r="D1000" s="130">
        <v>16939</v>
      </c>
      <c r="E1000" s="130">
        <v>20040</v>
      </c>
      <c r="F1000" s="130">
        <v>0</v>
      </c>
      <c r="G1000" s="130">
        <v>20040</v>
      </c>
      <c r="H1000" s="131">
        <v>118.30686581262177</v>
      </c>
      <c r="I1000" s="132">
        <v>-3101</v>
      </c>
    </row>
    <row r="1001" spans="1:9" ht="13.5" customHeight="1" x14ac:dyDescent="0.2">
      <c r="A1001" s="127">
        <v>10056</v>
      </c>
      <c r="B1001" s="127" t="str">
        <f t="shared" si="15"/>
        <v>E18</v>
      </c>
      <c r="C1001" s="129" t="s">
        <v>29</v>
      </c>
      <c r="D1001" s="130">
        <v>5796</v>
      </c>
      <c r="E1001" s="130">
        <v>3281.73</v>
      </c>
      <c r="F1001" s="130">
        <v>0</v>
      </c>
      <c r="G1001" s="130">
        <v>3281.73</v>
      </c>
      <c r="H1001" s="131">
        <v>56.620600414078673</v>
      </c>
      <c r="I1001" s="132">
        <v>2514.27</v>
      </c>
    </row>
    <row r="1002" spans="1:9" ht="12.75" customHeight="1" x14ac:dyDescent="0.2">
      <c r="A1002" s="127">
        <v>10056</v>
      </c>
      <c r="B1002" s="127" t="str">
        <f t="shared" si="15"/>
        <v/>
      </c>
    </row>
    <row r="1003" spans="1:9" ht="13.5" customHeight="1" x14ac:dyDescent="0.2">
      <c r="A1003" s="127">
        <v>10056</v>
      </c>
      <c r="C1003" s="143" t="s">
        <v>30</v>
      </c>
      <c r="D1003" s="144">
        <v>73192</v>
      </c>
      <c r="E1003" s="144">
        <v>31633.23</v>
      </c>
      <c r="F1003" s="144">
        <v>0</v>
      </c>
      <c r="G1003" s="144">
        <v>31633.23</v>
      </c>
      <c r="H1003" s="145">
        <v>43.219518526614941</v>
      </c>
      <c r="I1003" s="146">
        <v>41558.769999999997</v>
      </c>
    </row>
    <row r="1004" spans="1:9" ht="13.5" customHeight="1" x14ac:dyDescent="0.2">
      <c r="A1004" s="127">
        <v>10056</v>
      </c>
      <c r="B1004" s="127" t="str">
        <f t="shared" si="15"/>
        <v>E19</v>
      </c>
      <c r="C1004" s="129" t="s">
        <v>31</v>
      </c>
      <c r="D1004" s="130">
        <v>62760</v>
      </c>
      <c r="E1004" s="130">
        <v>21611.8</v>
      </c>
      <c r="F1004" s="130">
        <v>0</v>
      </c>
      <c r="G1004" s="130">
        <v>21611.8</v>
      </c>
      <c r="H1004" s="131">
        <v>34.435627788400254</v>
      </c>
      <c r="I1004" s="132">
        <v>41148.199999999997</v>
      </c>
    </row>
    <row r="1005" spans="1:9" ht="13.5" customHeight="1" x14ac:dyDescent="0.2">
      <c r="A1005" s="127">
        <v>10056</v>
      </c>
      <c r="B1005" s="127" t="str">
        <f t="shared" si="15"/>
        <v>E20</v>
      </c>
      <c r="C1005" s="129" t="s">
        <v>32</v>
      </c>
      <c r="D1005" s="130">
        <v>9293</v>
      </c>
      <c r="E1005" s="130">
        <v>8210.06</v>
      </c>
      <c r="F1005" s="130">
        <v>0</v>
      </c>
      <c r="G1005" s="130">
        <v>8210.06</v>
      </c>
      <c r="H1005" s="131">
        <v>88.346712579360812</v>
      </c>
      <c r="I1005" s="132">
        <v>1082.94</v>
      </c>
    </row>
    <row r="1006" spans="1:9" ht="13.5" customHeight="1" x14ac:dyDescent="0.2">
      <c r="A1006" s="127">
        <v>10056</v>
      </c>
      <c r="B1006" s="127" t="str">
        <f t="shared" si="15"/>
        <v>E22</v>
      </c>
      <c r="C1006" s="129" t="s">
        <v>33</v>
      </c>
      <c r="D1006" s="130">
        <v>6578</v>
      </c>
      <c r="E1006" s="130">
        <v>1422.84</v>
      </c>
      <c r="F1006" s="130">
        <v>0</v>
      </c>
      <c r="G1006" s="130">
        <v>1422.84</v>
      </c>
      <c r="H1006" s="131">
        <v>21.630282760717542</v>
      </c>
      <c r="I1006" s="132">
        <v>5155.16</v>
      </c>
    </row>
    <row r="1007" spans="1:9" ht="13.5" customHeight="1" x14ac:dyDescent="0.2">
      <c r="A1007" s="127">
        <v>10056</v>
      </c>
      <c r="B1007" s="127" t="str">
        <f t="shared" si="15"/>
        <v>E23</v>
      </c>
      <c r="C1007" s="129" t="s">
        <v>34</v>
      </c>
      <c r="D1007" s="130">
        <v>6196</v>
      </c>
      <c r="E1007" s="130">
        <v>426</v>
      </c>
      <c r="F1007" s="130">
        <v>0</v>
      </c>
      <c r="G1007" s="130">
        <v>426</v>
      </c>
      <c r="H1007" s="131">
        <v>6.8754034861200788</v>
      </c>
      <c r="I1007" s="132">
        <v>5770</v>
      </c>
    </row>
    <row r="1008" spans="1:9" ht="13.5" customHeight="1" x14ac:dyDescent="0.2">
      <c r="A1008" s="127">
        <v>10056</v>
      </c>
      <c r="B1008" s="127" t="str">
        <f t="shared" si="15"/>
        <v>E24</v>
      </c>
      <c r="C1008" s="129" t="s">
        <v>35</v>
      </c>
      <c r="D1008" s="130">
        <v>1500</v>
      </c>
      <c r="E1008" s="130">
        <v>0</v>
      </c>
      <c r="F1008" s="130">
        <v>0</v>
      </c>
      <c r="G1008" s="130">
        <v>0</v>
      </c>
      <c r="H1008" s="131">
        <v>0</v>
      </c>
      <c r="I1008" s="132">
        <v>1500</v>
      </c>
    </row>
    <row r="1009" spans="1:9" ht="13.5" customHeight="1" x14ac:dyDescent="0.2">
      <c r="A1009" s="127">
        <v>10056</v>
      </c>
      <c r="B1009" s="127" t="str">
        <f t="shared" si="15"/>
        <v>E25</v>
      </c>
      <c r="C1009" s="129" t="s">
        <v>36</v>
      </c>
      <c r="D1009" s="130">
        <v>64767</v>
      </c>
      <c r="E1009" s="130">
        <v>7317.05</v>
      </c>
      <c r="F1009" s="130">
        <v>0</v>
      </c>
      <c r="G1009" s="130">
        <v>7317.05</v>
      </c>
      <c r="H1009" s="131">
        <v>11.297497182206989</v>
      </c>
      <c r="I1009" s="132">
        <v>57449.95</v>
      </c>
    </row>
    <row r="1010" spans="1:9" ht="13.5" customHeight="1" x14ac:dyDescent="0.2">
      <c r="A1010" s="127">
        <v>10056</v>
      </c>
      <c r="B1010" s="127" t="str">
        <f t="shared" si="15"/>
        <v>E29</v>
      </c>
      <c r="C1010" s="129" t="s">
        <v>199</v>
      </c>
      <c r="D1010" s="130">
        <v>58</v>
      </c>
      <c r="E1010" s="130">
        <v>37.79</v>
      </c>
      <c r="F1010" s="130">
        <v>0</v>
      </c>
      <c r="G1010" s="130">
        <v>37.79</v>
      </c>
      <c r="H1010" s="131">
        <v>65.15517241379311</v>
      </c>
      <c r="I1010" s="132">
        <v>20.21</v>
      </c>
    </row>
    <row r="1011" spans="1:9" ht="12.75" customHeight="1" x14ac:dyDescent="0.2">
      <c r="A1011" s="127">
        <v>10056</v>
      </c>
      <c r="B1011" s="127" t="str">
        <f t="shared" si="15"/>
        <v/>
      </c>
    </row>
    <row r="1012" spans="1:9" ht="13.5" customHeight="1" x14ac:dyDescent="0.2">
      <c r="A1012" s="127">
        <v>10056</v>
      </c>
      <c r="C1012" s="143" t="s">
        <v>37</v>
      </c>
      <c r="D1012" s="144">
        <v>151152</v>
      </c>
      <c r="E1012" s="144">
        <v>39025.54</v>
      </c>
      <c r="F1012" s="144">
        <v>0</v>
      </c>
      <c r="G1012" s="144">
        <v>39025.54</v>
      </c>
      <c r="H1012" s="145">
        <v>25.818738753043295</v>
      </c>
      <c r="I1012" s="146">
        <v>112126.46</v>
      </c>
    </row>
    <row r="1013" spans="1:9" ht="13.5" customHeight="1" x14ac:dyDescent="0.2">
      <c r="A1013" s="127">
        <v>10056</v>
      </c>
      <c r="B1013" s="127" t="str">
        <f t="shared" si="15"/>
        <v>E26</v>
      </c>
      <c r="C1013" s="129" t="s">
        <v>38</v>
      </c>
      <c r="D1013" s="130">
        <v>20000</v>
      </c>
      <c r="E1013" s="130">
        <v>170</v>
      </c>
      <c r="F1013" s="130">
        <v>0</v>
      </c>
      <c r="G1013" s="130">
        <v>170</v>
      </c>
      <c r="H1013" s="131">
        <v>0.85</v>
      </c>
      <c r="I1013" s="132">
        <v>19830</v>
      </c>
    </row>
    <row r="1014" spans="1:9" ht="13.5" customHeight="1" x14ac:dyDescent="0.2">
      <c r="A1014" s="127">
        <v>10056</v>
      </c>
      <c r="B1014" s="127" t="str">
        <f t="shared" si="15"/>
        <v>E27</v>
      </c>
      <c r="C1014" s="129" t="s">
        <v>39</v>
      </c>
      <c r="D1014" s="130">
        <v>42470</v>
      </c>
      <c r="E1014" s="130">
        <v>13790.78</v>
      </c>
      <c r="F1014" s="130">
        <v>0</v>
      </c>
      <c r="G1014" s="130">
        <v>13790.78</v>
      </c>
      <c r="H1014" s="131">
        <v>32.471815399105253</v>
      </c>
      <c r="I1014" s="132">
        <v>28679.22</v>
      </c>
    </row>
    <row r="1015" spans="1:9" ht="13.5" customHeight="1" x14ac:dyDescent="0.2">
      <c r="A1015" s="127">
        <v>10056</v>
      </c>
      <c r="B1015" s="127" t="str">
        <f t="shared" si="15"/>
        <v>E28</v>
      </c>
      <c r="C1015" s="129" t="s">
        <v>40</v>
      </c>
      <c r="D1015" s="130">
        <v>29566</v>
      </c>
      <c r="E1015" s="130">
        <v>16875.96</v>
      </c>
      <c r="F1015" s="130">
        <v>0</v>
      </c>
      <c r="G1015" s="130">
        <v>16875.96</v>
      </c>
      <c r="H1015" s="131">
        <v>57.078942028005137</v>
      </c>
      <c r="I1015" s="132">
        <v>12690.04</v>
      </c>
    </row>
    <row r="1016" spans="1:9" ht="12.75" customHeight="1" x14ac:dyDescent="0.2">
      <c r="A1016" s="127">
        <v>10056</v>
      </c>
      <c r="B1016" s="127" t="str">
        <f t="shared" si="15"/>
        <v/>
      </c>
    </row>
    <row r="1017" spans="1:9" ht="13.5" customHeight="1" x14ac:dyDescent="0.2">
      <c r="A1017" s="127">
        <v>10056</v>
      </c>
      <c r="C1017" s="143" t="s">
        <v>41</v>
      </c>
      <c r="D1017" s="144">
        <v>92036</v>
      </c>
      <c r="E1017" s="144">
        <v>30836.74</v>
      </c>
      <c r="F1017" s="144">
        <v>0</v>
      </c>
      <c r="G1017" s="144">
        <v>30836.74</v>
      </c>
      <c r="H1017" s="145">
        <v>33.505084966752143</v>
      </c>
      <c r="I1017" s="146">
        <v>61199.26</v>
      </c>
    </row>
    <row r="1018" spans="1:9" ht="13.5" customHeight="1" x14ac:dyDescent="0.2">
      <c r="A1018" s="127">
        <v>10056</v>
      </c>
      <c r="B1018" s="127" t="str">
        <f t="shared" si="15"/>
        <v>Con</v>
      </c>
      <c r="C1018" s="129" t="s">
        <v>42</v>
      </c>
      <c r="D1018" s="130">
        <v>7609</v>
      </c>
      <c r="E1018" s="130">
        <v>0</v>
      </c>
      <c r="F1018" s="130">
        <v>0</v>
      </c>
      <c r="G1018" s="130">
        <v>0</v>
      </c>
      <c r="H1018" s="131">
        <v>0</v>
      </c>
      <c r="I1018" s="132">
        <v>7609</v>
      </c>
    </row>
    <row r="1019" spans="1:9" ht="13.5" customHeight="1" x14ac:dyDescent="0.2">
      <c r="A1019" s="127">
        <v>10056</v>
      </c>
      <c r="B1019" s="127" t="str">
        <f t="shared" si="15"/>
        <v>Rev</v>
      </c>
      <c r="C1019" s="129" t="s">
        <v>224</v>
      </c>
      <c r="D1019" s="130">
        <v>14500</v>
      </c>
      <c r="E1019" s="130">
        <v>0</v>
      </c>
      <c r="F1019" s="130">
        <v>0</v>
      </c>
      <c r="G1019" s="130">
        <v>0</v>
      </c>
      <c r="H1019" s="131">
        <v>0</v>
      </c>
      <c r="I1019" s="132">
        <v>14500</v>
      </c>
    </row>
    <row r="1020" spans="1:9" ht="12.75" customHeight="1" x14ac:dyDescent="0.2">
      <c r="A1020" s="127">
        <v>10056</v>
      </c>
      <c r="B1020" s="127" t="str">
        <f t="shared" si="15"/>
        <v/>
      </c>
    </row>
    <row r="1021" spans="1:9" ht="13.5" customHeight="1" x14ac:dyDescent="0.2">
      <c r="A1021" s="127">
        <v>10056</v>
      </c>
      <c r="C1021" s="143" t="s">
        <v>44</v>
      </c>
      <c r="D1021" s="144">
        <v>22109</v>
      </c>
      <c r="E1021" s="144">
        <v>0</v>
      </c>
      <c r="F1021" s="144">
        <v>0</v>
      </c>
      <c r="G1021" s="144">
        <v>0</v>
      </c>
      <c r="H1021" s="145">
        <v>0</v>
      </c>
      <c r="I1021" s="146">
        <v>22109</v>
      </c>
    </row>
    <row r="1022" spans="1:9" ht="0.75" customHeight="1" x14ac:dyDescent="0.2">
      <c r="A1022" s="127">
        <v>10056</v>
      </c>
      <c r="B1022" s="127" t="str">
        <f t="shared" si="15"/>
        <v/>
      </c>
    </row>
    <row r="1023" spans="1:9" ht="15.75" customHeight="1" x14ac:dyDescent="0.2">
      <c r="A1023" s="127">
        <v>10056</v>
      </c>
      <c r="C1023" s="139" t="s">
        <v>45</v>
      </c>
      <c r="D1023" s="140">
        <v>1220871</v>
      </c>
      <c r="E1023" s="140">
        <v>104845.81</v>
      </c>
      <c r="F1023" s="140">
        <v>0</v>
      </c>
      <c r="G1023" s="140">
        <v>104845.81</v>
      </c>
      <c r="H1023" s="141">
        <v>8.5877877351497389</v>
      </c>
      <c r="I1023" s="142">
        <v>1116025.19</v>
      </c>
    </row>
    <row r="1024" spans="1:9" ht="14.25" customHeight="1" x14ac:dyDescent="0.2">
      <c r="A1024" s="127">
        <v>10056</v>
      </c>
      <c r="B1024" s="127" t="s">
        <v>322</v>
      </c>
      <c r="C1024" s="161" t="s">
        <v>46</v>
      </c>
      <c r="D1024" s="162">
        <v>92609</v>
      </c>
      <c r="E1024" s="162">
        <v>-898657.09</v>
      </c>
      <c r="F1024" s="162">
        <v>0</v>
      </c>
      <c r="G1024" s="162">
        <v>-898657.09</v>
      </c>
      <c r="H1024" s="151">
        <v>-970.37770627044881</v>
      </c>
      <c r="I1024" s="152">
        <v>991266.09</v>
      </c>
    </row>
    <row r="1025" spans="1:9" ht="16.5" customHeight="1" x14ac:dyDescent="0.2">
      <c r="A1025" s="127">
        <v>10056</v>
      </c>
      <c r="B1025" s="127" t="s">
        <v>323</v>
      </c>
      <c r="C1025" s="153" t="s">
        <v>47</v>
      </c>
      <c r="D1025" s="154">
        <v>1</v>
      </c>
      <c r="E1025" s="155"/>
      <c r="F1025" s="155"/>
      <c r="G1025" s="155"/>
      <c r="H1025" s="155"/>
      <c r="I1025" s="156"/>
    </row>
    <row r="1026" spans="1:9" ht="13.5" customHeight="1" x14ac:dyDescent="0.2">
      <c r="A1026" s="127">
        <v>10056</v>
      </c>
      <c r="B1026" s="127" t="str">
        <f>LEFT(C1026,4)</f>
        <v>CI01</v>
      </c>
      <c r="C1026" s="129" t="s">
        <v>48</v>
      </c>
      <c r="D1026" s="130">
        <v>-2363</v>
      </c>
      <c r="E1026" s="130">
        <v>0</v>
      </c>
      <c r="F1026" s="130">
        <v>0</v>
      </c>
      <c r="G1026" s="130">
        <v>0</v>
      </c>
      <c r="H1026" s="131">
        <v>0</v>
      </c>
      <c r="I1026" s="132">
        <v>-2363</v>
      </c>
    </row>
    <row r="1027" spans="1:9" ht="12.75" customHeight="1" x14ac:dyDescent="0.2">
      <c r="A1027" s="127">
        <v>10056</v>
      </c>
      <c r="B1027" s="127" t="str">
        <f t="shared" si="15"/>
        <v/>
      </c>
    </row>
    <row r="1028" spans="1:9" ht="13.5" customHeight="1" x14ac:dyDescent="0.2">
      <c r="A1028" s="127">
        <v>10056</v>
      </c>
      <c r="C1028" s="143" t="s">
        <v>51</v>
      </c>
      <c r="D1028" s="144">
        <v>-2363</v>
      </c>
      <c r="E1028" s="144">
        <v>0</v>
      </c>
      <c r="F1028" s="144">
        <v>0</v>
      </c>
      <c r="G1028" s="144">
        <v>0</v>
      </c>
      <c r="H1028" s="145">
        <v>0</v>
      </c>
      <c r="I1028" s="146">
        <v>-2363</v>
      </c>
    </row>
    <row r="1029" spans="1:9" ht="0.75" customHeight="1" x14ac:dyDescent="0.2">
      <c r="A1029" s="127">
        <v>10056</v>
      </c>
      <c r="B1029" s="127" t="str">
        <f t="shared" si="15"/>
        <v/>
      </c>
    </row>
    <row r="1030" spans="1:9" ht="13.5" customHeight="1" x14ac:dyDescent="0.2">
      <c r="A1030" s="127">
        <v>10056</v>
      </c>
      <c r="B1030" s="127" t="s">
        <v>325</v>
      </c>
      <c r="C1030" s="129" t="s">
        <v>229</v>
      </c>
      <c r="D1030" s="130">
        <v>2364</v>
      </c>
      <c r="E1030" s="130">
        <v>0</v>
      </c>
      <c r="F1030" s="130">
        <v>0</v>
      </c>
      <c r="G1030" s="130">
        <v>0</v>
      </c>
      <c r="H1030" s="131">
        <v>0</v>
      </c>
      <c r="I1030" s="132">
        <v>2364</v>
      </c>
    </row>
    <row r="1031" spans="1:9" ht="12.75" customHeight="1" x14ac:dyDescent="0.2">
      <c r="A1031" s="127">
        <v>10056</v>
      </c>
      <c r="B1031" s="127" t="str">
        <f t="shared" si="15"/>
        <v/>
      </c>
    </row>
    <row r="1032" spans="1:9" ht="13.5" customHeight="1" x14ac:dyDescent="0.2">
      <c r="A1032" s="127">
        <v>10056</v>
      </c>
      <c r="C1032" s="143" t="s">
        <v>56</v>
      </c>
      <c r="D1032" s="144">
        <v>2364</v>
      </c>
      <c r="E1032" s="144">
        <v>0</v>
      </c>
      <c r="F1032" s="144">
        <v>0</v>
      </c>
      <c r="G1032" s="144">
        <v>0</v>
      </c>
      <c r="H1032" s="145">
        <v>0</v>
      </c>
      <c r="I1032" s="146">
        <v>2364</v>
      </c>
    </row>
    <row r="1033" spans="1:9" ht="0.75" customHeight="1" x14ac:dyDescent="0.2">
      <c r="A1033" s="127">
        <v>10056</v>
      </c>
      <c r="B1033" s="127" t="str">
        <f t="shared" si="15"/>
        <v/>
      </c>
    </row>
    <row r="1034" spans="1:9" ht="14.25" customHeight="1" x14ac:dyDescent="0.2">
      <c r="A1034" s="127">
        <v>10056</v>
      </c>
      <c r="B1034" s="127" t="s">
        <v>324</v>
      </c>
      <c r="C1034" s="157" t="s">
        <v>57</v>
      </c>
      <c r="D1034" s="158">
        <v>1</v>
      </c>
      <c r="E1034" s="158">
        <v>0</v>
      </c>
      <c r="F1034" s="158">
        <v>0</v>
      </c>
      <c r="G1034" s="158">
        <v>0</v>
      </c>
      <c r="H1034" s="159">
        <v>0</v>
      </c>
      <c r="I1034" s="160">
        <v>1</v>
      </c>
    </row>
    <row r="1035" spans="1:9" ht="0.75" customHeight="1" x14ac:dyDescent="0.2">
      <c r="A1035" s="127">
        <v>10056</v>
      </c>
      <c r="B1035" s="127" t="str">
        <f t="shared" si="15"/>
        <v/>
      </c>
    </row>
    <row r="1036" spans="1:9" ht="14.25" customHeight="1" x14ac:dyDescent="0.2">
      <c r="A1036" s="127">
        <v>10056</v>
      </c>
      <c r="B1036" s="127" t="str">
        <f t="shared" ref="B1036:B1098" si="16">LEFT(C1036,3)</f>
        <v>TOT</v>
      </c>
      <c r="C1036" s="133" t="s">
        <v>58</v>
      </c>
      <c r="D1036" s="134">
        <v>92610</v>
      </c>
      <c r="E1036" s="134">
        <v>-898657.09</v>
      </c>
      <c r="F1036" s="134">
        <v>0</v>
      </c>
      <c r="G1036" s="134">
        <v>-898657.09</v>
      </c>
      <c r="H1036" s="135">
        <v>-970.36722816110569</v>
      </c>
      <c r="I1036" s="136">
        <v>991267.09</v>
      </c>
    </row>
    <row r="1037" spans="1:9" ht="6.75" customHeight="1" x14ac:dyDescent="0.2">
      <c r="A1037" s="127">
        <v>10056</v>
      </c>
      <c r="B1037" s="127" t="str">
        <f t="shared" si="16"/>
        <v>Lon</v>
      </c>
      <c r="C1037" s="247" t="s">
        <v>202</v>
      </c>
      <c r="D1037" s="247"/>
      <c r="E1037" s="247"/>
      <c r="F1037" s="247"/>
      <c r="G1037" s="247"/>
    </row>
    <row r="1038" spans="1:9" ht="13.5" customHeight="1" x14ac:dyDescent="0.2">
      <c r="B1038" s="127" t="str">
        <f t="shared" si="16"/>
        <v/>
      </c>
      <c r="C1038" s="247"/>
      <c r="D1038" s="247"/>
      <c r="E1038" s="247"/>
      <c r="F1038" s="247"/>
      <c r="G1038" s="247"/>
    </row>
    <row r="1039" spans="1:9" ht="6.75" customHeight="1" x14ac:dyDescent="0.2">
      <c r="B1039" s="127" t="str">
        <f t="shared" si="16"/>
        <v/>
      </c>
      <c r="C1039" s="247"/>
      <c r="D1039" s="247"/>
      <c r="E1039" s="247"/>
      <c r="F1039" s="247"/>
      <c r="G1039" s="247"/>
    </row>
    <row r="1040" spans="1:9" ht="13.5" customHeight="1" x14ac:dyDescent="0.2">
      <c r="B1040" s="127" t="str">
        <f t="shared" si="16"/>
        <v>Rep</v>
      </c>
      <c r="C1040" s="248" t="s">
        <v>203</v>
      </c>
      <c r="D1040" s="248"/>
      <c r="E1040" s="248"/>
      <c r="F1040" s="248"/>
      <c r="G1040" s="248"/>
    </row>
    <row r="1041" spans="1:9" ht="6.75" customHeight="1" x14ac:dyDescent="0.2">
      <c r="B1041" s="127" t="str">
        <f t="shared" si="16"/>
        <v/>
      </c>
    </row>
    <row r="1042" spans="1:9" ht="12.75" customHeight="1" x14ac:dyDescent="0.2">
      <c r="B1042" s="127" t="str">
        <f t="shared" si="16"/>
        <v>Cos</v>
      </c>
      <c r="C1042" s="248" t="s">
        <v>240</v>
      </c>
      <c r="D1042" s="248"/>
      <c r="E1042" s="248"/>
      <c r="F1042" s="248"/>
      <c r="G1042" s="248"/>
    </row>
    <row r="1043" spans="1:9" ht="13.5" customHeight="1" x14ac:dyDescent="0.2">
      <c r="B1043" s="127" t="str">
        <f t="shared" si="16"/>
        <v/>
      </c>
      <c r="C1043" s="248"/>
      <c r="D1043" s="248"/>
      <c r="E1043" s="248"/>
      <c r="F1043" s="248"/>
      <c r="G1043" s="248"/>
    </row>
    <row r="1044" spans="1:9" ht="6" customHeight="1" x14ac:dyDescent="0.2">
      <c r="B1044" s="127" t="str">
        <f t="shared" si="16"/>
        <v/>
      </c>
    </row>
    <row r="1045" spans="1:9" ht="13.5" customHeight="1" x14ac:dyDescent="0.2">
      <c r="B1045" s="127" t="str">
        <f t="shared" si="16"/>
        <v xml:space="preserve">
CF</v>
      </c>
      <c r="C1045" s="249" t="s">
        <v>205</v>
      </c>
      <c r="D1045" s="251" t="s">
        <v>206</v>
      </c>
      <c r="E1045" s="251" t="s">
        <v>207</v>
      </c>
      <c r="F1045" s="251" t="s">
        <v>208</v>
      </c>
      <c r="G1045" s="252" t="s">
        <v>209</v>
      </c>
      <c r="H1045" s="245" t="s">
        <v>210</v>
      </c>
      <c r="I1045" s="243" t="s">
        <v>211</v>
      </c>
    </row>
    <row r="1046" spans="1:9" ht="15" customHeight="1" x14ac:dyDescent="0.2">
      <c r="B1046" s="127" t="str">
        <f t="shared" si="16"/>
        <v/>
      </c>
      <c r="C1046" s="250"/>
      <c r="D1046" s="246"/>
      <c r="E1046" s="246"/>
      <c r="F1046" s="246"/>
      <c r="G1046" s="253"/>
      <c r="H1046" s="246"/>
      <c r="I1046" s="244"/>
    </row>
    <row r="1047" spans="1:9" ht="16.5" customHeight="1" x14ac:dyDescent="0.2">
      <c r="A1047" s="127">
        <v>10057</v>
      </c>
      <c r="B1047" s="126" t="s">
        <v>321</v>
      </c>
      <c r="C1047" s="147" t="s">
        <v>5</v>
      </c>
      <c r="D1047" s="148">
        <v>173553</v>
      </c>
      <c r="E1047" s="149"/>
      <c r="F1047" s="149"/>
      <c r="G1047" s="149"/>
      <c r="H1047" s="149"/>
      <c r="I1047" s="150"/>
    </row>
    <row r="1048" spans="1:9" ht="13.5" customHeight="1" x14ac:dyDescent="0.2">
      <c r="A1048" s="127">
        <v>10057</v>
      </c>
      <c r="B1048" s="127" t="str">
        <f t="shared" si="16"/>
        <v>I01</v>
      </c>
      <c r="C1048" s="129" t="s">
        <v>6</v>
      </c>
      <c r="D1048" s="130">
        <v>-1728456</v>
      </c>
      <c r="E1048" s="130">
        <v>-1734480</v>
      </c>
      <c r="F1048" s="130">
        <v>0</v>
      </c>
      <c r="G1048" s="130">
        <v>-1734480</v>
      </c>
      <c r="H1048" s="131">
        <v>100.34851914078229</v>
      </c>
      <c r="I1048" s="132">
        <v>6024</v>
      </c>
    </row>
    <row r="1049" spans="1:9" ht="13.5" customHeight="1" x14ac:dyDescent="0.2">
      <c r="A1049" s="127">
        <v>10057</v>
      </c>
      <c r="B1049" s="127" t="str">
        <f t="shared" si="16"/>
        <v>I03</v>
      </c>
      <c r="C1049" s="129" t="s">
        <v>7</v>
      </c>
      <c r="D1049" s="130">
        <v>-10570</v>
      </c>
      <c r="E1049" s="130">
        <v>-16707</v>
      </c>
      <c r="F1049" s="130">
        <v>0</v>
      </c>
      <c r="G1049" s="130">
        <v>-16707</v>
      </c>
      <c r="H1049" s="131">
        <v>158.06054872280038</v>
      </c>
      <c r="I1049" s="132">
        <v>6137</v>
      </c>
    </row>
    <row r="1050" spans="1:9" ht="13.5" customHeight="1" x14ac:dyDescent="0.2">
      <c r="A1050" s="127">
        <v>10057</v>
      </c>
      <c r="B1050" s="127" t="str">
        <f t="shared" si="16"/>
        <v>I05</v>
      </c>
      <c r="C1050" s="129" t="s">
        <v>8</v>
      </c>
      <c r="D1050" s="130">
        <v>-158400</v>
      </c>
      <c r="E1050" s="130">
        <v>0</v>
      </c>
      <c r="F1050" s="130">
        <v>0</v>
      </c>
      <c r="G1050" s="130">
        <v>0</v>
      </c>
      <c r="H1050" s="131">
        <v>0</v>
      </c>
      <c r="I1050" s="132">
        <v>-158400</v>
      </c>
    </row>
    <row r="1051" spans="1:9" ht="13.5" customHeight="1" x14ac:dyDescent="0.2">
      <c r="A1051" s="127">
        <v>10057</v>
      </c>
      <c r="B1051" s="127" t="str">
        <f t="shared" si="16"/>
        <v>I06</v>
      </c>
      <c r="C1051" s="129" t="s">
        <v>9</v>
      </c>
      <c r="D1051" s="130">
        <v>0</v>
      </c>
      <c r="E1051" s="130">
        <v>-40100</v>
      </c>
      <c r="F1051" s="130">
        <v>0</v>
      </c>
      <c r="G1051" s="130">
        <v>-40100</v>
      </c>
      <c r="H1051" s="131">
        <v>0</v>
      </c>
      <c r="I1051" s="132">
        <v>40100</v>
      </c>
    </row>
    <row r="1052" spans="1:9" ht="13.5" customHeight="1" x14ac:dyDescent="0.2">
      <c r="A1052" s="127">
        <v>10057</v>
      </c>
      <c r="B1052" s="127" t="str">
        <f t="shared" si="16"/>
        <v>I07</v>
      </c>
      <c r="C1052" s="129" t="s">
        <v>212</v>
      </c>
      <c r="D1052" s="130">
        <v>-2410</v>
      </c>
      <c r="E1052" s="130">
        <v>0</v>
      </c>
      <c r="F1052" s="130">
        <v>0</v>
      </c>
      <c r="G1052" s="130">
        <v>0</v>
      </c>
      <c r="H1052" s="131">
        <v>0</v>
      </c>
      <c r="I1052" s="132">
        <v>-2410</v>
      </c>
    </row>
    <row r="1053" spans="1:9" ht="13.5" customHeight="1" x14ac:dyDescent="0.2">
      <c r="A1053" s="127">
        <v>10057</v>
      </c>
      <c r="B1053" s="127" t="str">
        <f t="shared" si="16"/>
        <v>I08</v>
      </c>
      <c r="C1053" s="129" t="s">
        <v>213</v>
      </c>
      <c r="D1053" s="130">
        <v>-91248</v>
      </c>
      <c r="E1053" s="130">
        <v>-22641.34</v>
      </c>
      <c r="F1053" s="130">
        <v>0</v>
      </c>
      <c r="G1053" s="130">
        <v>-22641.34</v>
      </c>
      <c r="H1053" s="131">
        <v>24.812971243205329</v>
      </c>
      <c r="I1053" s="132">
        <v>-68606.66</v>
      </c>
    </row>
    <row r="1054" spans="1:9" ht="13.5" customHeight="1" x14ac:dyDescent="0.2">
      <c r="A1054" s="127">
        <v>10057</v>
      </c>
      <c r="B1054" s="127" t="str">
        <f t="shared" si="16"/>
        <v>I09</v>
      </c>
      <c r="C1054" s="129" t="s">
        <v>10</v>
      </c>
      <c r="D1054" s="130">
        <v>-43735</v>
      </c>
      <c r="E1054" s="130">
        <v>-10590.57</v>
      </c>
      <c r="F1054" s="130">
        <v>0</v>
      </c>
      <c r="G1054" s="130">
        <v>-10590.57</v>
      </c>
      <c r="H1054" s="131">
        <v>24.215319538127357</v>
      </c>
      <c r="I1054" s="132">
        <v>-33144.43</v>
      </c>
    </row>
    <row r="1055" spans="1:9" ht="13.5" customHeight="1" x14ac:dyDescent="0.2">
      <c r="A1055" s="127">
        <v>10057</v>
      </c>
      <c r="B1055" s="127" t="str">
        <f t="shared" si="16"/>
        <v>I12</v>
      </c>
      <c r="C1055" s="129" t="s">
        <v>11</v>
      </c>
      <c r="D1055" s="130">
        <v>-1013</v>
      </c>
      <c r="E1055" s="130">
        <v>-23914.46</v>
      </c>
      <c r="F1055" s="130">
        <v>0</v>
      </c>
      <c r="G1055" s="130">
        <v>-23914.46</v>
      </c>
      <c r="H1055" s="131">
        <v>2360.7561697926949</v>
      </c>
      <c r="I1055" s="132">
        <v>22901.46</v>
      </c>
    </row>
    <row r="1056" spans="1:9" ht="13.5" customHeight="1" x14ac:dyDescent="0.2">
      <c r="A1056" s="127">
        <v>10057</v>
      </c>
      <c r="B1056" s="127" t="str">
        <f t="shared" si="16"/>
        <v>I13</v>
      </c>
      <c r="C1056" s="129" t="s">
        <v>12</v>
      </c>
      <c r="D1056" s="130">
        <v>-8000</v>
      </c>
      <c r="E1056" s="130">
        <v>-10995.08</v>
      </c>
      <c r="F1056" s="130">
        <v>0</v>
      </c>
      <c r="G1056" s="130">
        <v>-10995.08</v>
      </c>
      <c r="H1056" s="131">
        <v>137.4385</v>
      </c>
      <c r="I1056" s="132">
        <v>2995.08</v>
      </c>
    </row>
    <row r="1057" spans="1:9" ht="13.5" customHeight="1" x14ac:dyDescent="0.2">
      <c r="A1057" s="127">
        <v>10057</v>
      </c>
      <c r="B1057" s="127" t="str">
        <f t="shared" si="16"/>
        <v>I18</v>
      </c>
      <c r="C1057" s="129" t="s">
        <v>13</v>
      </c>
      <c r="D1057" s="130">
        <v>-82145</v>
      </c>
      <c r="E1057" s="130">
        <v>-17693.96</v>
      </c>
      <c r="F1057" s="130">
        <v>0</v>
      </c>
      <c r="G1057" s="130">
        <v>-17693.96</v>
      </c>
      <c r="H1057" s="131">
        <v>21.539911132753058</v>
      </c>
      <c r="I1057" s="132">
        <v>-64451.040000000001</v>
      </c>
    </row>
    <row r="1058" spans="1:9" ht="12.75" customHeight="1" x14ac:dyDescent="0.2">
      <c r="A1058" s="127">
        <v>10057</v>
      </c>
      <c r="B1058" s="127" t="str">
        <f t="shared" si="16"/>
        <v/>
      </c>
    </row>
    <row r="1059" spans="1:9" ht="13.5" customHeight="1" x14ac:dyDescent="0.2">
      <c r="A1059" s="127">
        <v>10057</v>
      </c>
      <c r="C1059" s="143" t="s">
        <v>14</v>
      </c>
      <c r="D1059" s="144">
        <v>-2125977</v>
      </c>
      <c r="E1059" s="144">
        <v>-1877122.41</v>
      </c>
      <c r="F1059" s="144">
        <v>0</v>
      </c>
      <c r="G1059" s="144">
        <v>-1877122.41</v>
      </c>
      <c r="H1059" s="145">
        <v>88.294577504836596</v>
      </c>
      <c r="I1059" s="146">
        <v>-248854.59</v>
      </c>
    </row>
    <row r="1060" spans="1:9" ht="0.75" customHeight="1" x14ac:dyDescent="0.2">
      <c r="A1060" s="127">
        <v>10057</v>
      </c>
      <c r="B1060" s="127" t="str">
        <f t="shared" si="16"/>
        <v/>
      </c>
    </row>
    <row r="1061" spans="1:9" ht="13.5" customHeight="1" x14ac:dyDescent="0.2">
      <c r="A1061" s="127">
        <v>10057</v>
      </c>
      <c r="B1061" s="127" t="str">
        <f t="shared" si="16"/>
        <v>E01</v>
      </c>
      <c r="C1061" s="129" t="s">
        <v>15</v>
      </c>
      <c r="D1061" s="130">
        <v>1054497</v>
      </c>
      <c r="E1061" s="130">
        <v>0</v>
      </c>
      <c r="F1061" s="130">
        <v>0</v>
      </c>
      <c r="G1061" s="130">
        <v>0</v>
      </c>
      <c r="H1061" s="131">
        <v>0</v>
      </c>
      <c r="I1061" s="132">
        <v>1054497</v>
      </c>
    </row>
    <row r="1062" spans="1:9" ht="13.5" customHeight="1" x14ac:dyDescent="0.2">
      <c r="A1062" s="127">
        <v>10057</v>
      </c>
      <c r="B1062" s="127" t="str">
        <f t="shared" si="16"/>
        <v>E03</v>
      </c>
      <c r="C1062" s="129" t="s">
        <v>17</v>
      </c>
      <c r="D1062" s="130">
        <v>334982</v>
      </c>
      <c r="E1062" s="130">
        <v>0</v>
      </c>
      <c r="F1062" s="130">
        <v>0</v>
      </c>
      <c r="G1062" s="130">
        <v>0</v>
      </c>
      <c r="H1062" s="131">
        <v>0</v>
      </c>
      <c r="I1062" s="132">
        <v>334982</v>
      </c>
    </row>
    <row r="1063" spans="1:9" ht="13.5" customHeight="1" x14ac:dyDescent="0.2">
      <c r="A1063" s="127">
        <v>10057</v>
      </c>
      <c r="B1063" s="127" t="str">
        <f t="shared" si="16"/>
        <v>E04</v>
      </c>
      <c r="C1063" s="129" t="s">
        <v>18</v>
      </c>
      <c r="D1063" s="130">
        <v>37077</v>
      </c>
      <c r="E1063" s="130">
        <v>0</v>
      </c>
      <c r="F1063" s="130">
        <v>0</v>
      </c>
      <c r="G1063" s="130">
        <v>0</v>
      </c>
      <c r="H1063" s="131">
        <v>0</v>
      </c>
      <c r="I1063" s="132">
        <v>37077</v>
      </c>
    </row>
    <row r="1064" spans="1:9" ht="13.5" customHeight="1" x14ac:dyDescent="0.2">
      <c r="A1064" s="127">
        <v>10057</v>
      </c>
      <c r="B1064" s="127" t="str">
        <f t="shared" si="16"/>
        <v>E05</v>
      </c>
      <c r="C1064" s="129" t="s">
        <v>214</v>
      </c>
      <c r="D1064" s="130">
        <v>68737</v>
      </c>
      <c r="E1064" s="130">
        <v>0</v>
      </c>
      <c r="F1064" s="130">
        <v>0</v>
      </c>
      <c r="G1064" s="130">
        <v>0</v>
      </c>
      <c r="H1064" s="131">
        <v>0</v>
      </c>
      <c r="I1064" s="132">
        <v>68737</v>
      </c>
    </row>
    <row r="1065" spans="1:9" ht="13.5" customHeight="1" x14ac:dyDescent="0.2">
      <c r="A1065" s="127">
        <v>10057</v>
      </c>
      <c r="B1065" s="127" t="str">
        <f t="shared" si="16"/>
        <v>E07</v>
      </c>
      <c r="C1065" s="129" t="s">
        <v>19</v>
      </c>
      <c r="D1065" s="130">
        <v>105643</v>
      </c>
      <c r="E1065" s="130">
        <v>0</v>
      </c>
      <c r="F1065" s="130">
        <v>0</v>
      </c>
      <c r="G1065" s="130">
        <v>0</v>
      </c>
      <c r="H1065" s="131">
        <v>0</v>
      </c>
      <c r="I1065" s="132">
        <v>105643</v>
      </c>
    </row>
    <row r="1066" spans="1:9" ht="13.5" customHeight="1" x14ac:dyDescent="0.2">
      <c r="A1066" s="127">
        <v>10057</v>
      </c>
      <c r="B1066" s="127" t="str">
        <f t="shared" si="16"/>
        <v>E08</v>
      </c>
      <c r="C1066" s="129" t="s">
        <v>20</v>
      </c>
      <c r="D1066" s="130">
        <v>12835</v>
      </c>
      <c r="E1066" s="130">
        <v>-2541</v>
      </c>
      <c r="F1066" s="130">
        <v>0</v>
      </c>
      <c r="G1066" s="130">
        <v>-2541</v>
      </c>
      <c r="H1066" s="131">
        <v>-19.797428905336968</v>
      </c>
      <c r="I1066" s="132">
        <v>15376</v>
      </c>
    </row>
    <row r="1067" spans="1:9" ht="13.5" customHeight="1" x14ac:dyDescent="0.2">
      <c r="A1067" s="127">
        <v>10057</v>
      </c>
      <c r="B1067" s="127" t="str">
        <f t="shared" si="16"/>
        <v>E09</v>
      </c>
      <c r="C1067" s="129" t="s">
        <v>215</v>
      </c>
      <c r="D1067" s="130">
        <v>1900</v>
      </c>
      <c r="E1067" s="130">
        <v>332.85</v>
      </c>
      <c r="F1067" s="130">
        <v>0</v>
      </c>
      <c r="G1067" s="130">
        <v>332.85</v>
      </c>
      <c r="H1067" s="131">
        <v>17.518421052631581</v>
      </c>
      <c r="I1067" s="132">
        <v>1567.15</v>
      </c>
    </row>
    <row r="1068" spans="1:9" ht="13.5" customHeight="1" x14ac:dyDescent="0.2">
      <c r="A1068" s="127">
        <v>10057</v>
      </c>
      <c r="B1068" s="127" t="str">
        <f t="shared" si="16"/>
        <v>E10</v>
      </c>
      <c r="C1068" s="129" t="s">
        <v>21</v>
      </c>
      <c r="D1068" s="130">
        <v>16696</v>
      </c>
      <c r="E1068" s="130">
        <v>677.28</v>
      </c>
      <c r="F1068" s="130">
        <v>0</v>
      </c>
      <c r="G1068" s="130">
        <v>677.28</v>
      </c>
      <c r="H1068" s="131">
        <v>4.0565404887398175</v>
      </c>
      <c r="I1068" s="132">
        <v>16018.72</v>
      </c>
    </row>
    <row r="1069" spans="1:9" ht="13.5" customHeight="1" x14ac:dyDescent="0.2">
      <c r="A1069" s="127">
        <v>10057</v>
      </c>
      <c r="B1069" s="127" t="str">
        <f t="shared" si="16"/>
        <v>E11</v>
      </c>
      <c r="C1069" s="129" t="s">
        <v>22</v>
      </c>
      <c r="D1069" s="130">
        <v>1928</v>
      </c>
      <c r="E1069" s="130">
        <v>0</v>
      </c>
      <c r="F1069" s="130">
        <v>0</v>
      </c>
      <c r="G1069" s="130">
        <v>0</v>
      </c>
      <c r="H1069" s="131">
        <v>0</v>
      </c>
      <c r="I1069" s="132">
        <v>1928</v>
      </c>
    </row>
    <row r="1070" spans="1:9" ht="12.75" customHeight="1" x14ac:dyDescent="0.2">
      <c r="A1070" s="127">
        <v>10057</v>
      </c>
      <c r="B1070" s="127" t="str">
        <f t="shared" si="16"/>
        <v/>
      </c>
    </row>
    <row r="1071" spans="1:9" ht="13.5" customHeight="1" x14ac:dyDescent="0.2">
      <c r="A1071" s="127">
        <v>10057</v>
      </c>
      <c r="C1071" s="143" t="s">
        <v>23</v>
      </c>
      <c r="D1071" s="144">
        <v>1634295</v>
      </c>
      <c r="E1071" s="144">
        <v>-1530.87</v>
      </c>
      <c r="F1071" s="144">
        <v>0</v>
      </c>
      <c r="G1071" s="144">
        <v>-1530.87</v>
      </c>
      <c r="H1071" s="145">
        <v>-9.3671583159711067E-2</v>
      </c>
      <c r="I1071" s="146">
        <v>1635825.87</v>
      </c>
    </row>
    <row r="1072" spans="1:9" ht="13.5" customHeight="1" x14ac:dyDescent="0.2">
      <c r="A1072" s="127">
        <v>10057</v>
      </c>
      <c r="B1072" s="127" t="str">
        <f t="shared" si="16"/>
        <v>E12</v>
      </c>
      <c r="C1072" s="129" t="s">
        <v>24</v>
      </c>
      <c r="D1072" s="130">
        <v>42500</v>
      </c>
      <c r="E1072" s="130">
        <v>9858.81</v>
      </c>
      <c r="F1072" s="130">
        <v>0</v>
      </c>
      <c r="G1072" s="130">
        <v>9858.81</v>
      </c>
      <c r="H1072" s="131">
        <v>23.197199999999999</v>
      </c>
      <c r="I1072" s="132">
        <v>32641.19</v>
      </c>
    </row>
    <row r="1073" spans="1:9" ht="13.5" customHeight="1" x14ac:dyDescent="0.2">
      <c r="A1073" s="127">
        <v>10057</v>
      </c>
      <c r="B1073" s="127" t="str">
        <f t="shared" si="16"/>
        <v>E13</v>
      </c>
      <c r="C1073" s="129" t="s">
        <v>216</v>
      </c>
      <c r="D1073" s="130">
        <v>5169</v>
      </c>
      <c r="E1073" s="130">
        <v>292.25</v>
      </c>
      <c r="F1073" s="130">
        <v>0</v>
      </c>
      <c r="G1073" s="130">
        <v>292.25</v>
      </c>
      <c r="H1073" s="131">
        <v>5.6538982395047386</v>
      </c>
      <c r="I1073" s="132">
        <v>4876.75</v>
      </c>
    </row>
    <row r="1074" spans="1:9" ht="13.5" customHeight="1" x14ac:dyDescent="0.2">
      <c r="A1074" s="127">
        <v>10057</v>
      </c>
      <c r="B1074" s="127" t="str">
        <f t="shared" si="16"/>
        <v>E14</v>
      </c>
      <c r="C1074" s="129" t="s">
        <v>25</v>
      </c>
      <c r="D1074" s="130">
        <v>26650</v>
      </c>
      <c r="E1074" s="130">
        <v>6841.14</v>
      </c>
      <c r="F1074" s="130">
        <v>0</v>
      </c>
      <c r="G1074" s="130">
        <v>6841.14</v>
      </c>
      <c r="H1074" s="131">
        <v>25.67031894934334</v>
      </c>
      <c r="I1074" s="132">
        <v>19808.86</v>
      </c>
    </row>
    <row r="1075" spans="1:9" ht="13.5" customHeight="1" x14ac:dyDescent="0.2">
      <c r="A1075" s="127">
        <v>10057</v>
      </c>
      <c r="B1075" s="127" t="str">
        <f t="shared" si="16"/>
        <v>E15</v>
      </c>
      <c r="C1075" s="129" t="s">
        <v>26</v>
      </c>
      <c r="D1075" s="130">
        <v>9495</v>
      </c>
      <c r="E1075" s="130">
        <v>1182.6300000000001</v>
      </c>
      <c r="F1075" s="130">
        <v>0</v>
      </c>
      <c r="G1075" s="130">
        <v>1182.6300000000001</v>
      </c>
      <c r="H1075" s="131">
        <v>12.455292259083729</v>
      </c>
      <c r="I1075" s="132">
        <v>8312.3700000000008</v>
      </c>
    </row>
    <row r="1076" spans="1:9" ht="13.5" customHeight="1" x14ac:dyDescent="0.2">
      <c r="A1076" s="127">
        <v>10057</v>
      </c>
      <c r="B1076" s="127" t="str">
        <f t="shared" si="16"/>
        <v>E16</v>
      </c>
      <c r="C1076" s="129" t="s">
        <v>27</v>
      </c>
      <c r="D1076" s="130">
        <v>31972</v>
      </c>
      <c r="E1076" s="130">
        <v>8150.28</v>
      </c>
      <c r="F1076" s="130">
        <v>0</v>
      </c>
      <c r="G1076" s="130">
        <v>8150.28</v>
      </c>
      <c r="H1076" s="131">
        <v>25.491930439134244</v>
      </c>
      <c r="I1076" s="132">
        <v>23821.72</v>
      </c>
    </row>
    <row r="1077" spans="1:9" ht="13.5" customHeight="1" x14ac:dyDescent="0.2">
      <c r="A1077" s="127">
        <v>10057</v>
      </c>
      <c r="B1077" s="127" t="str">
        <f t="shared" si="16"/>
        <v>E17</v>
      </c>
      <c r="C1077" s="129" t="s">
        <v>28</v>
      </c>
      <c r="D1077" s="130">
        <v>20549</v>
      </c>
      <c r="E1077" s="130">
        <v>22080</v>
      </c>
      <c r="F1077" s="130">
        <v>0</v>
      </c>
      <c r="G1077" s="130">
        <v>22080</v>
      </c>
      <c r="H1077" s="131">
        <v>107.45048420847728</v>
      </c>
      <c r="I1077" s="132">
        <v>-1531</v>
      </c>
    </row>
    <row r="1078" spans="1:9" ht="13.5" customHeight="1" x14ac:dyDescent="0.2">
      <c r="A1078" s="127">
        <v>10057</v>
      </c>
      <c r="B1078" s="127" t="str">
        <f t="shared" si="16"/>
        <v>E18</v>
      </c>
      <c r="C1078" s="129" t="s">
        <v>29</v>
      </c>
      <c r="D1078" s="130">
        <v>14819</v>
      </c>
      <c r="E1078" s="130">
        <v>4503.08</v>
      </c>
      <c r="F1078" s="130">
        <v>0</v>
      </c>
      <c r="G1078" s="130">
        <v>4503.08</v>
      </c>
      <c r="H1078" s="131">
        <v>30.387205614413933</v>
      </c>
      <c r="I1078" s="132">
        <v>10315.92</v>
      </c>
    </row>
    <row r="1079" spans="1:9" ht="12.75" customHeight="1" x14ac:dyDescent="0.2">
      <c r="A1079" s="127">
        <v>10057</v>
      </c>
      <c r="B1079" s="127" t="str">
        <f t="shared" si="16"/>
        <v/>
      </c>
    </row>
    <row r="1080" spans="1:9" ht="13.5" customHeight="1" x14ac:dyDescent="0.2">
      <c r="A1080" s="127">
        <v>10057</v>
      </c>
      <c r="C1080" s="143" t="s">
        <v>30</v>
      </c>
      <c r="D1080" s="144">
        <v>151154</v>
      </c>
      <c r="E1080" s="144">
        <v>52908.19</v>
      </c>
      <c r="F1080" s="144">
        <v>0</v>
      </c>
      <c r="G1080" s="144">
        <v>52908.19</v>
      </c>
      <c r="H1080" s="145">
        <v>35.002838165050214</v>
      </c>
      <c r="I1080" s="146">
        <v>98245.81</v>
      </c>
    </row>
    <row r="1081" spans="1:9" ht="13.5" customHeight="1" x14ac:dyDescent="0.2">
      <c r="A1081" s="127">
        <v>10057</v>
      </c>
      <c r="B1081" s="127" t="str">
        <f t="shared" si="16"/>
        <v>E19</v>
      </c>
      <c r="C1081" s="129" t="s">
        <v>31</v>
      </c>
      <c r="D1081" s="130">
        <v>47658</v>
      </c>
      <c r="E1081" s="130">
        <v>41167.97</v>
      </c>
      <c r="F1081" s="130">
        <v>0</v>
      </c>
      <c r="G1081" s="130">
        <v>41167.97</v>
      </c>
      <c r="H1081" s="131">
        <v>86.382076461454531</v>
      </c>
      <c r="I1081" s="132">
        <v>6490.03</v>
      </c>
    </row>
    <row r="1082" spans="1:9" ht="13.5" customHeight="1" x14ac:dyDescent="0.2">
      <c r="A1082" s="127">
        <v>10057</v>
      </c>
      <c r="B1082" s="127" t="str">
        <f t="shared" si="16"/>
        <v>E20</v>
      </c>
      <c r="C1082" s="129" t="s">
        <v>32</v>
      </c>
      <c r="D1082" s="130">
        <v>15884</v>
      </c>
      <c r="E1082" s="130">
        <v>13111.77</v>
      </c>
      <c r="F1082" s="130">
        <v>0</v>
      </c>
      <c r="G1082" s="130">
        <v>13111.77</v>
      </c>
      <c r="H1082" s="131">
        <v>82.54702845630824</v>
      </c>
      <c r="I1082" s="132">
        <v>2772.23</v>
      </c>
    </row>
    <row r="1083" spans="1:9" ht="13.5" customHeight="1" x14ac:dyDescent="0.2">
      <c r="A1083" s="127">
        <v>10057</v>
      </c>
      <c r="B1083" s="127" t="str">
        <f t="shared" si="16"/>
        <v>E22</v>
      </c>
      <c r="C1083" s="129" t="s">
        <v>33</v>
      </c>
      <c r="D1083" s="130">
        <v>19885</v>
      </c>
      <c r="E1083" s="130">
        <v>5422.74</v>
      </c>
      <c r="F1083" s="130">
        <v>0</v>
      </c>
      <c r="G1083" s="130">
        <v>5422.74</v>
      </c>
      <c r="H1083" s="131">
        <v>27.27050540608499</v>
      </c>
      <c r="I1083" s="132">
        <v>14462.26</v>
      </c>
    </row>
    <row r="1084" spans="1:9" ht="13.5" customHeight="1" x14ac:dyDescent="0.2">
      <c r="A1084" s="127">
        <v>10057</v>
      </c>
      <c r="B1084" s="127" t="str">
        <f t="shared" si="16"/>
        <v>E23</v>
      </c>
      <c r="C1084" s="129" t="s">
        <v>34</v>
      </c>
      <c r="D1084" s="130">
        <v>10735</v>
      </c>
      <c r="E1084" s="130">
        <v>-0.28999999999999998</v>
      </c>
      <c r="F1084" s="130">
        <v>0</v>
      </c>
      <c r="G1084" s="130">
        <v>-0.28999999999999998</v>
      </c>
      <c r="H1084" s="131">
        <v>-2.7014438751746623E-3</v>
      </c>
      <c r="I1084" s="132">
        <v>10735.29</v>
      </c>
    </row>
    <row r="1085" spans="1:9" ht="13.5" customHeight="1" x14ac:dyDescent="0.2">
      <c r="A1085" s="127">
        <v>10057</v>
      </c>
      <c r="B1085" s="127" t="str">
        <f t="shared" si="16"/>
        <v>E24</v>
      </c>
      <c r="C1085" s="129" t="s">
        <v>35</v>
      </c>
      <c r="D1085" s="130">
        <v>10798</v>
      </c>
      <c r="E1085" s="130">
        <v>2769.33</v>
      </c>
      <c r="F1085" s="130">
        <v>0</v>
      </c>
      <c r="G1085" s="130">
        <v>2769.33</v>
      </c>
      <c r="H1085" s="131">
        <v>25.646693832191144</v>
      </c>
      <c r="I1085" s="132">
        <v>8028.67</v>
      </c>
    </row>
    <row r="1086" spans="1:9" ht="13.5" customHeight="1" x14ac:dyDescent="0.2">
      <c r="A1086" s="127">
        <v>10057</v>
      </c>
      <c r="B1086" s="127" t="str">
        <f t="shared" si="16"/>
        <v>E25</v>
      </c>
      <c r="C1086" s="129" t="s">
        <v>36</v>
      </c>
      <c r="D1086" s="130">
        <v>120001</v>
      </c>
      <c r="E1086" s="130">
        <v>8906.1</v>
      </c>
      <c r="F1086" s="130">
        <v>0</v>
      </c>
      <c r="G1086" s="130">
        <v>8906.1</v>
      </c>
      <c r="H1086" s="131">
        <v>7.4216881525987279</v>
      </c>
      <c r="I1086" s="132">
        <v>111094.9</v>
      </c>
    </row>
    <row r="1087" spans="1:9" ht="12.75" customHeight="1" x14ac:dyDescent="0.2">
      <c r="A1087" s="127">
        <v>10057</v>
      </c>
      <c r="B1087" s="127" t="str">
        <f t="shared" si="16"/>
        <v/>
      </c>
    </row>
    <row r="1088" spans="1:9" ht="13.5" customHeight="1" x14ac:dyDescent="0.2">
      <c r="A1088" s="127">
        <v>10057</v>
      </c>
      <c r="C1088" s="143" t="s">
        <v>37</v>
      </c>
      <c r="D1088" s="144">
        <v>224961</v>
      </c>
      <c r="E1088" s="144">
        <v>71377.62</v>
      </c>
      <c r="F1088" s="144">
        <v>0</v>
      </c>
      <c r="G1088" s="144">
        <v>71377.62</v>
      </c>
      <c r="H1088" s="145">
        <v>31.728886340298985</v>
      </c>
      <c r="I1088" s="146">
        <v>153583.38</v>
      </c>
    </row>
    <row r="1089" spans="1:9" ht="13.5" customHeight="1" x14ac:dyDescent="0.2">
      <c r="A1089" s="127">
        <v>10057</v>
      </c>
      <c r="B1089" s="127" t="str">
        <f t="shared" si="16"/>
        <v>E26</v>
      </c>
      <c r="C1089" s="129" t="s">
        <v>38</v>
      </c>
      <c r="D1089" s="130">
        <v>23000</v>
      </c>
      <c r="E1089" s="130">
        <v>5379.99</v>
      </c>
      <c r="F1089" s="130">
        <v>0</v>
      </c>
      <c r="G1089" s="130">
        <v>5379.99</v>
      </c>
      <c r="H1089" s="131">
        <v>23.391260869565215</v>
      </c>
      <c r="I1089" s="132">
        <v>17620.009999999998</v>
      </c>
    </row>
    <row r="1090" spans="1:9" ht="13.5" customHeight="1" x14ac:dyDescent="0.2">
      <c r="A1090" s="127">
        <v>10057</v>
      </c>
      <c r="B1090" s="127" t="str">
        <f t="shared" si="16"/>
        <v>E27</v>
      </c>
      <c r="C1090" s="129" t="s">
        <v>39</v>
      </c>
      <c r="D1090" s="130">
        <v>50671</v>
      </c>
      <c r="E1090" s="130">
        <v>18364.080000000002</v>
      </c>
      <c r="F1090" s="130">
        <v>0</v>
      </c>
      <c r="G1090" s="130">
        <v>18364.080000000002</v>
      </c>
      <c r="H1090" s="131">
        <v>36.241795109628789</v>
      </c>
      <c r="I1090" s="132">
        <v>32306.92</v>
      </c>
    </row>
    <row r="1091" spans="1:9" ht="13.5" customHeight="1" x14ac:dyDescent="0.2">
      <c r="A1091" s="127">
        <v>10057</v>
      </c>
      <c r="B1091" s="127" t="str">
        <f t="shared" si="16"/>
        <v>E28</v>
      </c>
      <c r="C1091" s="129" t="s">
        <v>40</v>
      </c>
      <c r="D1091" s="130">
        <v>67466</v>
      </c>
      <c r="E1091" s="130">
        <v>54417.33</v>
      </c>
      <c r="F1091" s="130">
        <v>0</v>
      </c>
      <c r="G1091" s="130">
        <v>54417.33</v>
      </c>
      <c r="H1091" s="131">
        <v>80.658894850739628</v>
      </c>
      <c r="I1091" s="132">
        <v>13048.67</v>
      </c>
    </row>
    <row r="1092" spans="1:9" ht="12.75" customHeight="1" x14ac:dyDescent="0.2">
      <c r="A1092" s="127">
        <v>10057</v>
      </c>
      <c r="B1092" s="127" t="str">
        <f t="shared" si="16"/>
        <v/>
      </c>
    </row>
    <row r="1093" spans="1:9" ht="13.5" customHeight="1" x14ac:dyDescent="0.2">
      <c r="A1093" s="127">
        <v>10057</v>
      </c>
      <c r="C1093" s="143" t="s">
        <v>41</v>
      </c>
      <c r="D1093" s="144">
        <v>141137</v>
      </c>
      <c r="E1093" s="144">
        <v>78161.399999999994</v>
      </c>
      <c r="F1093" s="144">
        <v>0</v>
      </c>
      <c r="G1093" s="144">
        <v>78161.399999999994</v>
      </c>
      <c r="H1093" s="145">
        <v>55.379808271395881</v>
      </c>
      <c r="I1093" s="146">
        <v>62975.6</v>
      </c>
    </row>
    <row r="1094" spans="1:9" ht="13.5" customHeight="1" x14ac:dyDescent="0.2">
      <c r="A1094" s="127">
        <v>10057</v>
      </c>
      <c r="B1094" s="127" t="str">
        <f t="shared" si="16"/>
        <v>Con</v>
      </c>
      <c r="C1094" s="129" t="s">
        <v>42</v>
      </c>
      <c r="D1094" s="130">
        <v>47983</v>
      </c>
      <c r="E1094" s="130">
        <v>0</v>
      </c>
      <c r="F1094" s="130">
        <v>0</v>
      </c>
      <c r="G1094" s="130">
        <v>0</v>
      </c>
      <c r="H1094" s="131">
        <v>0</v>
      </c>
      <c r="I1094" s="132">
        <v>47983</v>
      </c>
    </row>
    <row r="1095" spans="1:9" ht="13.5" customHeight="1" x14ac:dyDescent="0.2">
      <c r="A1095" s="127">
        <v>10057</v>
      </c>
      <c r="B1095" s="127" t="str">
        <f t="shared" si="16"/>
        <v>E30</v>
      </c>
      <c r="C1095" s="129" t="s">
        <v>184</v>
      </c>
      <c r="D1095" s="130">
        <v>100000</v>
      </c>
      <c r="E1095" s="130">
        <v>0</v>
      </c>
      <c r="F1095" s="130">
        <v>0</v>
      </c>
      <c r="G1095" s="130">
        <v>0</v>
      </c>
      <c r="H1095" s="131">
        <v>0</v>
      </c>
      <c r="I1095" s="132">
        <v>100000</v>
      </c>
    </row>
    <row r="1096" spans="1:9" ht="12.75" customHeight="1" x14ac:dyDescent="0.2">
      <c r="A1096" s="127">
        <v>10057</v>
      </c>
      <c r="B1096" s="127" t="str">
        <f t="shared" si="16"/>
        <v/>
      </c>
    </row>
    <row r="1097" spans="1:9" ht="13.5" customHeight="1" x14ac:dyDescent="0.2">
      <c r="A1097" s="127">
        <v>10057</v>
      </c>
      <c r="C1097" s="143" t="s">
        <v>44</v>
      </c>
      <c r="D1097" s="144">
        <v>147983</v>
      </c>
      <c r="E1097" s="144">
        <v>0</v>
      </c>
      <c r="F1097" s="144">
        <v>0</v>
      </c>
      <c r="G1097" s="144">
        <v>0</v>
      </c>
      <c r="H1097" s="145">
        <v>0</v>
      </c>
      <c r="I1097" s="146">
        <v>147983</v>
      </c>
    </row>
    <row r="1098" spans="1:9" ht="0.75" customHeight="1" x14ac:dyDescent="0.2">
      <c r="A1098" s="127">
        <v>10057</v>
      </c>
      <c r="B1098" s="127" t="str">
        <f t="shared" si="16"/>
        <v/>
      </c>
    </row>
    <row r="1099" spans="1:9" ht="15.75" customHeight="1" x14ac:dyDescent="0.2">
      <c r="A1099" s="127">
        <v>10057</v>
      </c>
      <c r="C1099" s="139" t="s">
        <v>45</v>
      </c>
      <c r="D1099" s="140">
        <v>2299530</v>
      </c>
      <c r="E1099" s="140">
        <v>200916.34</v>
      </c>
      <c r="F1099" s="140">
        <v>0</v>
      </c>
      <c r="G1099" s="140">
        <v>200916.34</v>
      </c>
      <c r="H1099" s="141">
        <v>8.7372784873430653</v>
      </c>
      <c r="I1099" s="142">
        <v>2098613.66</v>
      </c>
    </row>
    <row r="1100" spans="1:9" ht="14.25" customHeight="1" x14ac:dyDescent="0.2">
      <c r="A1100" s="127">
        <v>10057</v>
      </c>
      <c r="B1100" s="127" t="s">
        <v>322</v>
      </c>
      <c r="C1100" s="161" t="s">
        <v>46</v>
      </c>
      <c r="D1100" s="162">
        <v>173553</v>
      </c>
      <c r="E1100" s="162">
        <v>-1676206.07</v>
      </c>
      <c r="F1100" s="162">
        <v>0</v>
      </c>
      <c r="G1100" s="162">
        <v>-1676206.07</v>
      </c>
      <c r="H1100" s="151">
        <v>-965.81797491256282</v>
      </c>
      <c r="I1100" s="152">
        <v>1849759.07</v>
      </c>
    </row>
    <row r="1101" spans="1:9" ht="16.5" customHeight="1" x14ac:dyDescent="0.2">
      <c r="A1101" s="127">
        <v>10057</v>
      </c>
      <c r="B1101" s="127" t="s">
        <v>323</v>
      </c>
      <c r="C1101" s="153" t="s">
        <v>47</v>
      </c>
      <c r="D1101" s="154">
        <v>14873</v>
      </c>
      <c r="E1101" s="155"/>
      <c r="F1101" s="155"/>
      <c r="G1101" s="155"/>
      <c r="H1101" s="155"/>
      <c r="I1101" s="156"/>
    </row>
    <row r="1102" spans="1:9" ht="13.5" customHeight="1" x14ac:dyDescent="0.2">
      <c r="A1102" s="127">
        <v>10057</v>
      </c>
      <c r="B1102" s="127" t="str">
        <f>LEFT(C1102,4)</f>
        <v>CI01</v>
      </c>
      <c r="C1102" s="129" t="s">
        <v>48</v>
      </c>
      <c r="D1102" s="130">
        <v>-8658</v>
      </c>
      <c r="E1102" s="130">
        <v>-2164.38</v>
      </c>
      <c r="F1102" s="130">
        <v>0</v>
      </c>
      <c r="G1102" s="130">
        <v>-2164.38</v>
      </c>
      <c r="H1102" s="131">
        <v>24.998613998614001</v>
      </c>
      <c r="I1102" s="132">
        <v>-6493.62</v>
      </c>
    </row>
    <row r="1103" spans="1:9" ht="13.5" customHeight="1" x14ac:dyDescent="0.2">
      <c r="A1103" s="127">
        <v>10057</v>
      </c>
      <c r="B1103" s="127" t="str">
        <f>LEFT(C1103,4)</f>
        <v>CI04</v>
      </c>
      <c r="C1103" s="129" t="s">
        <v>225</v>
      </c>
      <c r="D1103" s="130">
        <v>-100000</v>
      </c>
      <c r="E1103" s="130">
        <v>0</v>
      </c>
      <c r="F1103" s="130">
        <v>0</v>
      </c>
      <c r="G1103" s="130">
        <v>0</v>
      </c>
      <c r="H1103" s="131">
        <v>0</v>
      </c>
      <c r="I1103" s="132">
        <v>-100000</v>
      </c>
    </row>
    <row r="1104" spans="1:9" ht="12.75" customHeight="1" x14ac:dyDescent="0.2">
      <c r="A1104" s="127">
        <v>10057</v>
      </c>
      <c r="B1104" s="127" t="str">
        <f t="shared" ref="B1104:B1163" si="17">LEFT(C1104,3)</f>
        <v/>
      </c>
    </row>
    <row r="1105" spans="1:9" ht="13.5" customHeight="1" x14ac:dyDescent="0.2">
      <c r="A1105" s="127">
        <v>10057</v>
      </c>
      <c r="C1105" s="143" t="s">
        <v>51</v>
      </c>
      <c r="D1105" s="144">
        <v>-108658</v>
      </c>
      <c r="E1105" s="144">
        <v>-2164.38</v>
      </c>
      <c r="F1105" s="144">
        <v>0</v>
      </c>
      <c r="G1105" s="144">
        <v>-2164.38</v>
      </c>
      <c r="H1105" s="145">
        <v>1.9919196009497691</v>
      </c>
      <c r="I1105" s="146">
        <v>-106493.62</v>
      </c>
    </row>
    <row r="1106" spans="1:9" ht="0.75" customHeight="1" x14ac:dyDescent="0.2">
      <c r="A1106" s="127">
        <v>10057</v>
      </c>
      <c r="B1106" s="127" t="str">
        <f t="shared" si="17"/>
        <v/>
      </c>
    </row>
    <row r="1107" spans="1:9" ht="13.5" customHeight="1" x14ac:dyDescent="0.2">
      <c r="A1107" s="127">
        <v>10057</v>
      </c>
      <c r="B1107" s="127" t="s">
        <v>325</v>
      </c>
      <c r="C1107" s="129" t="s">
        <v>229</v>
      </c>
      <c r="D1107" s="130">
        <v>6258</v>
      </c>
      <c r="E1107" s="130">
        <v>0</v>
      </c>
      <c r="F1107" s="130">
        <v>0</v>
      </c>
      <c r="G1107" s="130">
        <v>0</v>
      </c>
      <c r="H1107" s="131">
        <v>0</v>
      </c>
      <c r="I1107" s="132">
        <v>6258</v>
      </c>
    </row>
    <row r="1108" spans="1:9" ht="13.5" customHeight="1" x14ac:dyDescent="0.2">
      <c r="A1108" s="127">
        <v>10057</v>
      </c>
      <c r="B1108" s="127" t="str">
        <f>LEFT(C1108,4)</f>
        <v>CE04</v>
      </c>
      <c r="C1108" s="129" t="s">
        <v>227</v>
      </c>
      <c r="D1108" s="130">
        <v>117273</v>
      </c>
      <c r="E1108" s="130">
        <v>0</v>
      </c>
      <c r="F1108" s="130">
        <v>0</v>
      </c>
      <c r="G1108" s="130">
        <v>0</v>
      </c>
      <c r="H1108" s="131">
        <v>0</v>
      </c>
      <c r="I1108" s="132">
        <v>117273</v>
      </c>
    </row>
    <row r="1109" spans="1:9" ht="12.75" customHeight="1" x14ac:dyDescent="0.2">
      <c r="A1109" s="127">
        <v>10057</v>
      </c>
      <c r="B1109" s="127" t="str">
        <f t="shared" si="17"/>
        <v/>
      </c>
    </row>
    <row r="1110" spans="1:9" ht="13.5" customHeight="1" x14ac:dyDescent="0.2">
      <c r="A1110" s="127">
        <v>10057</v>
      </c>
      <c r="C1110" s="143" t="s">
        <v>56</v>
      </c>
      <c r="D1110" s="144">
        <v>123531</v>
      </c>
      <c r="E1110" s="144">
        <v>0</v>
      </c>
      <c r="F1110" s="144">
        <v>0</v>
      </c>
      <c r="G1110" s="144">
        <v>0</v>
      </c>
      <c r="H1110" s="145">
        <v>0</v>
      </c>
      <c r="I1110" s="146">
        <v>123531</v>
      </c>
    </row>
    <row r="1111" spans="1:9" ht="0.75" customHeight="1" x14ac:dyDescent="0.2">
      <c r="A1111" s="127">
        <v>10057</v>
      </c>
      <c r="B1111" s="127" t="str">
        <f t="shared" si="17"/>
        <v/>
      </c>
    </row>
    <row r="1112" spans="1:9" ht="14.25" customHeight="1" x14ac:dyDescent="0.2">
      <c r="A1112" s="127">
        <v>10057</v>
      </c>
      <c r="B1112" s="127" t="s">
        <v>324</v>
      </c>
      <c r="C1112" s="157" t="s">
        <v>57</v>
      </c>
      <c r="D1112" s="158">
        <v>14873</v>
      </c>
      <c r="E1112" s="158">
        <v>-2164.38</v>
      </c>
      <c r="F1112" s="158">
        <v>0</v>
      </c>
      <c r="G1112" s="158">
        <v>-2164.38</v>
      </c>
      <c r="H1112" s="159">
        <v>-14.552410408122098</v>
      </c>
      <c r="I1112" s="160">
        <v>17037.38</v>
      </c>
    </row>
    <row r="1113" spans="1:9" ht="0.75" customHeight="1" x14ac:dyDescent="0.2">
      <c r="A1113" s="127">
        <v>10057</v>
      </c>
      <c r="B1113" s="127" t="str">
        <f t="shared" si="17"/>
        <v/>
      </c>
    </row>
    <row r="1114" spans="1:9" ht="14.25" customHeight="1" x14ac:dyDescent="0.2">
      <c r="A1114" s="127">
        <v>10057</v>
      </c>
      <c r="B1114" s="127" t="str">
        <f t="shared" si="17"/>
        <v>TOT</v>
      </c>
      <c r="C1114" s="133" t="s">
        <v>58</v>
      </c>
      <c r="D1114" s="134">
        <v>188426</v>
      </c>
      <c r="E1114" s="134">
        <v>-1678370.45</v>
      </c>
      <c r="F1114" s="134">
        <v>0</v>
      </c>
      <c r="G1114" s="134">
        <v>-1678370.45</v>
      </c>
      <c r="H1114" s="135">
        <v>-890.73187882776256</v>
      </c>
      <c r="I1114" s="136">
        <v>1866796.45</v>
      </c>
    </row>
    <row r="1115" spans="1:9" ht="6.75" customHeight="1" x14ac:dyDescent="0.2">
      <c r="A1115" s="127">
        <v>10057</v>
      </c>
      <c r="B1115" s="127" t="str">
        <f t="shared" si="17"/>
        <v>Lon</v>
      </c>
      <c r="C1115" s="247" t="s">
        <v>202</v>
      </c>
      <c r="D1115" s="247"/>
      <c r="E1115" s="247"/>
      <c r="F1115" s="247"/>
      <c r="G1115" s="247"/>
    </row>
    <row r="1116" spans="1:9" ht="13.5" customHeight="1" x14ac:dyDescent="0.2">
      <c r="B1116" s="127" t="str">
        <f t="shared" si="17"/>
        <v/>
      </c>
      <c r="C1116" s="247"/>
      <c r="D1116" s="247"/>
      <c r="E1116" s="247"/>
      <c r="F1116" s="247"/>
      <c r="G1116" s="247"/>
    </row>
    <row r="1117" spans="1:9" ht="6.75" customHeight="1" x14ac:dyDescent="0.2">
      <c r="B1117" s="127" t="str">
        <f t="shared" si="17"/>
        <v/>
      </c>
      <c r="C1117" s="247"/>
      <c r="D1117" s="247"/>
      <c r="E1117" s="247"/>
      <c r="F1117" s="247"/>
      <c r="G1117" s="247"/>
    </row>
    <row r="1118" spans="1:9" ht="13.5" customHeight="1" x14ac:dyDescent="0.2">
      <c r="B1118" s="127" t="str">
        <f t="shared" si="17"/>
        <v>Rep</v>
      </c>
      <c r="C1118" s="248" t="s">
        <v>203</v>
      </c>
      <c r="D1118" s="248"/>
      <c r="E1118" s="248"/>
      <c r="F1118" s="248"/>
      <c r="G1118" s="248"/>
    </row>
    <row r="1119" spans="1:9" ht="6.75" customHeight="1" x14ac:dyDescent="0.2">
      <c r="B1119" s="127" t="str">
        <f t="shared" si="17"/>
        <v/>
      </c>
    </row>
    <row r="1120" spans="1:9" ht="12.75" customHeight="1" x14ac:dyDescent="0.2">
      <c r="B1120" s="127" t="str">
        <f t="shared" si="17"/>
        <v>Cos</v>
      </c>
      <c r="C1120" s="248" t="s">
        <v>241</v>
      </c>
      <c r="D1120" s="248"/>
      <c r="E1120" s="248"/>
      <c r="F1120" s="248"/>
      <c r="G1120" s="248"/>
    </row>
    <row r="1121" spans="1:9" ht="13.5" customHeight="1" x14ac:dyDescent="0.2">
      <c r="B1121" s="127" t="str">
        <f t="shared" si="17"/>
        <v/>
      </c>
      <c r="C1121" s="248"/>
      <c r="D1121" s="248"/>
      <c r="E1121" s="248"/>
      <c r="F1121" s="248"/>
      <c r="G1121" s="248"/>
    </row>
    <row r="1122" spans="1:9" ht="6" customHeight="1" x14ac:dyDescent="0.2">
      <c r="B1122" s="127" t="str">
        <f t="shared" si="17"/>
        <v/>
      </c>
    </row>
    <row r="1123" spans="1:9" ht="13.5" customHeight="1" x14ac:dyDescent="0.2">
      <c r="B1123" s="127" t="str">
        <f t="shared" si="17"/>
        <v xml:space="preserve">
CF</v>
      </c>
      <c r="C1123" s="249" t="s">
        <v>205</v>
      </c>
      <c r="D1123" s="251" t="s">
        <v>206</v>
      </c>
      <c r="E1123" s="251" t="s">
        <v>207</v>
      </c>
      <c r="F1123" s="251" t="s">
        <v>208</v>
      </c>
      <c r="G1123" s="252" t="s">
        <v>209</v>
      </c>
      <c r="H1123" s="245" t="s">
        <v>210</v>
      </c>
      <c r="I1123" s="243" t="s">
        <v>211</v>
      </c>
    </row>
    <row r="1124" spans="1:9" ht="15" customHeight="1" x14ac:dyDescent="0.2">
      <c r="B1124" s="127" t="str">
        <f t="shared" si="17"/>
        <v/>
      </c>
      <c r="C1124" s="250"/>
      <c r="D1124" s="246"/>
      <c r="E1124" s="246"/>
      <c r="F1124" s="246"/>
      <c r="G1124" s="253"/>
      <c r="H1124" s="246"/>
      <c r="I1124" s="244"/>
    </row>
    <row r="1125" spans="1:9" ht="16.5" customHeight="1" x14ac:dyDescent="0.2">
      <c r="A1125" s="127">
        <v>10059</v>
      </c>
      <c r="B1125" s="126" t="s">
        <v>321</v>
      </c>
      <c r="C1125" s="147" t="s">
        <v>5</v>
      </c>
      <c r="D1125" s="148">
        <v>116843</v>
      </c>
      <c r="E1125" s="149"/>
      <c r="F1125" s="149"/>
      <c r="G1125" s="149"/>
      <c r="H1125" s="149"/>
      <c r="I1125" s="150"/>
    </row>
    <row r="1126" spans="1:9" ht="13.5" customHeight="1" x14ac:dyDescent="0.2">
      <c r="A1126" s="127">
        <v>10059</v>
      </c>
      <c r="B1126" s="127" t="str">
        <f t="shared" si="17"/>
        <v>I01</v>
      </c>
      <c r="C1126" s="129" t="s">
        <v>6</v>
      </c>
      <c r="D1126" s="130">
        <v>-1448461</v>
      </c>
      <c r="E1126" s="130">
        <v>-1451883.57</v>
      </c>
      <c r="F1126" s="130">
        <v>0</v>
      </c>
      <c r="G1126" s="130">
        <v>-1451883.57</v>
      </c>
      <c r="H1126" s="131">
        <v>100.23629010377221</v>
      </c>
      <c r="I1126" s="132">
        <v>3422.57</v>
      </c>
    </row>
    <row r="1127" spans="1:9" ht="13.5" customHeight="1" x14ac:dyDescent="0.2">
      <c r="A1127" s="127">
        <v>10059</v>
      </c>
      <c r="B1127" s="127" t="str">
        <f t="shared" si="17"/>
        <v>I03</v>
      </c>
      <c r="C1127" s="129" t="s">
        <v>7</v>
      </c>
      <c r="D1127" s="130">
        <v>-11527</v>
      </c>
      <c r="E1127" s="130">
        <v>-16274</v>
      </c>
      <c r="F1127" s="130">
        <v>0</v>
      </c>
      <c r="G1127" s="130">
        <v>-16274</v>
      </c>
      <c r="H1127" s="131">
        <v>141.18157369653855</v>
      </c>
      <c r="I1127" s="132">
        <v>4747</v>
      </c>
    </row>
    <row r="1128" spans="1:9" ht="13.5" customHeight="1" x14ac:dyDescent="0.2">
      <c r="A1128" s="127">
        <v>10059</v>
      </c>
      <c r="B1128" s="127" t="str">
        <f t="shared" si="17"/>
        <v>I05</v>
      </c>
      <c r="C1128" s="129" t="s">
        <v>8</v>
      </c>
      <c r="D1128" s="130">
        <v>-77880</v>
      </c>
      <c r="E1128" s="130">
        <v>0</v>
      </c>
      <c r="F1128" s="130">
        <v>0</v>
      </c>
      <c r="G1128" s="130">
        <v>0</v>
      </c>
      <c r="H1128" s="131">
        <v>0</v>
      </c>
      <c r="I1128" s="132">
        <v>-77880</v>
      </c>
    </row>
    <row r="1129" spans="1:9" ht="13.5" customHeight="1" x14ac:dyDescent="0.2">
      <c r="A1129" s="127">
        <v>10059</v>
      </c>
      <c r="B1129" s="127" t="str">
        <f t="shared" si="17"/>
        <v>I06</v>
      </c>
      <c r="C1129" s="129" t="s">
        <v>9</v>
      </c>
      <c r="D1129" s="130">
        <v>-4745</v>
      </c>
      <c r="E1129" s="130">
        <v>0</v>
      </c>
      <c r="F1129" s="130">
        <v>0</v>
      </c>
      <c r="G1129" s="130">
        <v>0</v>
      </c>
      <c r="H1129" s="131">
        <v>0</v>
      </c>
      <c r="I1129" s="132">
        <v>-4745</v>
      </c>
    </row>
    <row r="1130" spans="1:9" ht="13.5" customHeight="1" x14ac:dyDescent="0.2">
      <c r="A1130" s="127">
        <v>10059</v>
      </c>
      <c r="B1130" s="127" t="str">
        <f t="shared" si="17"/>
        <v>I08</v>
      </c>
      <c r="C1130" s="129" t="s">
        <v>213</v>
      </c>
      <c r="D1130" s="130">
        <v>-36400</v>
      </c>
      <c r="E1130" s="130">
        <v>-8195.32</v>
      </c>
      <c r="F1130" s="130">
        <v>0</v>
      </c>
      <c r="G1130" s="130">
        <v>-8195.32</v>
      </c>
      <c r="H1130" s="131">
        <v>22.514615384615386</v>
      </c>
      <c r="I1130" s="132">
        <v>-28204.68</v>
      </c>
    </row>
    <row r="1131" spans="1:9" ht="13.5" customHeight="1" x14ac:dyDescent="0.2">
      <c r="A1131" s="127">
        <v>10059</v>
      </c>
      <c r="B1131" s="127" t="str">
        <f t="shared" si="17"/>
        <v>I09</v>
      </c>
      <c r="C1131" s="129" t="s">
        <v>10</v>
      </c>
      <c r="D1131" s="130">
        <v>-500</v>
      </c>
      <c r="E1131" s="130">
        <v>-167.87</v>
      </c>
      <c r="F1131" s="130">
        <v>0</v>
      </c>
      <c r="G1131" s="130">
        <v>-167.87</v>
      </c>
      <c r="H1131" s="131">
        <v>33.573999999999998</v>
      </c>
      <c r="I1131" s="132">
        <v>-332.13</v>
      </c>
    </row>
    <row r="1132" spans="1:9" ht="13.5" customHeight="1" x14ac:dyDescent="0.2">
      <c r="A1132" s="127">
        <v>10059</v>
      </c>
      <c r="B1132" s="127" t="str">
        <f t="shared" si="17"/>
        <v>I12</v>
      </c>
      <c r="C1132" s="129" t="s">
        <v>11</v>
      </c>
      <c r="D1132" s="130">
        <v>-11875</v>
      </c>
      <c r="E1132" s="130">
        <v>-6001.2</v>
      </c>
      <c r="F1132" s="130">
        <v>0</v>
      </c>
      <c r="G1132" s="130">
        <v>-6001.2</v>
      </c>
      <c r="H1132" s="131">
        <v>50.536421052631589</v>
      </c>
      <c r="I1132" s="132">
        <v>-5873.8</v>
      </c>
    </row>
    <row r="1133" spans="1:9" ht="13.5" customHeight="1" x14ac:dyDescent="0.2">
      <c r="A1133" s="127">
        <v>10059</v>
      </c>
      <c r="B1133" s="127" t="str">
        <f t="shared" si="17"/>
        <v>I13</v>
      </c>
      <c r="C1133" s="129" t="s">
        <v>12</v>
      </c>
      <c r="D1133" s="130">
        <v>0</v>
      </c>
      <c r="E1133" s="130">
        <v>-491.39</v>
      </c>
      <c r="F1133" s="130">
        <v>0</v>
      </c>
      <c r="G1133" s="130">
        <v>-491.39</v>
      </c>
      <c r="H1133" s="131">
        <v>0</v>
      </c>
      <c r="I1133" s="132">
        <v>491.39</v>
      </c>
    </row>
    <row r="1134" spans="1:9" ht="13.5" customHeight="1" x14ac:dyDescent="0.2">
      <c r="A1134" s="127">
        <v>10059</v>
      </c>
      <c r="B1134" s="127" t="str">
        <f t="shared" si="17"/>
        <v>I18</v>
      </c>
      <c r="C1134" s="129" t="s">
        <v>13</v>
      </c>
      <c r="D1134" s="130">
        <v>-113569</v>
      </c>
      <c r="E1134" s="130">
        <v>0</v>
      </c>
      <c r="F1134" s="130">
        <v>0</v>
      </c>
      <c r="G1134" s="130">
        <v>0</v>
      </c>
      <c r="H1134" s="131">
        <v>0</v>
      </c>
      <c r="I1134" s="132">
        <v>-113569</v>
      </c>
    </row>
    <row r="1135" spans="1:9" ht="12.75" customHeight="1" x14ac:dyDescent="0.2">
      <c r="A1135" s="127">
        <v>10059</v>
      </c>
      <c r="B1135" s="127" t="str">
        <f t="shared" si="17"/>
        <v/>
      </c>
    </row>
    <row r="1136" spans="1:9" ht="13.5" customHeight="1" x14ac:dyDescent="0.2">
      <c r="A1136" s="127">
        <v>10059</v>
      </c>
      <c r="C1136" s="143" t="s">
        <v>14</v>
      </c>
      <c r="D1136" s="144">
        <v>-1704957</v>
      </c>
      <c r="E1136" s="144">
        <v>-1483013.35</v>
      </c>
      <c r="F1136" s="144">
        <v>0</v>
      </c>
      <c r="G1136" s="144">
        <v>-1483013.35</v>
      </c>
      <c r="H1136" s="145">
        <v>86.982448824222558</v>
      </c>
      <c r="I1136" s="146">
        <v>-221943.65</v>
      </c>
    </row>
    <row r="1137" spans="1:9" ht="0.75" customHeight="1" x14ac:dyDescent="0.2">
      <c r="A1137" s="127">
        <v>10059</v>
      </c>
      <c r="B1137" s="127" t="str">
        <f t="shared" si="17"/>
        <v/>
      </c>
    </row>
    <row r="1138" spans="1:9" ht="13.5" customHeight="1" x14ac:dyDescent="0.2">
      <c r="A1138" s="127">
        <v>10059</v>
      </c>
      <c r="B1138" s="127" t="str">
        <f t="shared" si="17"/>
        <v>E01</v>
      </c>
      <c r="C1138" s="129" t="s">
        <v>15</v>
      </c>
      <c r="D1138" s="130">
        <v>759678</v>
      </c>
      <c r="E1138" s="130">
        <v>0</v>
      </c>
      <c r="F1138" s="130">
        <v>0</v>
      </c>
      <c r="G1138" s="130">
        <v>0</v>
      </c>
      <c r="H1138" s="131">
        <v>0</v>
      </c>
      <c r="I1138" s="132">
        <v>759678</v>
      </c>
    </row>
    <row r="1139" spans="1:9" ht="13.5" customHeight="1" x14ac:dyDescent="0.2">
      <c r="A1139" s="127">
        <v>10059</v>
      </c>
      <c r="B1139" s="127" t="str">
        <f t="shared" si="17"/>
        <v>E03</v>
      </c>
      <c r="C1139" s="129" t="s">
        <v>17</v>
      </c>
      <c r="D1139" s="130">
        <v>387571</v>
      </c>
      <c r="E1139" s="130">
        <v>0</v>
      </c>
      <c r="F1139" s="130">
        <v>0</v>
      </c>
      <c r="G1139" s="130">
        <v>0</v>
      </c>
      <c r="H1139" s="131">
        <v>0</v>
      </c>
      <c r="I1139" s="132">
        <v>387571</v>
      </c>
    </row>
    <row r="1140" spans="1:9" ht="13.5" customHeight="1" x14ac:dyDescent="0.2">
      <c r="A1140" s="127">
        <v>10059</v>
      </c>
      <c r="B1140" s="127" t="str">
        <f t="shared" si="17"/>
        <v>E04</v>
      </c>
      <c r="C1140" s="129" t="s">
        <v>18</v>
      </c>
      <c r="D1140" s="130">
        <v>39385</v>
      </c>
      <c r="E1140" s="130">
        <v>-1000</v>
      </c>
      <c r="F1140" s="130">
        <v>0</v>
      </c>
      <c r="G1140" s="130">
        <v>-1000</v>
      </c>
      <c r="H1140" s="131">
        <v>-2.5390377047099149</v>
      </c>
      <c r="I1140" s="132">
        <v>40385</v>
      </c>
    </row>
    <row r="1141" spans="1:9" ht="13.5" customHeight="1" x14ac:dyDescent="0.2">
      <c r="A1141" s="127">
        <v>10059</v>
      </c>
      <c r="B1141" s="127" t="str">
        <f t="shared" si="17"/>
        <v>E05</v>
      </c>
      <c r="C1141" s="129" t="s">
        <v>214</v>
      </c>
      <c r="D1141" s="130">
        <v>85155</v>
      </c>
      <c r="E1141" s="130">
        <v>0</v>
      </c>
      <c r="F1141" s="130">
        <v>0</v>
      </c>
      <c r="G1141" s="130">
        <v>0</v>
      </c>
      <c r="H1141" s="131">
        <v>0</v>
      </c>
      <c r="I1141" s="132">
        <v>85155</v>
      </c>
    </row>
    <row r="1142" spans="1:9" ht="13.5" customHeight="1" x14ac:dyDescent="0.2">
      <c r="A1142" s="127">
        <v>10059</v>
      </c>
      <c r="B1142" s="127" t="str">
        <f t="shared" si="17"/>
        <v>E07</v>
      </c>
      <c r="C1142" s="129" t="s">
        <v>19</v>
      </c>
      <c r="D1142" s="130">
        <v>59469</v>
      </c>
      <c r="E1142" s="130">
        <v>263.27999999999997</v>
      </c>
      <c r="F1142" s="130">
        <v>0</v>
      </c>
      <c r="G1142" s="130">
        <v>263.27999999999997</v>
      </c>
      <c r="H1142" s="131">
        <v>0.44271805478484588</v>
      </c>
      <c r="I1142" s="132">
        <v>59205.72</v>
      </c>
    </row>
    <row r="1143" spans="1:9" ht="13.5" customHeight="1" x14ac:dyDescent="0.2">
      <c r="A1143" s="127">
        <v>10059</v>
      </c>
      <c r="B1143" s="127" t="str">
        <f t="shared" si="17"/>
        <v>E08</v>
      </c>
      <c r="C1143" s="129" t="s">
        <v>20</v>
      </c>
      <c r="D1143" s="130">
        <v>8688</v>
      </c>
      <c r="E1143" s="130">
        <v>490.44</v>
      </c>
      <c r="F1143" s="130">
        <v>0</v>
      </c>
      <c r="G1143" s="130">
        <v>490.44</v>
      </c>
      <c r="H1143" s="131">
        <v>5.6450276243093924</v>
      </c>
      <c r="I1143" s="132">
        <v>8197.56</v>
      </c>
    </row>
    <row r="1144" spans="1:9" ht="13.5" customHeight="1" x14ac:dyDescent="0.2">
      <c r="A1144" s="127">
        <v>10059</v>
      </c>
      <c r="B1144" s="127" t="str">
        <f t="shared" si="17"/>
        <v>E09</v>
      </c>
      <c r="C1144" s="129" t="s">
        <v>215</v>
      </c>
      <c r="D1144" s="130">
        <v>9410</v>
      </c>
      <c r="E1144" s="130">
        <v>960</v>
      </c>
      <c r="F1144" s="130">
        <v>0</v>
      </c>
      <c r="G1144" s="130">
        <v>960</v>
      </c>
      <c r="H1144" s="131">
        <v>10.201912858660997</v>
      </c>
      <c r="I1144" s="132">
        <v>8450</v>
      </c>
    </row>
    <row r="1145" spans="1:9" ht="13.5" customHeight="1" x14ac:dyDescent="0.2">
      <c r="A1145" s="127">
        <v>10059</v>
      </c>
      <c r="B1145" s="127" t="str">
        <f t="shared" si="17"/>
        <v>E10</v>
      </c>
      <c r="C1145" s="129" t="s">
        <v>21</v>
      </c>
      <c r="D1145" s="130">
        <v>14286</v>
      </c>
      <c r="E1145" s="130">
        <v>0</v>
      </c>
      <c r="F1145" s="130">
        <v>0</v>
      </c>
      <c r="G1145" s="130">
        <v>0</v>
      </c>
      <c r="H1145" s="131">
        <v>0</v>
      </c>
      <c r="I1145" s="132">
        <v>14286</v>
      </c>
    </row>
    <row r="1146" spans="1:9" ht="13.5" customHeight="1" x14ac:dyDescent="0.2">
      <c r="A1146" s="127">
        <v>10059</v>
      </c>
      <c r="B1146" s="127" t="str">
        <f t="shared" si="17"/>
        <v>E11</v>
      </c>
      <c r="C1146" s="129" t="s">
        <v>22</v>
      </c>
      <c r="D1146" s="130">
        <v>1906</v>
      </c>
      <c r="E1146" s="130">
        <v>0</v>
      </c>
      <c r="F1146" s="130">
        <v>0</v>
      </c>
      <c r="G1146" s="130">
        <v>0</v>
      </c>
      <c r="H1146" s="131">
        <v>0</v>
      </c>
      <c r="I1146" s="132">
        <v>1906</v>
      </c>
    </row>
    <row r="1147" spans="1:9" ht="12.75" customHeight="1" x14ac:dyDescent="0.2">
      <c r="A1147" s="127">
        <v>10059</v>
      </c>
      <c r="B1147" s="127" t="str">
        <f t="shared" si="17"/>
        <v/>
      </c>
    </row>
    <row r="1148" spans="1:9" ht="13.5" customHeight="1" x14ac:dyDescent="0.2">
      <c r="A1148" s="127">
        <v>10059</v>
      </c>
      <c r="C1148" s="143" t="s">
        <v>23</v>
      </c>
      <c r="D1148" s="144">
        <v>1365548</v>
      </c>
      <c r="E1148" s="144">
        <v>713.72</v>
      </c>
      <c r="F1148" s="144">
        <v>0</v>
      </c>
      <c r="G1148" s="144">
        <v>713.72</v>
      </c>
      <c r="H1148" s="145">
        <v>5.226619642810066E-2</v>
      </c>
      <c r="I1148" s="146">
        <v>1364834.28</v>
      </c>
    </row>
    <row r="1149" spans="1:9" ht="13.5" customHeight="1" x14ac:dyDescent="0.2">
      <c r="A1149" s="127">
        <v>10059</v>
      </c>
      <c r="B1149" s="127" t="str">
        <f t="shared" si="17"/>
        <v>E12</v>
      </c>
      <c r="C1149" s="129" t="s">
        <v>24</v>
      </c>
      <c r="D1149" s="130">
        <v>38416</v>
      </c>
      <c r="E1149" s="130">
        <v>4381.3100000000004</v>
      </c>
      <c r="F1149" s="130">
        <v>0</v>
      </c>
      <c r="G1149" s="130">
        <v>4381.3100000000004</v>
      </c>
      <c r="H1149" s="131">
        <v>11.404909412744692</v>
      </c>
      <c r="I1149" s="132">
        <v>34034.69</v>
      </c>
    </row>
    <row r="1150" spans="1:9" ht="13.5" customHeight="1" x14ac:dyDescent="0.2">
      <c r="A1150" s="127">
        <v>10059</v>
      </c>
      <c r="B1150" s="127" t="str">
        <f t="shared" si="17"/>
        <v>E13</v>
      </c>
      <c r="C1150" s="129" t="s">
        <v>216</v>
      </c>
      <c r="D1150" s="130">
        <v>3720</v>
      </c>
      <c r="E1150" s="130">
        <v>-750</v>
      </c>
      <c r="F1150" s="130">
        <v>0</v>
      </c>
      <c r="G1150" s="130">
        <v>-750</v>
      </c>
      <c r="H1150" s="131">
        <v>-20.161290322580648</v>
      </c>
      <c r="I1150" s="132">
        <v>4470</v>
      </c>
    </row>
    <row r="1151" spans="1:9" ht="13.5" customHeight="1" x14ac:dyDescent="0.2">
      <c r="A1151" s="127">
        <v>10059</v>
      </c>
      <c r="B1151" s="127" t="str">
        <f t="shared" si="17"/>
        <v>E14</v>
      </c>
      <c r="C1151" s="129" t="s">
        <v>25</v>
      </c>
      <c r="D1151" s="130">
        <v>1900</v>
      </c>
      <c r="E1151" s="130">
        <v>406.19</v>
      </c>
      <c r="F1151" s="130">
        <v>0</v>
      </c>
      <c r="G1151" s="130">
        <v>406.19</v>
      </c>
      <c r="H1151" s="131">
        <v>21.378421052631584</v>
      </c>
      <c r="I1151" s="132">
        <v>1493.81</v>
      </c>
    </row>
    <row r="1152" spans="1:9" ht="13.5" customHeight="1" x14ac:dyDescent="0.2">
      <c r="A1152" s="127">
        <v>10059</v>
      </c>
      <c r="B1152" s="127" t="str">
        <f t="shared" si="17"/>
        <v>E15</v>
      </c>
      <c r="C1152" s="129" t="s">
        <v>26</v>
      </c>
      <c r="D1152" s="130">
        <v>11750</v>
      </c>
      <c r="E1152" s="130">
        <v>815.32000000000028</v>
      </c>
      <c r="F1152" s="130">
        <v>0</v>
      </c>
      <c r="G1152" s="130">
        <v>815.32000000000028</v>
      </c>
      <c r="H1152" s="131">
        <v>6.9388936170212796</v>
      </c>
      <c r="I1152" s="132">
        <v>10934.68</v>
      </c>
    </row>
    <row r="1153" spans="1:9" ht="13.5" customHeight="1" x14ac:dyDescent="0.2">
      <c r="A1153" s="127">
        <v>10059</v>
      </c>
      <c r="B1153" s="127" t="str">
        <f t="shared" si="17"/>
        <v>E16</v>
      </c>
      <c r="C1153" s="129" t="s">
        <v>27</v>
      </c>
      <c r="D1153" s="130">
        <v>26300</v>
      </c>
      <c r="E1153" s="130">
        <v>9819.11</v>
      </c>
      <c r="F1153" s="130">
        <v>0</v>
      </c>
      <c r="G1153" s="130">
        <v>9819.11</v>
      </c>
      <c r="H1153" s="131">
        <v>37.335019011406843</v>
      </c>
      <c r="I1153" s="132">
        <v>16480.89</v>
      </c>
    </row>
    <row r="1154" spans="1:9" ht="13.5" customHeight="1" x14ac:dyDescent="0.2">
      <c r="A1154" s="127">
        <v>10059</v>
      </c>
      <c r="B1154" s="127" t="str">
        <f t="shared" si="17"/>
        <v>E17</v>
      </c>
      <c r="C1154" s="129" t="s">
        <v>28</v>
      </c>
      <c r="D1154" s="130">
        <v>14949</v>
      </c>
      <c r="E1154" s="130">
        <v>16262.94</v>
      </c>
      <c r="F1154" s="130">
        <v>0</v>
      </c>
      <c r="G1154" s="130">
        <v>16262.94</v>
      </c>
      <c r="H1154" s="131">
        <v>108.78948424643789</v>
      </c>
      <c r="I1154" s="132">
        <v>-1313.94</v>
      </c>
    </row>
    <row r="1155" spans="1:9" ht="13.5" customHeight="1" x14ac:dyDescent="0.2">
      <c r="A1155" s="127">
        <v>10059</v>
      </c>
      <c r="B1155" s="127" t="str">
        <f t="shared" si="17"/>
        <v>E18</v>
      </c>
      <c r="C1155" s="129" t="s">
        <v>29</v>
      </c>
      <c r="D1155" s="130">
        <v>5300</v>
      </c>
      <c r="E1155" s="130">
        <v>3302.33</v>
      </c>
      <c r="F1155" s="130">
        <v>0</v>
      </c>
      <c r="G1155" s="130">
        <v>3302.33</v>
      </c>
      <c r="H1155" s="131">
        <v>62.308113207547166</v>
      </c>
      <c r="I1155" s="132">
        <v>1997.67</v>
      </c>
    </row>
    <row r="1156" spans="1:9" ht="12.75" customHeight="1" x14ac:dyDescent="0.2">
      <c r="A1156" s="127">
        <v>10059</v>
      </c>
      <c r="B1156" s="127" t="str">
        <f t="shared" si="17"/>
        <v/>
      </c>
    </row>
    <row r="1157" spans="1:9" ht="13.5" customHeight="1" x14ac:dyDescent="0.2">
      <c r="A1157" s="127">
        <v>10059</v>
      </c>
      <c r="C1157" s="143" t="s">
        <v>30</v>
      </c>
      <c r="D1157" s="144">
        <v>102335</v>
      </c>
      <c r="E1157" s="144">
        <v>34237.199999999997</v>
      </c>
      <c r="F1157" s="144">
        <v>0</v>
      </c>
      <c r="G1157" s="144">
        <v>34237.199999999997</v>
      </c>
      <c r="H1157" s="145">
        <v>33.45600234523868</v>
      </c>
      <c r="I1157" s="146">
        <v>68097.8</v>
      </c>
    </row>
    <row r="1158" spans="1:9" ht="13.5" customHeight="1" x14ac:dyDescent="0.2">
      <c r="A1158" s="127">
        <v>10059</v>
      </c>
      <c r="B1158" s="127" t="str">
        <f t="shared" si="17"/>
        <v>E19</v>
      </c>
      <c r="C1158" s="129" t="s">
        <v>31</v>
      </c>
      <c r="D1158" s="130">
        <v>24676</v>
      </c>
      <c r="E1158" s="130">
        <v>8442.27</v>
      </c>
      <c r="F1158" s="130">
        <v>0</v>
      </c>
      <c r="G1158" s="130">
        <v>8442.27</v>
      </c>
      <c r="H1158" s="131">
        <v>34.212473658615657</v>
      </c>
      <c r="I1158" s="132">
        <v>16233.73</v>
      </c>
    </row>
    <row r="1159" spans="1:9" ht="13.5" customHeight="1" x14ac:dyDescent="0.2">
      <c r="A1159" s="127">
        <v>10059</v>
      </c>
      <c r="B1159" s="127" t="str">
        <f t="shared" si="17"/>
        <v>E20</v>
      </c>
      <c r="C1159" s="129" t="s">
        <v>32</v>
      </c>
      <c r="D1159" s="130">
        <v>12451</v>
      </c>
      <c r="E1159" s="130">
        <v>9567.2900000000009</v>
      </c>
      <c r="F1159" s="130">
        <v>0</v>
      </c>
      <c r="G1159" s="130">
        <v>9567.2900000000009</v>
      </c>
      <c r="H1159" s="131">
        <v>76.839530961368567</v>
      </c>
      <c r="I1159" s="132">
        <v>2883.71</v>
      </c>
    </row>
    <row r="1160" spans="1:9" ht="13.5" customHeight="1" x14ac:dyDescent="0.2">
      <c r="A1160" s="127">
        <v>10059</v>
      </c>
      <c r="B1160" s="127" t="str">
        <f t="shared" si="17"/>
        <v>E22</v>
      </c>
      <c r="C1160" s="129" t="s">
        <v>33</v>
      </c>
      <c r="D1160" s="130">
        <v>15714</v>
      </c>
      <c r="E1160" s="130">
        <v>4199.1899999999996</v>
      </c>
      <c r="F1160" s="130">
        <v>0</v>
      </c>
      <c r="G1160" s="130">
        <v>4199.1899999999996</v>
      </c>
      <c r="H1160" s="131">
        <v>26.722604047346312</v>
      </c>
      <c r="I1160" s="132">
        <v>11514.81</v>
      </c>
    </row>
    <row r="1161" spans="1:9" ht="13.5" customHeight="1" x14ac:dyDescent="0.2">
      <c r="A1161" s="127">
        <v>10059</v>
      </c>
      <c r="B1161" s="127" t="str">
        <f t="shared" si="17"/>
        <v>E23</v>
      </c>
      <c r="C1161" s="129" t="s">
        <v>34</v>
      </c>
      <c r="D1161" s="130">
        <v>7311</v>
      </c>
      <c r="E1161" s="130">
        <v>0</v>
      </c>
      <c r="F1161" s="130">
        <v>0</v>
      </c>
      <c r="G1161" s="130">
        <v>0</v>
      </c>
      <c r="H1161" s="131">
        <v>0</v>
      </c>
      <c r="I1161" s="132">
        <v>7311</v>
      </c>
    </row>
    <row r="1162" spans="1:9" ht="13.5" customHeight="1" x14ac:dyDescent="0.2">
      <c r="A1162" s="127">
        <v>10059</v>
      </c>
      <c r="B1162" s="127" t="str">
        <f t="shared" si="17"/>
        <v>E24</v>
      </c>
      <c r="C1162" s="129" t="s">
        <v>35</v>
      </c>
      <c r="D1162" s="130">
        <v>1800</v>
      </c>
      <c r="E1162" s="130">
        <v>296.70999999999998</v>
      </c>
      <c r="F1162" s="130">
        <v>0</v>
      </c>
      <c r="G1162" s="130">
        <v>296.70999999999998</v>
      </c>
      <c r="H1162" s="131">
        <v>16.483888888888885</v>
      </c>
      <c r="I1162" s="132">
        <v>1503.29</v>
      </c>
    </row>
    <row r="1163" spans="1:9" ht="13.5" customHeight="1" x14ac:dyDescent="0.2">
      <c r="A1163" s="127">
        <v>10059</v>
      </c>
      <c r="B1163" s="127" t="str">
        <f t="shared" si="17"/>
        <v>E25</v>
      </c>
      <c r="C1163" s="129" t="s">
        <v>36</v>
      </c>
      <c r="D1163" s="130">
        <v>105739</v>
      </c>
      <c r="E1163" s="130">
        <v>6985.43</v>
      </c>
      <c r="F1163" s="130">
        <v>0</v>
      </c>
      <c r="G1163" s="130">
        <v>6985.43</v>
      </c>
      <c r="H1163" s="131">
        <v>6.6062947446070037</v>
      </c>
      <c r="I1163" s="132">
        <v>98753.57</v>
      </c>
    </row>
    <row r="1164" spans="1:9" ht="12.75" customHeight="1" x14ac:dyDescent="0.2">
      <c r="A1164" s="127">
        <v>10059</v>
      </c>
      <c r="B1164" s="127" t="str">
        <f t="shared" ref="B1164:B1227" si="18">LEFT(C1164,3)</f>
        <v/>
      </c>
    </row>
    <row r="1165" spans="1:9" ht="13.5" customHeight="1" x14ac:dyDescent="0.2">
      <c r="A1165" s="127">
        <v>10059</v>
      </c>
      <c r="C1165" s="143" t="s">
        <v>37</v>
      </c>
      <c r="D1165" s="144">
        <v>167691</v>
      </c>
      <c r="E1165" s="144">
        <v>29490.89</v>
      </c>
      <c r="F1165" s="144">
        <v>0</v>
      </c>
      <c r="G1165" s="144">
        <v>29490.89</v>
      </c>
      <c r="H1165" s="145">
        <v>17.586447692482004</v>
      </c>
      <c r="I1165" s="146">
        <v>138200.10999999999</v>
      </c>
    </row>
    <row r="1166" spans="1:9" ht="13.5" customHeight="1" x14ac:dyDescent="0.2">
      <c r="A1166" s="127">
        <v>10059</v>
      </c>
      <c r="B1166" s="127" t="str">
        <f t="shared" si="18"/>
        <v>E26</v>
      </c>
      <c r="C1166" s="129" t="s">
        <v>38</v>
      </c>
      <c r="D1166" s="130">
        <v>6000</v>
      </c>
      <c r="E1166" s="130">
        <v>3365.75</v>
      </c>
      <c r="F1166" s="130">
        <v>0</v>
      </c>
      <c r="G1166" s="130">
        <v>3365.75</v>
      </c>
      <c r="H1166" s="131">
        <v>56.095833333333339</v>
      </c>
      <c r="I1166" s="132">
        <v>2634.25</v>
      </c>
    </row>
    <row r="1167" spans="1:9" ht="13.5" customHeight="1" x14ac:dyDescent="0.2">
      <c r="A1167" s="127">
        <v>10059</v>
      </c>
      <c r="B1167" s="127" t="str">
        <f t="shared" si="18"/>
        <v>E27</v>
      </c>
      <c r="C1167" s="129" t="s">
        <v>39</v>
      </c>
      <c r="D1167" s="130">
        <v>28954</v>
      </c>
      <c r="E1167" s="130">
        <v>12567.57</v>
      </c>
      <c r="F1167" s="130">
        <v>0</v>
      </c>
      <c r="G1167" s="130">
        <v>12567.57</v>
      </c>
      <c r="H1167" s="131">
        <v>43.40529805899012</v>
      </c>
      <c r="I1167" s="132">
        <v>16386.43</v>
      </c>
    </row>
    <row r="1168" spans="1:9" ht="13.5" customHeight="1" x14ac:dyDescent="0.2">
      <c r="A1168" s="127">
        <v>10059</v>
      </c>
      <c r="B1168" s="127" t="str">
        <f t="shared" si="18"/>
        <v>E28</v>
      </c>
      <c r="C1168" s="129" t="s">
        <v>40</v>
      </c>
      <c r="D1168" s="130">
        <v>30935</v>
      </c>
      <c r="E1168" s="130">
        <v>11701.55</v>
      </c>
      <c r="F1168" s="130">
        <v>0</v>
      </c>
      <c r="G1168" s="130">
        <v>11701.55</v>
      </c>
      <c r="H1168" s="131">
        <v>37.826248585744302</v>
      </c>
      <c r="I1168" s="132">
        <v>19233.45</v>
      </c>
    </row>
    <row r="1169" spans="1:9" ht="12.75" customHeight="1" x14ac:dyDescent="0.2">
      <c r="A1169" s="127">
        <v>10059</v>
      </c>
      <c r="B1169" s="127" t="str">
        <f t="shared" si="18"/>
        <v/>
      </c>
    </row>
    <row r="1170" spans="1:9" ht="13.5" customHeight="1" x14ac:dyDescent="0.2">
      <c r="A1170" s="127">
        <v>10059</v>
      </c>
      <c r="C1170" s="143" t="s">
        <v>41</v>
      </c>
      <c r="D1170" s="144">
        <v>65889</v>
      </c>
      <c r="E1170" s="144">
        <v>27634.87</v>
      </c>
      <c r="F1170" s="144">
        <v>0</v>
      </c>
      <c r="G1170" s="144">
        <v>27634.87</v>
      </c>
      <c r="H1170" s="145">
        <v>41.941553218291368</v>
      </c>
      <c r="I1170" s="146">
        <v>38254.129999999997</v>
      </c>
    </row>
    <row r="1171" spans="1:9" ht="13.5" customHeight="1" x14ac:dyDescent="0.2">
      <c r="A1171" s="127">
        <v>10059</v>
      </c>
      <c r="B1171" s="127" t="str">
        <f t="shared" si="18"/>
        <v>Con</v>
      </c>
      <c r="C1171" s="129" t="s">
        <v>42</v>
      </c>
      <c r="D1171" s="130">
        <v>120337</v>
      </c>
      <c r="E1171" s="130">
        <v>0</v>
      </c>
      <c r="F1171" s="130">
        <v>0</v>
      </c>
      <c r="G1171" s="130">
        <v>0</v>
      </c>
      <c r="H1171" s="131">
        <v>0</v>
      </c>
      <c r="I1171" s="132">
        <v>120337</v>
      </c>
    </row>
    <row r="1172" spans="1:9" ht="12.75" customHeight="1" x14ac:dyDescent="0.2">
      <c r="A1172" s="127">
        <v>10059</v>
      </c>
      <c r="B1172" s="127" t="str">
        <f t="shared" si="18"/>
        <v/>
      </c>
    </row>
    <row r="1173" spans="1:9" ht="13.5" customHeight="1" x14ac:dyDescent="0.2">
      <c r="A1173" s="127">
        <v>10059</v>
      </c>
      <c r="C1173" s="143" t="s">
        <v>44</v>
      </c>
      <c r="D1173" s="144">
        <v>120337</v>
      </c>
      <c r="E1173" s="144">
        <v>0</v>
      </c>
      <c r="F1173" s="144">
        <v>0</v>
      </c>
      <c r="G1173" s="144">
        <v>0</v>
      </c>
      <c r="H1173" s="145">
        <v>0</v>
      </c>
      <c r="I1173" s="146">
        <v>120337</v>
      </c>
    </row>
    <row r="1174" spans="1:9" ht="0.75" customHeight="1" x14ac:dyDescent="0.2">
      <c r="A1174" s="127">
        <v>10059</v>
      </c>
      <c r="B1174" s="127" t="str">
        <f t="shared" si="18"/>
        <v/>
      </c>
    </row>
    <row r="1175" spans="1:9" ht="15.75" customHeight="1" x14ac:dyDescent="0.2">
      <c r="A1175" s="127">
        <v>10059</v>
      </c>
      <c r="C1175" s="139" t="s">
        <v>45</v>
      </c>
      <c r="D1175" s="140">
        <v>1821800</v>
      </c>
      <c r="E1175" s="140">
        <v>92076.68</v>
      </c>
      <c r="F1175" s="140">
        <v>0</v>
      </c>
      <c r="G1175" s="140">
        <v>92076.68</v>
      </c>
      <c r="H1175" s="141">
        <v>5.0541596223515208</v>
      </c>
      <c r="I1175" s="142">
        <v>1729723.32</v>
      </c>
    </row>
    <row r="1176" spans="1:9" ht="14.25" customHeight="1" x14ac:dyDescent="0.2">
      <c r="A1176" s="127">
        <v>10059</v>
      </c>
      <c r="B1176" s="127" t="s">
        <v>322</v>
      </c>
      <c r="C1176" s="161" t="s">
        <v>46</v>
      </c>
      <c r="D1176" s="162">
        <v>116843</v>
      </c>
      <c r="E1176" s="162">
        <v>-1390936.67</v>
      </c>
      <c r="F1176" s="162">
        <v>0</v>
      </c>
      <c r="G1176" s="162">
        <v>-1390936.67</v>
      </c>
      <c r="H1176" s="151">
        <v>-1190.4321782220586</v>
      </c>
      <c r="I1176" s="152">
        <v>1507779.67</v>
      </c>
    </row>
    <row r="1177" spans="1:9" ht="16.5" customHeight="1" x14ac:dyDescent="0.2">
      <c r="A1177" s="127">
        <v>10059</v>
      </c>
      <c r="B1177" s="127" t="s">
        <v>323</v>
      </c>
      <c r="C1177" s="153" t="s">
        <v>47</v>
      </c>
      <c r="D1177" s="154">
        <v>13770</v>
      </c>
      <c r="E1177" s="155"/>
      <c r="F1177" s="155"/>
      <c r="G1177" s="155"/>
      <c r="H1177" s="155"/>
      <c r="I1177" s="156"/>
    </row>
    <row r="1178" spans="1:9" ht="13.5" customHeight="1" x14ac:dyDescent="0.2">
      <c r="A1178" s="127">
        <v>10059</v>
      </c>
      <c r="B1178" s="127" t="str">
        <f>LEFT(C1178,4)</f>
        <v>CI01</v>
      </c>
      <c r="C1178" s="129" t="s">
        <v>48</v>
      </c>
      <c r="D1178" s="130">
        <v>-7483</v>
      </c>
      <c r="E1178" s="130">
        <v>0</v>
      </c>
      <c r="F1178" s="130">
        <v>0</v>
      </c>
      <c r="G1178" s="130">
        <v>0</v>
      </c>
      <c r="H1178" s="131">
        <v>0</v>
      </c>
      <c r="I1178" s="132">
        <v>-7483</v>
      </c>
    </row>
    <row r="1179" spans="1:9" ht="12.75" customHeight="1" x14ac:dyDescent="0.2">
      <c r="A1179" s="127">
        <v>10059</v>
      </c>
      <c r="B1179" s="127" t="str">
        <f t="shared" si="18"/>
        <v/>
      </c>
    </row>
    <row r="1180" spans="1:9" ht="13.5" customHeight="1" x14ac:dyDescent="0.2">
      <c r="A1180" s="127">
        <v>10059</v>
      </c>
      <c r="C1180" s="143" t="s">
        <v>51</v>
      </c>
      <c r="D1180" s="144">
        <v>-7483</v>
      </c>
      <c r="E1180" s="144">
        <v>0</v>
      </c>
      <c r="F1180" s="144">
        <v>0</v>
      </c>
      <c r="G1180" s="144">
        <v>0</v>
      </c>
      <c r="H1180" s="145">
        <v>0</v>
      </c>
      <c r="I1180" s="146">
        <v>-7483</v>
      </c>
    </row>
    <row r="1181" spans="1:9" ht="0.75" customHeight="1" x14ac:dyDescent="0.2">
      <c r="A1181" s="127">
        <v>10059</v>
      </c>
      <c r="B1181" s="127" t="str">
        <f t="shared" si="18"/>
        <v/>
      </c>
    </row>
    <row r="1182" spans="1:9" ht="13.5" customHeight="1" x14ac:dyDescent="0.2">
      <c r="A1182" s="127">
        <v>10059</v>
      </c>
      <c r="B1182" s="127" t="s">
        <v>325</v>
      </c>
      <c r="C1182" s="129" t="s">
        <v>229</v>
      </c>
      <c r="D1182" s="130">
        <v>13770</v>
      </c>
      <c r="E1182" s="130">
        <v>0</v>
      </c>
      <c r="F1182" s="130">
        <v>0</v>
      </c>
      <c r="G1182" s="130">
        <v>0</v>
      </c>
      <c r="H1182" s="131">
        <v>0</v>
      </c>
      <c r="I1182" s="132">
        <v>13770</v>
      </c>
    </row>
    <row r="1183" spans="1:9" ht="13.5" customHeight="1" x14ac:dyDescent="0.2">
      <c r="A1183" s="127">
        <v>10059</v>
      </c>
      <c r="B1183" s="127" t="str">
        <f>LEFT(C1183,4)</f>
        <v>CE04</v>
      </c>
      <c r="C1183" s="129" t="s">
        <v>227</v>
      </c>
      <c r="D1183" s="130">
        <v>7483</v>
      </c>
      <c r="E1183" s="130">
        <v>2646.78</v>
      </c>
      <c r="F1183" s="130">
        <v>0</v>
      </c>
      <c r="G1183" s="130">
        <v>2646.78</v>
      </c>
      <c r="H1183" s="131">
        <v>35.370573299478821</v>
      </c>
      <c r="I1183" s="132">
        <v>4836.22</v>
      </c>
    </row>
    <row r="1184" spans="1:9" ht="12.75" customHeight="1" x14ac:dyDescent="0.2">
      <c r="A1184" s="127">
        <v>10059</v>
      </c>
      <c r="B1184" s="127" t="str">
        <f t="shared" si="18"/>
        <v/>
      </c>
    </row>
    <row r="1185" spans="1:9" ht="13.5" customHeight="1" x14ac:dyDescent="0.2">
      <c r="A1185" s="127">
        <v>10059</v>
      </c>
      <c r="C1185" s="143" t="s">
        <v>56</v>
      </c>
      <c r="D1185" s="144">
        <v>21253</v>
      </c>
      <c r="E1185" s="144">
        <v>2646.78</v>
      </c>
      <c r="F1185" s="144">
        <v>0</v>
      </c>
      <c r="G1185" s="144">
        <v>2646.78</v>
      </c>
      <c r="H1185" s="145">
        <v>12.453677127934879</v>
      </c>
      <c r="I1185" s="146">
        <v>18606.22</v>
      </c>
    </row>
    <row r="1186" spans="1:9" ht="0.75" customHeight="1" x14ac:dyDescent="0.2">
      <c r="A1186" s="127">
        <v>10059</v>
      </c>
      <c r="B1186" s="127" t="str">
        <f t="shared" si="18"/>
        <v/>
      </c>
    </row>
    <row r="1187" spans="1:9" ht="14.25" customHeight="1" x14ac:dyDescent="0.2">
      <c r="A1187" s="127">
        <v>10059</v>
      </c>
      <c r="B1187" s="127" t="s">
        <v>324</v>
      </c>
      <c r="C1187" s="157" t="s">
        <v>57</v>
      </c>
      <c r="D1187" s="158">
        <v>13770</v>
      </c>
      <c r="E1187" s="158">
        <v>2646.78</v>
      </c>
      <c r="F1187" s="158">
        <v>0</v>
      </c>
      <c r="G1187" s="158">
        <v>2646.78</v>
      </c>
      <c r="H1187" s="159">
        <v>19.22135076252723</v>
      </c>
      <c r="I1187" s="160">
        <v>11123.22</v>
      </c>
    </row>
    <row r="1188" spans="1:9" ht="0.75" customHeight="1" x14ac:dyDescent="0.2">
      <c r="A1188" s="127">
        <v>10059</v>
      </c>
      <c r="B1188" s="127" t="str">
        <f t="shared" si="18"/>
        <v/>
      </c>
    </row>
    <row r="1189" spans="1:9" ht="14.25" customHeight="1" x14ac:dyDescent="0.2">
      <c r="A1189" s="127">
        <v>10059</v>
      </c>
      <c r="B1189" s="127" t="str">
        <f t="shared" si="18"/>
        <v>TOT</v>
      </c>
      <c r="C1189" s="133" t="s">
        <v>58</v>
      </c>
      <c r="D1189" s="134">
        <v>130613</v>
      </c>
      <c r="E1189" s="134">
        <v>-1388289.89</v>
      </c>
      <c r="F1189" s="134">
        <v>0</v>
      </c>
      <c r="G1189" s="134">
        <v>-1388289.89</v>
      </c>
      <c r="H1189" s="135">
        <v>-1062.9033021215346</v>
      </c>
      <c r="I1189" s="136">
        <v>1518902.89</v>
      </c>
    </row>
    <row r="1190" spans="1:9" ht="6.75" customHeight="1" x14ac:dyDescent="0.2">
      <c r="B1190" s="127" t="str">
        <f t="shared" si="18"/>
        <v>Lon</v>
      </c>
      <c r="C1190" s="247" t="s">
        <v>202</v>
      </c>
      <c r="D1190" s="247"/>
      <c r="E1190" s="247"/>
      <c r="F1190" s="247"/>
      <c r="G1190" s="247"/>
    </row>
    <row r="1191" spans="1:9" ht="13.5" customHeight="1" x14ac:dyDescent="0.2">
      <c r="B1191" s="127" t="str">
        <f t="shared" si="18"/>
        <v/>
      </c>
      <c r="C1191" s="247"/>
      <c r="D1191" s="247"/>
      <c r="E1191" s="247"/>
      <c r="F1191" s="247"/>
      <c r="G1191" s="247"/>
    </row>
    <row r="1192" spans="1:9" ht="6.75" customHeight="1" x14ac:dyDescent="0.2">
      <c r="B1192" s="127" t="str">
        <f t="shared" si="18"/>
        <v/>
      </c>
      <c r="C1192" s="247"/>
      <c r="D1192" s="247"/>
      <c r="E1192" s="247"/>
      <c r="F1192" s="247"/>
      <c r="G1192" s="247"/>
    </row>
    <row r="1193" spans="1:9" ht="13.5" customHeight="1" x14ac:dyDescent="0.2">
      <c r="B1193" s="127" t="str">
        <f t="shared" si="18"/>
        <v>Rep</v>
      </c>
      <c r="C1193" s="248" t="s">
        <v>203</v>
      </c>
      <c r="D1193" s="248"/>
      <c r="E1193" s="248"/>
      <c r="F1193" s="248"/>
      <c r="G1193" s="248"/>
    </row>
    <row r="1194" spans="1:9" ht="6.75" customHeight="1" x14ac:dyDescent="0.2">
      <c r="B1194" s="127" t="str">
        <f t="shared" si="18"/>
        <v/>
      </c>
    </row>
    <row r="1195" spans="1:9" ht="12.75" customHeight="1" x14ac:dyDescent="0.2">
      <c r="B1195" s="127" t="str">
        <f t="shared" si="18"/>
        <v>Cos</v>
      </c>
      <c r="C1195" s="248" t="s">
        <v>242</v>
      </c>
      <c r="D1195" s="248"/>
      <c r="E1195" s="248"/>
      <c r="F1195" s="248"/>
      <c r="G1195" s="248"/>
    </row>
    <row r="1196" spans="1:9" ht="13.5" customHeight="1" x14ac:dyDescent="0.2">
      <c r="B1196" s="127" t="str">
        <f t="shared" si="18"/>
        <v/>
      </c>
      <c r="C1196" s="248"/>
      <c r="D1196" s="248"/>
      <c r="E1196" s="248"/>
      <c r="F1196" s="248"/>
      <c r="G1196" s="248"/>
    </row>
    <row r="1197" spans="1:9" ht="6" customHeight="1" x14ac:dyDescent="0.2">
      <c r="B1197" s="127" t="str">
        <f t="shared" si="18"/>
        <v/>
      </c>
    </row>
    <row r="1198" spans="1:9" ht="13.5" customHeight="1" x14ac:dyDescent="0.2">
      <c r="B1198" s="127" t="str">
        <f t="shared" si="18"/>
        <v xml:space="preserve">
CF</v>
      </c>
      <c r="C1198" s="249" t="s">
        <v>205</v>
      </c>
      <c r="D1198" s="251" t="s">
        <v>206</v>
      </c>
      <c r="E1198" s="251" t="s">
        <v>207</v>
      </c>
      <c r="F1198" s="251" t="s">
        <v>208</v>
      </c>
      <c r="G1198" s="252" t="s">
        <v>209</v>
      </c>
      <c r="H1198" s="245" t="s">
        <v>210</v>
      </c>
      <c r="I1198" s="243" t="s">
        <v>211</v>
      </c>
    </row>
    <row r="1199" spans="1:9" ht="15" customHeight="1" x14ac:dyDescent="0.2">
      <c r="B1199" s="127" t="str">
        <f t="shared" si="18"/>
        <v/>
      </c>
      <c r="C1199" s="250"/>
      <c r="D1199" s="246"/>
      <c r="E1199" s="246"/>
      <c r="F1199" s="246"/>
      <c r="G1199" s="253"/>
      <c r="H1199" s="246"/>
      <c r="I1199" s="244"/>
    </row>
    <row r="1200" spans="1:9" ht="16.5" customHeight="1" x14ac:dyDescent="0.2">
      <c r="A1200" s="127">
        <v>10060</v>
      </c>
      <c r="B1200" s="126" t="s">
        <v>321</v>
      </c>
      <c r="C1200" s="147" t="s">
        <v>5</v>
      </c>
      <c r="D1200" s="148">
        <v>61398</v>
      </c>
      <c r="E1200" s="149"/>
      <c r="F1200" s="149"/>
      <c r="G1200" s="149"/>
      <c r="H1200" s="149"/>
      <c r="I1200" s="150"/>
    </row>
    <row r="1201" spans="1:9" ht="13.5" customHeight="1" x14ac:dyDescent="0.2">
      <c r="A1201" s="127">
        <v>10060</v>
      </c>
      <c r="B1201" s="127" t="str">
        <f t="shared" si="18"/>
        <v>I01</v>
      </c>
      <c r="C1201" s="129" t="s">
        <v>6</v>
      </c>
      <c r="D1201" s="130">
        <v>-1566314</v>
      </c>
      <c r="E1201" s="130">
        <v>-435087</v>
      </c>
      <c r="F1201" s="130">
        <v>0</v>
      </c>
      <c r="G1201" s="130">
        <v>-435087</v>
      </c>
      <c r="H1201" s="131">
        <v>27.777763590186897</v>
      </c>
      <c r="I1201" s="132">
        <v>-1131227</v>
      </c>
    </row>
    <row r="1202" spans="1:9" ht="13.5" customHeight="1" x14ac:dyDescent="0.2">
      <c r="A1202" s="127">
        <v>10060</v>
      </c>
      <c r="B1202" s="127" t="str">
        <f t="shared" si="18"/>
        <v>I03</v>
      </c>
      <c r="C1202" s="129" t="s">
        <v>7</v>
      </c>
      <c r="D1202" s="130">
        <v>-93785</v>
      </c>
      <c r="E1202" s="130">
        <v>-36145</v>
      </c>
      <c r="F1202" s="130">
        <v>0</v>
      </c>
      <c r="G1202" s="130">
        <v>-36145</v>
      </c>
      <c r="H1202" s="131">
        <v>38.540278296102791</v>
      </c>
      <c r="I1202" s="132">
        <v>-57640</v>
      </c>
    </row>
    <row r="1203" spans="1:9" ht="13.5" customHeight="1" x14ac:dyDescent="0.2">
      <c r="A1203" s="127">
        <v>10060</v>
      </c>
      <c r="B1203" s="127" t="str">
        <f t="shared" si="18"/>
        <v>I05</v>
      </c>
      <c r="C1203" s="129" t="s">
        <v>8</v>
      </c>
      <c r="D1203" s="130">
        <v>-178200</v>
      </c>
      <c r="E1203" s="130">
        <v>0</v>
      </c>
      <c r="F1203" s="130">
        <v>0</v>
      </c>
      <c r="G1203" s="130">
        <v>0</v>
      </c>
      <c r="H1203" s="131">
        <v>0</v>
      </c>
      <c r="I1203" s="132">
        <v>-178200</v>
      </c>
    </row>
    <row r="1204" spans="1:9" ht="13.5" customHeight="1" x14ac:dyDescent="0.2">
      <c r="A1204" s="127">
        <v>10060</v>
      </c>
      <c r="B1204" s="127" t="str">
        <f t="shared" si="18"/>
        <v>I07</v>
      </c>
      <c r="C1204" s="129" t="s">
        <v>212</v>
      </c>
      <c r="D1204" s="130">
        <v>-6873</v>
      </c>
      <c r="E1204" s="130">
        <v>0</v>
      </c>
      <c r="F1204" s="130">
        <v>0</v>
      </c>
      <c r="G1204" s="130">
        <v>0</v>
      </c>
      <c r="H1204" s="131">
        <v>0</v>
      </c>
      <c r="I1204" s="132">
        <v>-6873</v>
      </c>
    </row>
    <row r="1205" spans="1:9" ht="13.5" customHeight="1" x14ac:dyDescent="0.2">
      <c r="A1205" s="127">
        <v>10060</v>
      </c>
      <c r="B1205" s="127" t="str">
        <f t="shared" si="18"/>
        <v>I08</v>
      </c>
      <c r="C1205" s="129" t="s">
        <v>213</v>
      </c>
      <c r="D1205" s="130">
        <v>-35541</v>
      </c>
      <c r="E1205" s="130">
        <v>-1741</v>
      </c>
      <c r="F1205" s="130">
        <v>0</v>
      </c>
      <c r="G1205" s="130">
        <v>-1741</v>
      </c>
      <c r="H1205" s="131">
        <v>4.8985678512140911</v>
      </c>
      <c r="I1205" s="132">
        <v>-33800</v>
      </c>
    </row>
    <row r="1206" spans="1:9" ht="13.5" customHeight="1" x14ac:dyDescent="0.2">
      <c r="A1206" s="127">
        <v>10060</v>
      </c>
      <c r="B1206" s="127" t="str">
        <f t="shared" si="18"/>
        <v>I09</v>
      </c>
      <c r="C1206" s="129" t="s">
        <v>10</v>
      </c>
      <c r="D1206" s="130">
        <v>-47950</v>
      </c>
      <c r="E1206" s="130">
        <v>-12843.5</v>
      </c>
      <c r="F1206" s="130">
        <v>0</v>
      </c>
      <c r="G1206" s="130">
        <v>-12843.5</v>
      </c>
      <c r="H1206" s="131">
        <v>26.785192909280504</v>
      </c>
      <c r="I1206" s="132">
        <v>-35106.5</v>
      </c>
    </row>
    <row r="1207" spans="1:9" ht="13.5" customHeight="1" x14ac:dyDescent="0.2">
      <c r="A1207" s="127">
        <v>10060</v>
      </c>
      <c r="B1207" s="127" t="str">
        <f t="shared" si="18"/>
        <v>I10</v>
      </c>
      <c r="C1207" s="129" t="s">
        <v>63</v>
      </c>
      <c r="D1207" s="130">
        <v>-7875</v>
      </c>
      <c r="E1207" s="130">
        <v>0</v>
      </c>
      <c r="F1207" s="130">
        <v>0</v>
      </c>
      <c r="G1207" s="130">
        <v>0</v>
      </c>
      <c r="H1207" s="131">
        <v>0</v>
      </c>
      <c r="I1207" s="132">
        <v>-7875</v>
      </c>
    </row>
    <row r="1208" spans="1:9" ht="13.5" customHeight="1" x14ac:dyDescent="0.2">
      <c r="A1208" s="127">
        <v>10060</v>
      </c>
      <c r="B1208" s="127" t="str">
        <f t="shared" si="18"/>
        <v>I12</v>
      </c>
      <c r="C1208" s="129" t="s">
        <v>11</v>
      </c>
      <c r="D1208" s="130">
        <v>-30500</v>
      </c>
      <c r="E1208" s="130">
        <v>-10237</v>
      </c>
      <c r="F1208" s="130">
        <v>0</v>
      </c>
      <c r="G1208" s="130">
        <v>-10237</v>
      </c>
      <c r="H1208" s="131">
        <v>33.563934426229508</v>
      </c>
      <c r="I1208" s="132">
        <v>-20263</v>
      </c>
    </row>
    <row r="1209" spans="1:9" ht="13.5" customHeight="1" x14ac:dyDescent="0.2">
      <c r="A1209" s="127">
        <v>10060</v>
      </c>
      <c r="B1209" s="127" t="str">
        <f t="shared" si="18"/>
        <v>I13</v>
      </c>
      <c r="C1209" s="129" t="s">
        <v>12</v>
      </c>
      <c r="D1209" s="130">
        <v>-4700</v>
      </c>
      <c r="E1209" s="130">
        <v>-766.33</v>
      </c>
      <c r="F1209" s="130">
        <v>0</v>
      </c>
      <c r="G1209" s="130">
        <v>-766.33</v>
      </c>
      <c r="H1209" s="131">
        <v>16.304893617021275</v>
      </c>
      <c r="I1209" s="132">
        <v>-3933.67</v>
      </c>
    </row>
    <row r="1210" spans="1:9" ht="13.5" customHeight="1" x14ac:dyDescent="0.2">
      <c r="A1210" s="127">
        <v>10060</v>
      </c>
      <c r="B1210" s="127" t="str">
        <f t="shared" si="18"/>
        <v>I18</v>
      </c>
      <c r="C1210" s="129" t="s">
        <v>13</v>
      </c>
      <c r="D1210" s="130">
        <v>-19361</v>
      </c>
      <c r="E1210" s="130">
        <v>0</v>
      </c>
      <c r="F1210" s="130">
        <v>0</v>
      </c>
      <c r="G1210" s="130">
        <v>0</v>
      </c>
      <c r="H1210" s="131">
        <v>0</v>
      </c>
      <c r="I1210" s="132">
        <v>-19361</v>
      </c>
    </row>
    <row r="1211" spans="1:9" ht="12.75" customHeight="1" x14ac:dyDescent="0.2">
      <c r="A1211" s="127">
        <v>10060</v>
      </c>
      <c r="B1211" s="127" t="str">
        <f t="shared" si="18"/>
        <v/>
      </c>
    </row>
    <row r="1212" spans="1:9" ht="13.5" customHeight="1" x14ac:dyDescent="0.2">
      <c r="A1212" s="127">
        <v>10060</v>
      </c>
      <c r="C1212" s="143" t="s">
        <v>14</v>
      </c>
      <c r="D1212" s="144">
        <v>-1991099</v>
      </c>
      <c r="E1212" s="144">
        <v>-496819.83</v>
      </c>
      <c r="F1212" s="144">
        <v>0</v>
      </c>
      <c r="G1212" s="144">
        <v>-496819.83</v>
      </c>
      <c r="H1212" s="145">
        <v>24.952040556496687</v>
      </c>
      <c r="I1212" s="146">
        <v>-1494279.17</v>
      </c>
    </row>
    <row r="1213" spans="1:9" ht="0.75" customHeight="1" x14ac:dyDescent="0.2">
      <c r="A1213" s="127">
        <v>10060</v>
      </c>
      <c r="B1213" s="127" t="str">
        <f t="shared" si="18"/>
        <v/>
      </c>
    </row>
    <row r="1214" spans="1:9" ht="13.5" customHeight="1" x14ac:dyDescent="0.2">
      <c r="A1214" s="127">
        <v>10060</v>
      </c>
      <c r="B1214" s="127" t="str">
        <f t="shared" si="18"/>
        <v>E01</v>
      </c>
      <c r="C1214" s="129" t="s">
        <v>15</v>
      </c>
      <c r="D1214" s="130">
        <v>895567</v>
      </c>
      <c r="E1214" s="130">
        <v>217132.71</v>
      </c>
      <c r="F1214" s="130">
        <v>0</v>
      </c>
      <c r="G1214" s="130">
        <v>217132.71</v>
      </c>
      <c r="H1214" s="131">
        <v>24.245278131061106</v>
      </c>
      <c r="I1214" s="132">
        <v>678434.29</v>
      </c>
    </row>
    <row r="1215" spans="1:9" ht="13.5" customHeight="1" x14ac:dyDescent="0.2">
      <c r="A1215" s="127">
        <v>10060</v>
      </c>
      <c r="B1215" s="127" t="str">
        <f t="shared" si="18"/>
        <v>E03</v>
      </c>
      <c r="C1215" s="129" t="s">
        <v>17</v>
      </c>
      <c r="D1215" s="130">
        <v>484239</v>
      </c>
      <c r="E1215" s="130">
        <v>126466.62</v>
      </c>
      <c r="F1215" s="130">
        <v>0</v>
      </c>
      <c r="G1215" s="130">
        <v>126466.62</v>
      </c>
      <c r="H1215" s="131">
        <v>26.116570536449977</v>
      </c>
      <c r="I1215" s="132">
        <v>357772.38</v>
      </c>
    </row>
    <row r="1216" spans="1:9" ht="13.5" customHeight="1" x14ac:dyDescent="0.2">
      <c r="A1216" s="127">
        <v>10060</v>
      </c>
      <c r="B1216" s="127" t="str">
        <f t="shared" si="18"/>
        <v>E04</v>
      </c>
      <c r="C1216" s="129" t="s">
        <v>18</v>
      </c>
      <c r="D1216" s="130">
        <v>70365</v>
      </c>
      <c r="E1216" s="130">
        <v>12366.48</v>
      </c>
      <c r="F1216" s="130">
        <v>0</v>
      </c>
      <c r="G1216" s="130">
        <v>12366.48</v>
      </c>
      <c r="H1216" s="131">
        <v>17.574760179066296</v>
      </c>
      <c r="I1216" s="132">
        <v>57998.52</v>
      </c>
    </row>
    <row r="1217" spans="1:9" ht="13.5" customHeight="1" x14ac:dyDescent="0.2">
      <c r="A1217" s="127">
        <v>10060</v>
      </c>
      <c r="B1217" s="127" t="str">
        <f t="shared" si="18"/>
        <v>E05</v>
      </c>
      <c r="C1217" s="129" t="s">
        <v>214</v>
      </c>
      <c r="D1217" s="130">
        <v>143543</v>
      </c>
      <c r="E1217" s="130">
        <v>34734.86</v>
      </c>
      <c r="F1217" s="130">
        <v>0</v>
      </c>
      <c r="G1217" s="130">
        <v>34734.86</v>
      </c>
      <c r="H1217" s="131">
        <v>24.198226315459479</v>
      </c>
      <c r="I1217" s="132">
        <v>108808.14</v>
      </c>
    </row>
    <row r="1218" spans="1:9" ht="13.5" customHeight="1" x14ac:dyDescent="0.2">
      <c r="A1218" s="127">
        <v>10060</v>
      </c>
      <c r="B1218" s="127" t="str">
        <f t="shared" si="18"/>
        <v>E07</v>
      </c>
      <c r="C1218" s="129" t="s">
        <v>19</v>
      </c>
      <c r="D1218" s="130">
        <v>19236</v>
      </c>
      <c r="E1218" s="130">
        <v>4554.3999999999996</v>
      </c>
      <c r="F1218" s="130">
        <v>0</v>
      </c>
      <c r="G1218" s="130">
        <v>4554.3999999999996</v>
      </c>
      <c r="H1218" s="131">
        <v>23.676440008317737</v>
      </c>
      <c r="I1218" s="132">
        <v>14681.6</v>
      </c>
    </row>
    <row r="1219" spans="1:9" ht="13.5" customHeight="1" x14ac:dyDescent="0.2">
      <c r="A1219" s="127">
        <v>10060</v>
      </c>
      <c r="B1219" s="127" t="str">
        <f t="shared" si="18"/>
        <v>E08</v>
      </c>
      <c r="C1219" s="129" t="s">
        <v>20</v>
      </c>
      <c r="D1219" s="130">
        <v>5800</v>
      </c>
      <c r="E1219" s="130">
        <v>2642.87</v>
      </c>
      <c r="F1219" s="130">
        <v>0</v>
      </c>
      <c r="G1219" s="130">
        <v>2642.87</v>
      </c>
      <c r="H1219" s="131">
        <v>45.566724137931033</v>
      </c>
      <c r="I1219" s="132">
        <v>3157.13</v>
      </c>
    </row>
    <row r="1220" spans="1:9" ht="13.5" customHeight="1" x14ac:dyDescent="0.2">
      <c r="A1220" s="127">
        <v>10060</v>
      </c>
      <c r="B1220" s="127" t="str">
        <f t="shared" si="18"/>
        <v>E09</v>
      </c>
      <c r="C1220" s="129" t="s">
        <v>215</v>
      </c>
      <c r="D1220" s="130">
        <v>7976</v>
      </c>
      <c r="E1220" s="130">
        <v>5766.6</v>
      </c>
      <c r="F1220" s="130">
        <v>0</v>
      </c>
      <c r="G1220" s="130">
        <v>5766.6</v>
      </c>
      <c r="H1220" s="131">
        <v>72.299398194583745</v>
      </c>
      <c r="I1220" s="132">
        <v>2209.4</v>
      </c>
    </row>
    <row r="1221" spans="1:9" ht="13.5" customHeight="1" x14ac:dyDescent="0.2">
      <c r="A1221" s="127">
        <v>10060</v>
      </c>
      <c r="B1221" s="127" t="str">
        <f t="shared" si="18"/>
        <v>E10</v>
      </c>
      <c r="C1221" s="129" t="s">
        <v>21</v>
      </c>
      <c r="D1221" s="130">
        <v>10112</v>
      </c>
      <c r="E1221" s="130">
        <v>553</v>
      </c>
      <c r="F1221" s="130">
        <v>0</v>
      </c>
      <c r="G1221" s="130">
        <v>553</v>
      </c>
      <c r="H1221" s="131">
        <v>5.46875</v>
      </c>
      <c r="I1221" s="132">
        <v>9559</v>
      </c>
    </row>
    <row r="1222" spans="1:9" ht="13.5" customHeight="1" x14ac:dyDescent="0.2">
      <c r="A1222" s="127">
        <v>10060</v>
      </c>
      <c r="B1222" s="127" t="str">
        <f t="shared" si="18"/>
        <v>E11</v>
      </c>
      <c r="C1222" s="129" t="s">
        <v>22</v>
      </c>
      <c r="D1222" s="130">
        <v>9943</v>
      </c>
      <c r="E1222" s="130">
        <v>0</v>
      </c>
      <c r="F1222" s="130">
        <v>0</v>
      </c>
      <c r="G1222" s="130">
        <v>0</v>
      </c>
      <c r="H1222" s="131">
        <v>0</v>
      </c>
      <c r="I1222" s="132">
        <v>9943</v>
      </c>
    </row>
    <row r="1223" spans="1:9" ht="12.75" customHeight="1" x14ac:dyDescent="0.2">
      <c r="A1223" s="127">
        <v>10060</v>
      </c>
      <c r="B1223" s="127" t="str">
        <f t="shared" si="18"/>
        <v/>
      </c>
    </row>
    <row r="1224" spans="1:9" ht="13.5" customHeight="1" x14ac:dyDescent="0.2">
      <c r="A1224" s="127">
        <v>10060</v>
      </c>
      <c r="C1224" s="143" t="s">
        <v>23</v>
      </c>
      <c r="D1224" s="144">
        <v>1646781</v>
      </c>
      <c r="E1224" s="144">
        <v>404217.54</v>
      </c>
      <c r="F1224" s="144">
        <v>0</v>
      </c>
      <c r="G1224" s="144">
        <v>404217.54</v>
      </c>
      <c r="H1224" s="145">
        <v>24.545919584935703</v>
      </c>
      <c r="I1224" s="146">
        <v>1242563.46</v>
      </c>
    </row>
    <row r="1225" spans="1:9" ht="13.5" customHeight="1" x14ac:dyDescent="0.2">
      <c r="A1225" s="127">
        <v>10060</v>
      </c>
      <c r="B1225" s="127" t="str">
        <f t="shared" si="18"/>
        <v>E12</v>
      </c>
      <c r="C1225" s="129" t="s">
        <v>24</v>
      </c>
      <c r="D1225" s="130">
        <v>29202</v>
      </c>
      <c r="E1225" s="130">
        <v>1363.6</v>
      </c>
      <c r="F1225" s="130">
        <v>0</v>
      </c>
      <c r="G1225" s="130">
        <v>1363.6</v>
      </c>
      <c r="H1225" s="131">
        <v>4.6695431819738378</v>
      </c>
      <c r="I1225" s="132">
        <v>27838.400000000001</v>
      </c>
    </row>
    <row r="1226" spans="1:9" ht="13.5" customHeight="1" x14ac:dyDescent="0.2">
      <c r="A1226" s="127">
        <v>10060</v>
      </c>
      <c r="B1226" s="127" t="str">
        <f t="shared" si="18"/>
        <v>E13</v>
      </c>
      <c r="C1226" s="129" t="s">
        <v>216</v>
      </c>
      <c r="D1226" s="130">
        <v>4880</v>
      </c>
      <c r="E1226" s="130">
        <v>1465</v>
      </c>
      <c r="F1226" s="130">
        <v>0</v>
      </c>
      <c r="G1226" s="130">
        <v>1465</v>
      </c>
      <c r="H1226" s="131">
        <v>30.020491803278688</v>
      </c>
      <c r="I1226" s="132">
        <v>3415</v>
      </c>
    </row>
    <row r="1227" spans="1:9" ht="13.5" customHeight="1" x14ac:dyDescent="0.2">
      <c r="A1227" s="127">
        <v>10060</v>
      </c>
      <c r="B1227" s="127" t="str">
        <f t="shared" si="18"/>
        <v>E14</v>
      </c>
      <c r="C1227" s="129" t="s">
        <v>25</v>
      </c>
      <c r="D1227" s="130">
        <v>3100</v>
      </c>
      <c r="E1227" s="130">
        <v>720.25</v>
      </c>
      <c r="F1227" s="130">
        <v>0</v>
      </c>
      <c r="G1227" s="130">
        <v>720.25</v>
      </c>
      <c r="H1227" s="131">
        <v>23.233870967741936</v>
      </c>
      <c r="I1227" s="132">
        <v>2379.75</v>
      </c>
    </row>
    <row r="1228" spans="1:9" ht="13.5" customHeight="1" x14ac:dyDescent="0.2">
      <c r="A1228" s="127">
        <v>10060</v>
      </c>
      <c r="B1228" s="127" t="str">
        <f t="shared" ref="B1228:B1291" si="19">LEFT(C1228,3)</f>
        <v>E15</v>
      </c>
      <c r="C1228" s="129" t="s">
        <v>26</v>
      </c>
      <c r="D1228" s="130">
        <v>6200</v>
      </c>
      <c r="E1228" s="130">
        <v>2315.58</v>
      </c>
      <c r="F1228" s="130">
        <v>0</v>
      </c>
      <c r="G1228" s="130">
        <v>2315.58</v>
      </c>
      <c r="H1228" s="131">
        <v>37.348064516129035</v>
      </c>
      <c r="I1228" s="132">
        <v>3884.42</v>
      </c>
    </row>
    <row r="1229" spans="1:9" ht="13.5" customHeight="1" x14ac:dyDescent="0.2">
      <c r="A1229" s="127">
        <v>10060</v>
      </c>
      <c r="B1229" s="127" t="str">
        <f t="shared" si="19"/>
        <v>E16</v>
      </c>
      <c r="C1229" s="129" t="s">
        <v>27</v>
      </c>
      <c r="D1229" s="130">
        <v>33000</v>
      </c>
      <c r="E1229" s="130">
        <v>2298.73</v>
      </c>
      <c r="F1229" s="130">
        <v>0</v>
      </c>
      <c r="G1229" s="130">
        <v>2298.73</v>
      </c>
      <c r="H1229" s="131">
        <v>6.9658484848484852</v>
      </c>
      <c r="I1229" s="132">
        <v>30701.27</v>
      </c>
    </row>
    <row r="1230" spans="1:9" ht="13.5" customHeight="1" x14ac:dyDescent="0.2">
      <c r="A1230" s="127">
        <v>10060</v>
      </c>
      <c r="B1230" s="127" t="str">
        <f t="shared" si="19"/>
        <v>E17</v>
      </c>
      <c r="C1230" s="129" t="s">
        <v>28</v>
      </c>
      <c r="D1230" s="130">
        <v>5173</v>
      </c>
      <c r="E1230" s="130">
        <v>5324.4</v>
      </c>
      <c r="F1230" s="130">
        <v>0</v>
      </c>
      <c r="G1230" s="130">
        <v>5324.4</v>
      </c>
      <c r="H1230" s="131">
        <v>102.92673497003672</v>
      </c>
      <c r="I1230" s="132">
        <v>-151.4</v>
      </c>
    </row>
    <row r="1231" spans="1:9" ht="13.5" customHeight="1" x14ac:dyDescent="0.2">
      <c r="A1231" s="127">
        <v>10060</v>
      </c>
      <c r="B1231" s="127" t="str">
        <f t="shared" si="19"/>
        <v>E18</v>
      </c>
      <c r="C1231" s="129" t="s">
        <v>29</v>
      </c>
      <c r="D1231" s="130">
        <v>12980</v>
      </c>
      <c r="E1231" s="130">
        <v>5379.16</v>
      </c>
      <c r="F1231" s="130">
        <v>0</v>
      </c>
      <c r="G1231" s="130">
        <v>5379.16</v>
      </c>
      <c r="H1231" s="131">
        <v>41.441910631741138</v>
      </c>
      <c r="I1231" s="132">
        <v>7600.84</v>
      </c>
    </row>
    <row r="1232" spans="1:9" ht="12.75" customHeight="1" x14ac:dyDescent="0.2">
      <c r="A1232" s="127">
        <v>10060</v>
      </c>
      <c r="B1232" s="127" t="str">
        <f t="shared" si="19"/>
        <v/>
      </c>
    </row>
    <row r="1233" spans="1:9" ht="13.5" customHeight="1" x14ac:dyDescent="0.2">
      <c r="A1233" s="127">
        <v>10060</v>
      </c>
      <c r="C1233" s="143" t="s">
        <v>30</v>
      </c>
      <c r="D1233" s="144">
        <v>94535</v>
      </c>
      <c r="E1233" s="144">
        <v>18866.72</v>
      </c>
      <c r="F1233" s="144">
        <v>0</v>
      </c>
      <c r="G1233" s="144">
        <v>18866.72</v>
      </c>
      <c r="H1233" s="145">
        <v>19.957391442322947</v>
      </c>
      <c r="I1233" s="146">
        <v>75668.28</v>
      </c>
    </row>
    <row r="1234" spans="1:9" ht="13.5" customHeight="1" x14ac:dyDescent="0.2">
      <c r="A1234" s="127">
        <v>10060</v>
      </c>
      <c r="B1234" s="127" t="str">
        <f t="shared" si="19"/>
        <v>E19</v>
      </c>
      <c r="C1234" s="129" t="s">
        <v>31</v>
      </c>
      <c r="D1234" s="130">
        <v>67066</v>
      </c>
      <c r="E1234" s="130">
        <v>24577.39</v>
      </c>
      <c r="F1234" s="130">
        <v>0</v>
      </c>
      <c r="G1234" s="130">
        <v>24577.39</v>
      </c>
      <c r="H1234" s="131">
        <v>36.64657203351922</v>
      </c>
      <c r="I1234" s="132">
        <v>42488.61</v>
      </c>
    </row>
    <row r="1235" spans="1:9" ht="13.5" customHeight="1" x14ac:dyDescent="0.2">
      <c r="A1235" s="127">
        <v>10060</v>
      </c>
      <c r="B1235" s="127" t="str">
        <f t="shared" si="19"/>
        <v>E20</v>
      </c>
      <c r="C1235" s="129" t="s">
        <v>32</v>
      </c>
      <c r="D1235" s="130">
        <v>10110</v>
      </c>
      <c r="E1235" s="130">
        <v>8594</v>
      </c>
      <c r="F1235" s="130">
        <v>0</v>
      </c>
      <c r="G1235" s="130">
        <v>8594</v>
      </c>
      <c r="H1235" s="131">
        <v>85.004945598417393</v>
      </c>
      <c r="I1235" s="132">
        <v>1516</v>
      </c>
    </row>
    <row r="1236" spans="1:9" ht="13.5" customHeight="1" x14ac:dyDescent="0.2">
      <c r="A1236" s="127">
        <v>10060</v>
      </c>
      <c r="B1236" s="127" t="str">
        <f t="shared" si="19"/>
        <v>E22</v>
      </c>
      <c r="C1236" s="129" t="s">
        <v>33</v>
      </c>
      <c r="D1236" s="130">
        <v>15311</v>
      </c>
      <c r="E1236" s="130">
        <v>9265.2199999999993</v>
      </c>
      <c r="F1236" s="130">
        <v>0</v>
      </c>
      <c r="G1236" s="130">
        <v>9265.2199999999993</v>
      </c>
      <c r="H1236" s="131">
        <v>60.513487035464706</v>
      </c>
      <c r="I1236" s="132">
        <v>6045.78</v>
      </c>
    </row>
    <row r="1237" spans="1:9" ht="13.5" customHeight="1" x14ac:dyDescent="0.2">
      <c r="A1237" s="127">
        <v>10060</v>
      </c>
      <c r="B1237" s="127" t="str">
        <f t="shared" si="19"/>
        <v>E23</v>
      </c>
      <c r="C1237" s="129" t="s">
        <v>34</v>
      </c>
      <c r="D1237" s="130">
        <v>9366</v>
      </c>
      <c r="E1237" s="130">
        <v>1816</v>
      </c>
      <c r="F1237" s="130">
        <v>0</v>
      </c>
      <c r="G1237" s="130">
        <v>1816</v>
      </c>
      <c r="H1237" s="131">
        <v>19.389280375827461</v>
      </c>
      <c r="I1237" s="132">
        <v>7550</v>
      </c>
    </row>
    <row r="1238" spans="1:9" ht="13.5" customHeight="1" x14ac:dyDescent="0.2">
      <c r="A1238" s="127">
        <v>10060</v>
      </c>
      <c r="B1238" s="127" t="str">
        <f t="shared" si="19"/>
        <v>E24</v>
      </c>
      <c r="C1238" s="129" t="s">
        <v>35</v>
      </c>
      <c r="D1238" s="130">
        <v>6000</v>
      </c>
      <c r="E1238" s="130">
        <v>9107.9</v>
      </c>
      <c r="F1238" s="130">
        <v>0</v>
      </c>
      <c r="G1238" s="130">
        <v>9107.9</v>
      </c>
      <c r="H1238" s="131">
        <v>151.79833333333335</v>
      </c>
      <c r="I1238" s="132">
        <v>-3107.9</v>
      </c>
    </row>
    <row r="1239" spans="1:9" ht="13.5" customHeight="1" x14ac:dyDescent="0.2">
      <c r="A1239" s="127">
        <v>10060</v>
      </c>
      <c r="B1239" s="127" t="str">
        <f t="shared" si="19"/>
        <v>E25</v>
      </c>
      <c r="C1239" s="129" t="s">
        <v>36</v>
      </c>
      <c r="D1239" s="130">
        <v>61591</v>
      </c>
      <c r="E1239" s="130">
        <v>23467.019999999997</v>
      </c>
      <c r="F1239" s="130">
        <v>0</v>
      </c>
      <c r="G1239" s="130">
        <v>23467.019999999997</v>
      </c>
      <c r="H1239" s="131">
        <v>38.10137844814988</v>
      </c>
      <c r="I1239" s="132">
        <v>38123.980000000003</v>
      </c>
    </row>
    <row r="1240" spans="1:9" ht="12.75" customHeight="1" x14ac:dyDescent="0.2">
      <c r="A1240" s="127">
        <v>10060</v>
      </c>
      <c r="B1240" s="127" t="str">
        <f t="shared" si="19"/>
        <v/>
      </c>
    </row>
    <row r="1241" spans="1:9" ht="13.5" customHeight="1" x14ac:dyDescent="0.2">
      <c r="A1241" s="127">
        <v>10060</v>
      </c>
      <c r="C1241" s="143" t="s">
        <v>37</v>
      </c>
      <c r="D1241" s="144">
        <v>169444</v>
      </c>
      <c r="E1241" s="144">
        <v>76827.53</v>
      </c>
      <c r="F1241" s="144">
        <v>0</v>
      </c>
      <c r="G1241" s="144">
        <v>76827.53</v>
      </c>
      <c r="H1241" s="145">
        <v>45.340956304147682</v>
      </c>
      <c r="I1241" s="146">
        <v>92616.47</v>
      </c>
    </row>
    <row r="1242" spans="1:9" ht="13.5" customHeight="1" x14ac:dyDescent="0.2">
      <c r="A1242" s="127">
        <v>10060</v>
      </c>
      <c r="B1242" s="127" t="str">
        <f t="shared" si="19"/>
        <v>E26</v>
      </c>
      <c r="C1242" s="129" t="s">
        <v>38</v>
      </c>
      <c r="D1242" s="130">
        <v>7020</v>
      </c>
      <c r="E1242" s="130">
        <v>6640.21</v>
      </c>
      <c r="F1242" s="130">
        <v>0</v>
      </c>
      <c r="G1242" s="130">
        <v>6640.21</v>
      </c>
      <c r="H1242" s="131">
        <v>94.589886039886039</v>
      </c>
      <c r="I1242" s="132">
        <v>379.79</v>
      </c>
    </row>
    <row r="1243" spans="1:9" ht="13.5" customHeight="1" x14ac:dyDescent="0.2">
      <c r="A1243" s="127">
        <v>10060</v>
      </c>
      <c r="B1243" s="127" t="str">
        <f t="shared" si="19"/>
        <v>E27</v>
      </c>
      <c r="C1243" s="129" t="s">
        <v>39</v>
      </c>
      <c r="D1243" s="130">
        <v>80939</v>
      </c>
      <c r="E1243" s="130">
        <v>28596.78</v>
      </c>
      <c r="F1243" s="130">
        <v>0</v>
      </c>
      <c r="G1243" s="130">
        <v>28596.78</v>
      </c>
      <c r="H1243" s="131">
        <v>35.331274169436242</v>
      </c>
      <c r="I1243" s="132">
        <v>52342.22</v>
      </c>
    </row>
    <row r="1244" spans="1:9" ht="13.5" customHeight="1" x14ac:dyDescent="0.2">
      <c r="A1244" s="127">
        <v>10060</v>
      </c>
      <c r="B1244" s="127" t="str">
        <f t="shared" si="19"/>
        <v>E28</v>
      </c>
      <c r="C1244" s="129" t="s">
        <v>40</v>
      </c>
      <c r="D1244" s="130">
        <v>31361</v>
      </c>
      <c r="E1244" s="130">
        <v>3232.33</v>
      </c>
      <c r="F1244" s="130">
        <v>0</v>
      </c>
      <c r="G1244" s="130">
        <v>3232.33</v>
      </c>
      <c r="H1244" s="131">
        <v>10.306846082714198</v>
      </c>
      <c r="I1244" s="132">
        <v>28128.67</v>
      </c>
    </row>
    <row r="1245" spans="1:9" ht="12.75" customHeight="1" x14ac:dyDescent="0.2">
      <c r="A1245" s="127">
        <v>10060</v>
      </c>
      <c r="B1245" s="127" t="str">
        <f t="shared" si="19"/>
        <v/>
      </c>
    </row>
    <row r="1246" spans="1:9" ht="13.5" customHeight="1" x14ac:dyDescent="0.2">
      <c r="A1246" s="127">
        <v>10060</v>
      </c>
      <c r="C1246" s="143" t="s">
        <v>41</v>
      </c>
      <c r="D1246" s="144">
        <v>119320</v>
      </c>
      <c r="E1246" s="144">
        <v>38469.32</v>
      </c>
      <c r="F1246" s="144">
        <v>0</v>
      </c>
      <c r="G1246" s="144">
        <v>38469.32</v>
      </c>
      <c r="H1246" s="145">
        <v>32.240462621521957</v>
      </c>
      <c r="I1246" s="146">
        <v>80850.679999999993</v>
      </c>
    </row>
    <row r="1247" spans="1:9" ht="13.5" customHeight="1" x14ac:dyDescent="0.2">
      <c r="A1247" s="127">
        <v>10060</v>
      </c>
      <c r="B1247" s="127" t="str">
        <f t="shared" si="19"/>
        <v>Con</v>
      </c>
      <c r="C1247" s="129" t="s">
        <v>42</v>
      </c>
      <c r="D1247" s="130">
        <v>22417</v>
      </c>
      <c r="E1247" s="130">
        <v>0</v>
      </c>
      <c r="F1247" s="130">
        <v>0</v>
      </c>
      <c r="G1247" s="130">
        <v>0</v>
      </c>
      <c r="H1247" s="131">
        <v>0</v>
      </c>
      <c r="I1247" s="132">
        <v>22417</v>
      </c>
    </row>
    <row r="1248" spans="1:9" ht="12.75" customHeight="1" x14ac:dyDescent="0.2">
      <c r="A1248" s="127">
        <v>10060</v>
      </c>
      <c r="B1248" s="127" t="str">
        <f t="shared" si="19"/>
        <v/>
      </c>
    </row>
    <row r="1249" spans="1:9" ht="13.5" customHeight="1" x14ac:dyDescent="0.2">
      <c r="A1249" s="127">
        <v>10060</v>
      </c>
      <c r="C1249" s="143" t="s">
        <v>44</v>
      </c>
      <c r="D1249" s="144">
        <v>22417</v>
      </c>
      <c r="E1249" s="144">
        <v>0</v>
      </c>
      <c r="F1249" s="144">
        <v>0</v>
      </c>
      <c r="G1249" s="144">
        <v>0</v>
      </c>
      <c r="H1249" s="145">
        <v>0</v>
      </c>
      <c r="I1249" s="146">
        <v>22417</v>
      </c>
    </row>
    <row r="1250" spans="1:9" ht="0.75" customHeight="1" x14ac:dyDescent="0.2">
      <c r="A1250" s="127">
        <v>10060</v>
      </c>
      <c r="B1250" s="127" t="str">
        <f t="shared" si="19"/>
        <v/>
      </c>
    </row>
    <row r="1251" spans="1:9" ht="15.75" customHeight="1" x14ac:dyDescent="0.2">
      <c r="A1251" s="127">
        <v>10060</v>
      </c>
      <c r="C1251" s="139" t="s">
        <v>45</v>
      </c>
      <c r="D1251" s="140">
        <v>2052497</v>
      </c>
      <c r="E1251" s="140">
        <v>538381.11</v>
      </c>
      <c r="F1251" s="140">
        <v>0</v>
      </c>
      <c r="G1251" s="140">
        <v>538381.11</v>
      </c>
      <c r="H1251" s="141">
        <v>26.230543089709759</v>
      </c>
      <c r="I1251" s="142">
        <v>1514115.89</v>
      </c>
    </row>
    <row r="1252" spans="1:9" ht="14.25" customHeight="1" x14ac:dyDescent="0.2">
      <c r="A1252" s="127">
        <v>10060</v>
      </c>
      <c r="B1252" s="127" t="s">
        <v>322</v>
      </c>
      <c r="C1252" s="161" t="s">
        <v>46</v>
      </c>
      <c r="D1252" s="162">
        <v>61398</v>
      </c>
      <c r="E1252" s="162">
        <v>41561.279999999999</v>
      </c>
      <c r="F1252" s="162">
        <v>0</v>
      </c>
      <c r="G1252" s="162">
        <v>41561.279999999999</v>
      </c>
      <c r="H1252" s="151">
        <v>67.691586045148057</v>
      </c>
      <c r="I1252" s="152">
        <v>19836.72</v>
      </c>
    </row>
    <row r="1253" spans="1:9" ht="16.5" customHeight="1" x14ac:dyDescent="0.2">
      <c r="A1253" s="127">
        <v>10060</v>
      </c>
      <c r="B1253" s="127" t="s">
        <v>323</v>
      </c>
      <c r="C1253" s="153" t="s">
        <v>47</v>
      </c>
      <c r="D1253" s="154">
        <v>6404</v>
      </c>
      <c r="E1253" s="155"/>
      <c r="F1253" s="155"/>
      <c r="G1253" s="155"/>
      <c r="H1253" s="155"/>
      <c r="I1253" s="156"/>
    </row>
    <row r="1254" spans="1:9" ht="13.5" customHeight="1" x14ac:dyDescent="0.2">
      <c r="A1254" s="127">
        <v>10060</v>
      </c>
      <c r="B1254" s="127" t="str">
        <f>LEFT(C1254,4)</f>
        <v>CI01</v>
      </c>
      <c r="C1254" s="129" t="s">
        <v>48</v>
      </c>
      <c r="D1254" s="130">
        <v>-7893</v>
      </c>
      <c r="E1254" s="130">
        <v>0</v>
      </c>
      <c r="F1254" s="130">
        <v>0</v>
      </c>
      <c r="G1254" s="130">
        <v>0</v>
      </c>
      <c r="H1254" s="131">
        <v>0</v>
      </c>
      <c r="I1254" s="132">
        <v>-7893</v>
      </c>
    </row>
    <row r="1255" spans="1:9" ht="12.75" customHeight="1" x14ac:dyDescent="0.2">
      <c r="A1255" s="127">
        <v>10060</v>
      </c>
      <c r="B1255" s="127" t="str">
        <f t="shared" si="19"/>
        <v/>
      </c>
    </row>
    <row r="1256" spans="1:9" ht="13.5" customHeight="1" x14ac:dyDescent="0.2">
      <c r="A1256" s="127">
        <v>10060</v>
      </c>
      <c r="C1256" s="143" t="s">
        <v>51</v>
      </c>
      <c r="D1256" s="144">
        <v>-7893</v>
      </c>
      <c r="E1256" s="144">
        <v>0</v>
      </c>
      <c r="F1256" s="144">
        <v>0</v>
      </c>
      <c r="G1256" s="144">
        <v>0</v>
      </c>
      <c r="H1256" s="145">
        <v>0</v>
      </c>
      <c r="I1256" s="146">
        <v>-7893</v>
      </c>
    </row>
    <row r="1257" spans="1:9" ht="0.75" customHeight="1" x14ac:dyDescent="0.2">
      <c r="A1257" s="127">
        <v>10060</v>
      </c>
      <c r="B1257" s="127" t="str">
        <f t="shared" si="19"/>
        <v/>
      </c>
    </row>
    <row r="1258" spans="1:9" ht="13.5" customHeight="1" x14ac:dyDescent="0.2">
      <c r="A1258" s="127">
        <v>10060</v>
      </c>
      <c r="B1258" s="127" t="str">
        <f>LEFT(C1258,4)</f>
        <v>CE02</v>
      </c>
      <c r="C1258" s="129" t="s">
        <v>230</v>
      </c>
      <c r="D1258" s="130">
        <v>8297</v>
      </c>
      <c r="E1258" s="130">
        <v>0</v>
      </c>
      <c r="F1258" s="130">
        <v>0</v>
      </c>
      <c r="G1258" s="130">
        <v>0</v>
      </c>
      <c r="H1258" s="131">
        <v>0</v>
      </c>
      <c r="I1258" s="132">
        <v>8297</v>
      </c>
    </row>
    <row r="1259" spans="1:9" ht="13.5" customHeight="1" x14ac:dyDescent="0.2">
      <c r="A1259" s="127">
        <v>10060</v>
      </c>
      <c r="B1259" s="127" t="str">
        <f>LEFT(C1259,4)</f>
        <v>CE04</v>
      </c>
      <c r="C1259" s="129" t="s">
        <v>227</v>
      </c>
      <c r="D1259" s="130">
        <v>6000</v>
      </c>
      <c r="E1259" s="130">
        <v>0</v>
      </c>
      <c r="F1259" s="130">
        <v>0</v>
      </c>
      <c r="G1259" s="130">
        <v>0</v>
      </c>
      <c r="H1259" s="131">
        <v>0</v>
      </c>
      <c r="I1259" s="132">
        <v>6000</v>
      </c>
    </row>
    <row r="1260" spans="1:9" ht="12.75" customHeight="1" x14ac:dyDescent="0.2">
      <c r="A1260" s="127">
        <v>10060</v>
      </c>
      <c r="B1260" s="127" t="str">
        <f t="shared" si="19"/>
        <v/>
      </c>
    </row>
    <row r="1261" spans="1:9" ht="13.5" customHeight="1" x14ac:dyDescent="0.2">
      <c r="A1261" s="127">
        <v>10060</v>
      </c>
      <c r="C1261" s="143" t="s">
        <v>56</v>
      </c>
      <c r="D1261" s="144">
        <v>14297</v>
      </c>
      <c r="E1261" s="144">
        <v>0</v>
      </c>
      <c r="F1261" s="144">
        <v>0</v>
      </c>
      <c r="G1261" s="144">
        <v>0</v>
      </c>
      <c r="H1261" s="145">
        <v>0</v>
      </c>
      <c r="I1261" s="146">
        <v>14297</v>
      </c>
    </row>
    <row r="1262" spans="1:9" ht="0.75" customHeight="1" x14ac:dyDescent="0.2">
      <c r="A1262" s="127">
        <v>10060</v>
      </c>
      <c r="B1262" s="127" t="str">
        <f t="shared" si="19"/>
        <v/>
      </c>
    </row>
    <row r="1263" spans="1:9" ht="14.25" customHeight="1" x14ac:dyDescent="0.2">
      <c r="A1263" s="127">
        <v>10060</v>
      </c>
      <c r="B1263" s="127" t="s">
        <v>324</v>
      </c>
      <c r="C1263" s="157" t="s">
        <v>57</v>
      </c>
      <c r="D1263" s="158">
        <v>6404</v>
      </c>
      <c r="E1263" s="158">
        <v>0</v>
      </c>
      <c r="F1263" s="158">
        <v>0</v>
      </c>
      <c r="G1263" s="158">
        <v>0</v>
      </c>
      <c r="H1263" s="159">
        <v>0</v>
      </c>
      <c r="I1263" s="160">
        <v>6404</v>
      </c>
    </row>
    <row r="1264" spans="1:9" ht="0.75" customHeight="1" x14ac:dyDescent="0.2">
      <c r="A1264" s="127">
        <v>10060</v>
      </c>
      <c r="B1264" s="127" t="str">
        <f t="shared" si="19"/>
        <v/>
      </c>
    </row>
    <row r="1265" spans="1:9" ht="14.25" customHeight="1" x14ac:dyDescent="0.2">
      <c r="A1265" s="127">
        <v>10060</v>
      </c>
      <c r="B1265" s="127" t="str">
        <f t="shared" si="19"/>
        <v>TOT</v>
      </c>
      <c r="C1265" s="133" t="s">
        <v>58</v>
      </c>
      <c r="D1265" s="134">
        <v>67802</v>
      </c>
      <c r="E1265" s="134">
        <v>41561.279999999999</v>
      </c>
      <c r="F1265" s="134">
        <v>0</v>
      </c>
      <c r="G1265" s="134">
        <v>41561.279999999999</v>
      </c>
      <c r="H1265" s="135">
        <v>61.298014807822774</v>
      </c>
      <c r="I1265" s="136">
        <v>26240.720000000001</v>
      </c>
    </row>
    <row r="1266" spans="1:9" ht="6.75" customHeight="1" x14ac:dyDescent="0.2">
      <c r="A1266" s="127">
        <v>10060</v>
      </c>
      <c r="B1266" s="127" t="str">
        <f t="shared" si="19"/>
        <v>Lon</v>
      </c>
      <c r="C1266" s="247" t="s">
        <v>202</v>
      </c>
      <c r="D1266" s="247"/>
      <c r="E1266" s="247"/>
      <c r="F1266" s="247"/>
      <c r="G1266" s="247"/>
    </row>
    <row r="1267" spans="1:9" ht="13.5" customHeight="1" x14ac:dyDescent="0.2">
      <c r="B1267" s="127" t="str">
        <f t="shared" si="19"/>
        <v/>
      </c>
      <c r="C1267" s="247"/>
      <c r="D1267" s="247"/>
      <c r="E1267" s="247"/>
      <c r="F1267" s="247"/>
      <c r="G1267" s="247"/>
    </row>
    <row r="1268" spans="1:9" ht="6.75" customHeight="1" x14ac:dyDescent="0.2">
      <c r="B1268" s="127" t="str">
        <f t="shared" si="19"/>
        <v/>
      </c>
      <c r="C1268" s="247"/>
      <c r="D1268" s="247"/>
      <c r="E1268" s="247"/>
      <c r="F1268" s="247"/>
      <c r="G1268" s="247"/>
    </row>
    <row r="1269" spans="1:9" ht="13.5" customHeight="1" x14ac:dyDescent="0.2">
      <c r="B1269" s="127" t="str">
        <f t="shared" si="19"/>
        <v>Rep</v>
      </c>
      <c r="C1269" s="248" t="s">
        <v>203</v>
      </c>
      <c r="D1269" s="248"/>
      <c r="E1269" s="248"/>
      <c r="F1269" s="248"/>
      <c r="G1269" s="248"/>
    </row>
    <row r="1270" spans="1:9" ht="6.75" customHeight="1" x14ac:dyDescent="0.2">
      <c r="B1270" s="127" t="str">
        <f t="shared" si="19"/>
        <v/>
      </c>
    </row>
    <row r="1271" spans="1:9" ht="12.75" customHeight="1" x14ac:dyDescent="0.2">
      <c r="B1271" s="127" t="str">
        <f t="shared" si="19"/>
        <v>Cos</v>
      </c>
      <c r="C1271" s="248" t="s">
        <v>243</v>
      </c>
      <c r="D1271" s="248"/>
      <c r="E1271" s="248"/>
      <c r="F1271" s="248"/>
      <c r="G1271" s="248"/>
    </row>
    <row r="1272" spans="1:9" ht="13.5" customHeight="1" x14ac:dyDescent="0.2">
      <c r="B1272" s="127" t="str">
        <f t="shared" si="19"/>
        <v/>
      </c>
      <c r="C1272" s="248"/>
      <c r="D1272" s="248"/>
      <c r="E1272" s="248"/>
      <c r="F1272" s="248"/>
      <c r="G1272" s="248"/>
    </row>
    <row r="1273" spans="1:9" ht="6" customHeight="1" x14ac:dyDescent="0.2">
      <c r="B1273" s="127" t="str">
        <f t="shared" si="19"/>
        <v/>
      </c>
    </row>
    <row r="1274" spans="1:9" ht="13.5" customHeight="1" x14ac:dyDescent="0.2">
      <c r="B1274" s="127" t="str">
        <f t="shared" si="19"/>
        <v xml:space="preserve">
CF</v>
      </c>
      <c r="C1274" s="249" t="s">
        <v>205</v>
      </c>
      <c r="D1274" s="251" t="s">
        <v>206</v>
      </c>
      <c r="E1274" s="251" t="s">
        <v>207</v>
      </c>
      <c r="F1274" s="251" t="s">
        <v>208</v>
      </c>
      <c r="G1274" s="252" t="s">
        <v>209</v>
      </c>
      <c r="H1274" s="245" t="s">
        <v>210</v>
      </c>
      <c r="I1274" s="243" t="s">
        <v>211</v>
      </c>
    </row>
    <row r="1275" spans="1:9" ht="15" customHeight="1" x14ac:dyDescent="0.2">
      <c r="B1275" s="127" t="str">
        <f t="shared" si="19"/>
        <v/>
      </c>
      <c r="C1275" s="250"/>
      <c r="D1275" s="246"/>
      <c r="E1275" s="246"/>
      <c r="F1275" s="246"/>
      <c r="G1275" s="253"/>
      <c r="H1275" s="246"/>
      <c r="I1275" s="244"/>
    </row>
    <row r="1276" spans="1:9" ht="16.5" customHeight="1" x14ac:dyDescent="0.2">
      <c r="A1276" s="127">
        <v>10061</v>
      </c>
      <c r="B1276" s="126" t="s">
        <v>321</v>
      </c>
      <c r="C1276" s="147" t="s">
        <v>5</v>
      </c>
      <c r="D1276" s="148">
        <v>184964</v>
      </c>
      <c r="E1276" s="149"/>
      <c r="F1276" s="149"/>
      <c r="G1276" s="149"/>
      <c r="H1276" s="149"/>
      <c r="I1276" s="150"/>
    </row>
    <row r="1277" spans="1:9" ht="13.5" customHeight="1" x14ac:dyDescent="0.2">
      <c r="A1277" s="127">
        <v>10061</v>
      </c>
      <c r="B1277" s="127" t="str">
        <f t="shared" si="19"/>
        <v>I01</v>
      </c>
      <c r="C1277" s="129" t="s">
        <v>6</v>
      </c>
      <c r="D1277" s="130">
        <v>-1297806</v>
      </c>
      <c r="E1277" s="130">
        <v>-1231632.71</v>
      </c>
      <c r="F1277" s="130">
        <v>0</v>
      </c>
      <c r="G1277" s="130">
        <v>-1231632.71</v>
      </c>
      <c r="H1277" s="131">
        <v>94.901141619009309</v>
      </c>
      <c r="I1277" s="132">
        <v>-66173.289999999994</v>
      </c>
    </row>
    <row r="1278" spans="1:9" ht="13.5" customHeight="1" x14ac:dyDescent="0.2">
      <c r="A1278" s="127">
        <v>10061</v>
      </c>
      <c r="B1278" s="127" t="str">
        <f t="shared" si="19"/>
        <v>I03</v>
      </c>
      <c r="C1278" s="129" t="s">
        <v>7</v>
      </c>
      <c r="D1278" s="130">
        <v>-60884</v>
      </c>
      <c r="E1278" s="130">
        <v>-63139</v>
      </c>
      <c r="F1278" s="130">
        <v>0</v>
      </c>
      <c r="G1278" s="130">
        <v>-63139</v>
      </c>
      <c r="H1278" s="131">
        <v>103.70376453583863</v>
      </c>
      <c r="I1278" s="132">
        <v>2255</v>
      </c>
    </row>
    <row r="1279" spans="1:9" ht="13.5" customHeight="1" x14ac:dyDescent="0.2">
      <c r="A1279" s="127">
        <v>10061</v>
      </c>
      <c r="B1279" s="127" t="str">
        <f t="shared" si="19"/>
        <v>I05</v>
      </c>
      <c r="C1279" s="129" t="s">
        <v>8</v>
      </c>
      <c r="D1279" s="130">
        <v>-66000</v>
      </c>
      <c r="E1279" s="130">
        <v>-26070</v>
      </c>
      <c r="F1279" s="130">
        <v>0</v>
      </c>
      <c r="G1279" s="130">
        <v>-26070</v>
      </c>
      <c r="H1279" s="131">
        <v>39.5</v>
      </c>
      <c r="I1279" s="132">
        <v>-39930</v>
      </c>
    </row>
    <row r="1280" spans="1:9" ht="13.5" customHeight="1" x14ac:dyDescent="0.2">
      <c r="A1280" s="127">
        <v>10061</v>
      </c>
      <c r="B1280" s="127" t="str">
        <f t="shared" si="19"/>
        <v>I06</v>
      </c>
      <c r="C1280" s="129" t="s">
        <v>9</v>
      </c>
      <c r="D1280" s="130">
        <v>-1500</v>
      </c>
      <c r="E1280" s="130">
        <v>0</v>
      </c>
      <c r="F1280" s="130">
        <v>0</v>
      </c>
      <c r="G1280" s="130">
        <v>0</v>
      </c>
      <c r="H1280" s="131">
        <v>0</v>
      </c>
      <c r="I1280" s="132">
        <v>-1500</v>
      </c>
    </row>
    <row r="1281" spans="1:9" ht="13.5" customHeight="1" x14ac:dyDescent="0.2">
      <c r="A1281" s="127">
        <v>10061</v>
      </c>
      <c r="B1281" s="127" t="str">
        <f t="shared" si="19"/>
        <v>I07</v>
      </c>
      <c r="C1281" s="129" t="s">
        <v>212</v>
      </c>
      <c r="D1281" s="130">
        <v>-2150</v>
      </c>
      <c r="E1281" s="130">
        <v>-2000</v>
      </c>
      <c r="F1281" s="130">
        <v>0</v>
      </c>
      <c r="G1281" s="130">
        <v>-2000</v>
      </c>
      <c r="H1281" s="131">
        <v>93.023255813953469</v>
      </c>
      <c r="I1281" s="132">
        <v>-150</v>
      </c>
    </row>
    <row r="1282" spans="1:9" ht="13.5" customHeight="1" x14ac:dyDescent="0.2">
      <c r="A1282" s="127">
        <v>10061</v>
      </c>
      <c r="B1282" s="127" t="str">
        <f t="shared" si="19"/>
        <v>I08</v>
      </c>
      <c r="C1282" s="129" t="s">
        <v>213</v>
      </c>
      <c r="D1282" s="130">
        <v>-49360</v>
      </c>
      <c r="E1282" s="130">
        <v>-21209.35</v>
      </c>
      <c r="F1282" s="130">
        <v>0</v>
      </c>
      <c r="G1282" s="130">
        <v>-21209.35</v>
      </c>
      <c r="H1282" s="131">
        <v>42.96869935170178</v>
      </c>
      <c r="I1282" s="132">
        <v>-28150.65</v>
      </c>
    </row>
    <row r="1283" spans="1:9" ht="13.5" customHeight="1" x14ac:dyDescent="0.2">
      <c r="A1283" s="127">
        <v>10061</v>
      </c>
      <c r="B1283" s="127" t="str">
        <f t="shared" si="19"/>
        <v>I09</v>
      </c>
      <c r="C1283" s="129" t="s">
        <v>10</v>
      </c>
      <c r="D1283" s="130">
        <v>-1000</v>
      </c>
      <c r="E1283" s="130">
        <v>-781.03</v>
      </c>
      <c r="F1283" s="130">
        <v>0</v>
      </c>
      <c r="G1283" s="130">
        <v>-781.03</v>
      </c>
      <c r="H1283" s="131">
        <v>78.103000000000009</v>
      </c>
      <c r="I1283" s="132">
        <v>-218.97</v>
      </c>
    </row>
    <row r="1284" spans="1:9" ht="13.5" customHeight="1" x14ac:dyDescent="0.2">
      <c r="A1284" s="127">
        <v>10061</v>
      </c>
      <c r="B1284" s="127" t="str">
        <f t="shared" si="19"/>
        <v>I10</v>
      </c>
      <c r="C1284" s="129" t="s">
        <v>63</v>
      </c>
      <c r="D1284" s="130">
        <v>-8138</v>
      </c>
      <c r="E1284" s="130">
        <v>0</v>
      </c>
      <c r="F1284" s="130">
        <v>0</v>
      </c>
      <c r="G1284" s="130">
        <v>0</v>
      </c>
      <c r="H1284" s="131">
        <v>0</v>
      </c>
      <c r="I1284" s="132">
        <v>-8138</v>
      </c>
    </row>
    <row r="1285" spans="1:9" ht="13.5" customHeight="1" x14ac:dyDescent="0.2">
      <c r="A1285" s="127">
        <v>10061</v>
      </c>
      <c r="B1285" s="127" t="str">
        <f t="shared" si="19"/>
        <v>I12</v>
      </c>
      <c r="C1285" s="129" t="s">
        <v>11</v>
      </c>
      <c r="D1285" s="130">
        <v>-6000</v>
      </c>
      <c r="E1285" s="130">
        <v>-7202.2</v>
      </c>
      <c r="F1285" s="130">
        <v>0</v>
      </c>
      <c r="G1285" s="130">
        <v>-7202.2</v>
      </c>
      <c r="H1285" s="131">
        <v>120.03666666666665</v>
      </c>
      <c r="I1285" s="132">
        <v>1202.2</v>
      </c>
    </row>
    <row r="1286" spans="1:9" ht="13.5" customHeight="1" x14ac:dyDescent="0.2">
      <c r="A1286" s="127">
        <v>10061</v>
      </c>
      <c r="B1286" s="127" t="str">
        <f t="shared" si="19"/>
        <v>I13</v>
      </c>
      <c r="C1286" s="129" t="s">
        <v>12</v>
      </c>
      <c r="D1286" s="130">
        <v>0</v>
      </c>
      <c r="E1286" s="130">
        <v>-3211.63</v>
      </c>
      <c r="F1286" s="130">
        <v>0</v>
      </c>
      <c r="G1286" s="130">
        <v>-3211.63</v>
      </c>
      <c r="H1286" s="131">
        <v>0</v>
      </c>
      <c r="I1286" s="132">
        <v>3211.63</v>
      </c>
    </row>
    <row r="1287" spans="1:9" ht="13.5" customHeight="1" x14ac:dyDescent="0.2">
      <c r="A1287" s="127">
        <v>10061</v>
      </c>
      <c r="B1287" s="127" t="str">
        <f t="shared" si="19"/>
        <v>I18</v>
      </c>
      <c r="C1287" s="129" t="s">
        <v>13</v>
      </c>
      <c r="D1287" s="130">
        <v>-82094</v>
      </c>
      <c r="E1287" s="130">
        <v>-23373.05</v>
      </c>
      <c r="F1287" s="130">
        <v>0</v>
      </c>
      <c r="G1287" s="130">
        <v>-23373.05</v>
      </c>
      <c r="H1287" s="131">
        <v>28.47108193046995</v>
      </c>
      <c r="I1287" s="132">
        <v>-58720.95</v>
      </c>
    </row>
    <row r="1288" spans="1:9" ht="12.75" customHeight="1" x14ac:dyDescent="0.2">
      <c r="A1288" s="127">
        <v>10061</v>
      </c>
      <c r="B1288" s="127" t="str">
        <f t="shared" si="19"/>
        <v/>
      </c>
    </row>
    <row r="1289" spans="1:9" ht="13.5" customHeight="1" x14ac:dyDescent="0.2">
      <c r="A1289" s="127">
        <v>10061</v>
      </c>
      <c r="C1289" s="143" t="s">
        <v>14</v>
      </c>
      <c r="D1289" s="144">
        <v>-1574932</v>
      </c>
      <c r="E1289" s="144">
        <v>-1378618.97</v>
      </c>
      <c r="F1289" s="144">
        <v>0</v>
      </c>
      <c r="G1289" s="144">
        <v>-1378618.97</v>
      </c>
      <c r="H1289" s="145">
        <v>87.535142469643148</v>
      </c>
      <c r="I1289" s="146">
        <v>-196313.03</v>
      </c>
    </row>
    <row r="1290" spans="1:9" ht="0.75" customHeight="1" x14ac:dyDescent="0.2">
      <c r="A1290" s="127">
        <v>10061</v>
      </c>
      <c r="B1290" s="127" t="str">
        <f t="shared" si="19"/>
        <v/>
      </c>
    </row>
    <row r="1291" spans="1:9" ht="13.5" customHeight="1" x14ac:dyDescent="0.2">
      <c r="A1291" s="127">
        <v>10061</v>
      </c>
      <c r="B1291" s="127" t="str">
        <f t="shared" si="19"/>
        <v>E01</v>
      </c>
      <c r="C1291" s="129" t="s">
        <v>15</v>
      </c>
      <c r="D1291" s="130">
        <v>680634</v>
      </c>
      <c r="E1291" s="130">
        <v>-1076</v>
      </c>
      <c r="F1291" s="130">
        <v>0</v>
      </c>
      <c r="G1291" s="130">
        <v>-1076</v>
      </c>
      <c r="H1291" s="131">
        <v>-0.15808790039874587</v>
      </c>
      <c r="I1291" s="132">
        <v>681710</v>
      </c>
    </row>
    <row r="1292" spans="1:9" ht="13.5" customHeight="1" x14ac:dyDescent="0.2">
      <c r="A1292" s="127">
        <v>10061</v>
      </c>
      <c r="B1292" s="127" t="str">
        <f t="shared" ref="B1292:B1355" si="20">LEFT(C1292,3)</f>
        <v>E03</v>
      </c>
      <c r="C1292" s="129" t="s">
        <v>17</v>
      </c>
      <c r="D1292" s="130">
        <v>589143</v>
      </c>
      <c r="E1292" s="130">
        <v>-3483</v>
      </c>
      <c r="F1292" s="130">
        <v>0</v>
      </c>
      <c r="G1292" s="130">
        <v>-3483</v>
      </c>
      <c r="H1292" s="131">
        <v>-0.59119772279395666</v>
      </c>
      <c r="I1292" s="132">
        <v>592626</v>
      </c>
    </row>
    <row r="1293" spans="1:9" ht="13.5" customHeight="1" x14ac:dyDescent="0.2">
      <c r="A1293" s="127">
        <v>10061</v>
      </c>
      <c r="B1293" s="127" t="str">
        <f t="shared" si="20"/>
        <v>E04</v>
      </c>
      <c r="C1293" s="129" t="s">
        <v>18</v>
      </c>
      <c r="D1293" s="130">
        <v>28786</v>
      </c>
      <c r="E1293" s="130">
        <v>0</v>
      </c>
      <c r="F1293" s="130">
        <v>0</v>
      </c>
      <c r="G1293" s="130">
        <v>0</v>
      </c>
      <c r="H1293" s="131">
        <v>0</v>
      </c>
      <c r="I1293" s="132">
        <v>28786</v>
      </c>
    </row>
    <row r="1294" spans="1:9" ht="13.5" customHeight="1" x14ac:dyDescent="0.2">
      <c r="A1294" s="127">
        <v>10061</v>
      </c>
      <c r="B1294" s="127" t="str">
        <f t="shared" si="20"/>
        <v>E05</v>
      </c>
      <c r="C1294" s="129" t="s">
        <v>214</v>
      </c>
      <c r="D1294" s="130">
        <v>83529</v>
      </c>
      <c r="E1294" s="130">
        <v>0</v>
      </c>
      <c r="F1294" s="130">
        <v>0</v>
      </c>
      <c r="G1294" s="130">
        <v>0</v>
      </c>
      <c r="H1294" s="131">
        <v>0</v>
      </c>
      <c r="I1294" s="132">
        <v>83529</v>
      </c>
    </row>
    <row r="1295" spans="1:9" ht="13.5" customHeight="1" x14ac:dyDescent="0.2">
      <c r="A1295" s="127">
        <v>10061</v>
      </c>
      <c r="B1295" s="127" t="str">
        <f t="shared" si="20"/>
        <v>E08</v>
      </c>
      <c r="C1295" s="129" t="s">
        <v>20</v>
      </c>
      <c r="D1295" s="130">
        <v>5762</v>
      </c>
      <c r="E1295" s="130">
        <v>59</v>
      </c>
      <c r="F1295" s="130">
        <v>0</v>
      </c>
      <c r="G1295" s="130">
        <v>59</v>
      </c>
      <c r="H1295" s="131">
        <v>1.0239500173550851</v>
      </c>
      <c r="I1295" s="132">
        <v>5703</v>
      </c>
    </row>
    <row r="1296" spans="1:9" ht="13.5" customHeight="1" x14ac:dyDescent="0.2">
      <c r="A1296" s="127">
        <v>10061</v>
      </c>
      <c r="B1296" s="127" t="str">
        <f t="shared" si="20"/>
        <v>E09</v>
      </c>
      <c r="C1296" s="129" t="s">
        <v>215</v>
      </c>
      <c r="D1296" s="130">
        <v>2300</v>
      </c>
      <c r="E1296" s="130">
        <v>200.96</v>
      </c>
      <c r="F1296" s="130">
        <v>0</v>
      </c>
      <c r="G1296" s="130">
        <v>200.96</v>
      </c>
      <c r="H1296" s="131">
        <v>8.7373913043478257</v>
      </c>
      <c r="I1296" s="132">
        <v>2099.04</v>
      </c>
    </row>
    <row r="1297" spans="1:9" ht="13.5" customHeight="1" x14ac:dyDescent="0.2">
      <c r="A1297" s="127">
        <v>10061</v>
      </c>
      <c r="B1297" s="127" t="str">
        <f t="shared" si="20"/>
        <v>E10</v>
      </c>
      <c r="C1297" s="129" t="s">
        <v>21</v>
      </c>
      <c r="D1297" s="130">
        <v>14687</v>
      </c>
      <c r="E1297" s="130">
        <v>0</v>
      </c>
      <c r="F1297" s="130">
        <v>0</v>
      </c>
      <c r="G1297" s="130">
        <v>0</v>
      </c>
      <c r="H1297" s="131">
        <v>0</v>
      </c>
      <c r="I1297" s="132">
        <v>14687</v>
      </c>
    </row>
    <row r="1298" spans="1:9" ht="13.5" customHeight="1" x14ac:dyDescent="0.2">
      <c r="A1298" s="127">
        <v>10061</v>
      </c>
      <c r="B1298" s="127" t="str">
        <f t="shared" si="20"/>
        <v>E11</v>
      </c>
      <c r="C1298" s="129" t="s">
        <v>22</v>
      </c>
      <c r="D1298" s="130">
        <v>6626</v>
      </c>
      <c r="E1298" s="130">
        <v>0</v>
      </c>
      <c r="F1298" s="130">
        <v>0</v>
      </c>
      <c r="G1298" s="130">
        <v>0</v>
      </c>
      <c r="H1298" s="131">
        <v>0</v>
      </c>
      <c r="I1298" s="132">
        <v>6626</v>
      </c>
    </row>
    <row r="1299" spans="1:9" ht="12.75" customHeight="1" x14ac:dyDescent="0.2">
      <c r="A1299" s="127">
        <v>10061</v>
      </c>
      <c r="B1299" s="127" t="str">
        <f t="shared" si="20"/>
        <v/>
      </c>
    </row>
    <row r="1300" spans="1:9" ht="13.5" customHeight="1" x14ac:dyDescent="0.2">
      <c r="A1300" s="127">
        <v>10061</v>
      </c>
      <c r="C1300" s="143" t="s">
        <v>23</v>
      </c>
      <c r="D1300" s="144">
        <v>1411467</v>
      </c>
      <c r="E1300" s="144">
        <v>-4299.04</v>
      </c>
      <c r="F1300" s="144">
        <v>0</v>
      </c>
      <c r="G1300" s="144">
        <v>-4299.04</v>
      </c>
      <c r="H1300" s="145">
        <v>-0.30457956154837484</v>
      </c>
      <c r="I1300" s="146">
        <v>1415766.04</v>
      </c>
    </row>
    <row r="1301" spans="1:9" ht="13.5" customHeight="1" x14ac:dyDescent="0.2">
      <c r="A1301" s="127">
        <v>10061</v>
      </c>
      <c r="B1301" s="127" t="str">
        <f t="shared" si="20"/>
        <v>E12</v>
      </c>
      <c r="C1301" s="129" t="s">
        <v>24</v>
      </c>
      <c r="D1301" s="130">
        <v>10315</v>
      </c>
      <c r="E1301" s="130">
        <v>-264.39</v>
      </c>
      <c r="F1301" s="130">
        <v>0</v>
      </c>
      <c r="G1301" s="130">
        <v>-264.39</v>
      </c>
      <c r="H1301" s="131">
        <v>-2.5631604459524966</v>
      </c>
      <c r="I1301" s="132">
        <v>10579.39</v>
      </c>
    </row>
    <row r="1302" spans="1:9" ht="13.5" customHeight="1" x14ac:dyDescent="0.2">
      <c r="A1302" s="127">
        <v>10061</v>
      </c>
      <c r="B1302" s="127" t="str">
        <f t="shared" si="20"/>
        <v>E13</v>
      </c>
      <c r="C1302" s="129" t="s">
        <v>216</v>
      </c>
      <c r="D1302" s="130">
        <v>4580</v>
      </c>
      <c r="E1302" s="130">
        <v>712.42</v>
      </c>
      <c r="F1302" s="130">
        <v>0</v>
      </c>
      <c r="G1302" s="130">
        <v>712.42</v>
      </c>
      <c r="H1302" s="131">
        <v>15.555021834061135</v>
      </c>
      <c r="I1302" s="132">
        <v>3867.58</v>
      </c>
    </row>
    <row r="1303" spans="1:9" ht="13.5" customHeight="1" x14ac:dyDescent="0.2">
      <c r="A1303" s="127">
        <v>10061</v>
      </c>
      <c r="B1303" s="127" t="str">
        <f t="shared" si="20"/>
        <v>E14</v>
      </c>
      <c r="C1303" s="129" t="s">
        <v>25</v>
      </c>
      <c r="D1303" s="130">
        <v>24141</v>
      </c>
      <c r="E1303" s="130">
        <v>6333.81</v>
      </c>
      <c r="F1303" s="130">
        <v>0</v>
      </c>
      <c r="G1303" s="130">
        <v>6333.81</v>
      </c>
      <c r="H1303" s="131">
        <v>26.236734186653408</v>
      </c>
      <c r="I1303" s="132">
        <v>17807.189999999999</v>
      </c>
    </row>
    <row r="1304" spans="1:9" ht="13.5" customHeight="1" x14ac:dyDescent="0.2">
      <c r="A1304" s="127">
        <v>10061</v>
      </c>
      <c r="B1304" s="127" t="str">
        <f t="shared" si="20"/>
        <v>E15</v>
      </c>
      <c r="C1304" s="129" t="s">
        <v>26</v>
      </c>
      <c r="D1304" s="130">
        <v>3045</v>
      </c>
      <c r="E1304" s="130">
        <v>808.7</v>
      </c>
      <c r="F1304" s="130">
        <v>0</v>
      </c>
      <c r="G1304" s="130">
        <v>808.7</v>
      </c>
      <c r="H1304" s="131">
        <v>26.558292282430212</v>
      </c>
      <c r="I1304" s="132">
        <v>2236.3000000000002</v>
      </c>
    </row>
    <row r="1305" spans="1:9" ht="13.5" customHeight="1" x14ac:dyDescent="0.2">
      <c r="A1305" s="127">
        <v>10061</v>
      </c>
      <c r="B1305" s="127" t="str">
        <f t="shared" si="20"/>
        <v>E16</v>
      </c>
      <c r="C1305" s="129" t="s">
        <v>27</v>
      </c>
      <c r="D1305" s="130">
        <v>17600</v>
      </c>
      <c r="E1305" s="130">
        <v>3060.13</v>
      </c>
      <c r="F1305" s="130">
        <v>0</v>
      </c>
      <c r="G1305" s="130">
        <v>3060.13</v>
      </c>
      <c r="H1305" s="131">
        <v>17.387102272727272</v>
      </c>
      <c r="I1305" s="132">
        <v>14539.87</v>
      </c>
    </row>
    <row r="1306" spans="1:9" ht="13.5" customHeight="1" x14ac:dyDescent="0.2">
      <c r="A1306" s="127">
        <v>10061</v>
      </c>
      <c r="B1306" s="127" t="str">
        <f t="shared" si="20"/>
        <v>E17</v>
      </c>
      <c r="C1306" s="129" t="s">
        <v>28</v>
      </c>
      <c r="D1306" s="130">
        <v>22741</v>
      </c>
      <c r="E1306" s="130">
        <v>11147.81</v>
      </c>
      <c r="F1306" s="130">
        <v>0</v>
      </c>
      <c r="G1306" s="130">
        <v>11147.81</v>
      </c>
      <c r="H1306" s="131">
        <v>49.020755463699928</v>
      </c>
      <c r="I1306" s="132">
        <v>11593.19</v>
      </c>
    </row>
    <row r="1307" spans="1:9" ht="13.5" customHeight="1" x14ac:dyDescent="0.2">
      <c r="A1307" s="127">
        <v>10061</v>
      </c>
      <c r="B1307" s="127" t="str">
        <f t="shared" si="20"/>
        <v>E18</v>
      </c>
      <c r="C1307" s="129" t="s">
        <v>29</v>
      </c>
      <c r="D1307" s="130">
        <v>10854</v>
      </c>
      <c r="E1307" s="130">
        <v>4038.63</v>
      </c>
      <c r="F1307" s="130">
        <v>0</v>
      </c>
      <c r="G1307" s="130">
        <v>4038.63</v>
      </c>
      <c r="H1307" s="131">
        <v>37.208678828081815</v>
      </c>
      <c r="I1307" s="132">
        <v>6815.37</v>
      </c>
    </row>
    <row r="1308" spans="1:9" ht="12.75" customHeight="1" x14ac:dyDescent="0.2">
      <c r="A1308" s="127">
        <v>10061</v>
      </c>
      <c r="B1308" s="127" t="str">
        <f t="shared" si="20"/>
        <v/>
      </c>
    </row>
    <row r="1309" spans="1:9" ht="13.5" customHeight="1" x14ac:dyDescent="0.2">
      <c r="A1309" s="127">
        <v>10061</v>
      </c>
      <c r="C1309" s="143" t="s">
        <v>30</v>
      </c>
      <c r="D1309" s="144">
        <v>93276</v>
      </c>
      <c r="E1309" s="144">
        <v>25837.11</v>
      </c>
      <c r="F1309" s="144">
        <v>0</v>
      </c>
      <c r="G1309" s="144">
        <v>25837.11</v>
      </c>
      <c r="H1309" s="145">
        <v>27.699633346198375</v>
      </c>
      <c r="I1309" s="146">
        <v>67438.89</v>
      </c>
    </row>
    <row r="1310" spans="1:9" ht="13.5" customHeight="1" x14ac:dyDescent="0.2">
      <c r="A1310" s="127">
        <v>10061</v>
      </c>
      <c r="B1310" s="127" t="str">
        <f t="shared" si="20"/>
        <v>E19</v>
      </c>
      <c r="C1310" s="129" t="s">
        <v>31</v>
      </c>
      <c r="D1310" s="130">
        <v>48947</v>
      </c>
      <c r="E1310" s="130">
        <v>19239.419999999998</v>
      </c>
      <c r="F1310" s="130">
        <v>0</v>
      </c>
      <c r="G1310" s="130">
        <v>19239.419999999998</v>
      </c>
      <c r="H1310" s="131">
        <v>39.306637791897352</v>
      </c>
      <c r="I1310" s="132">
        <v>29707.58</v>
      </c>
    </row>
    <row r="1311" spans="1:9" ht="13.5" customHeight="1" x14ac:dyDescent="0.2">
      <c r="A1311" s="127">
        <v>10061</v>
      </c>
      <c r="B1311" s="127" t="str">
        <f t="shared" si="20"/>
        <v>E20</v>
      </c>
      <c r="C1311" s="129" t="s">
        <v>32</v>
      </c>
      <c r="D1311" s="130">
        <v>9050</v>
      </c>
      <c r="E1311" s="130">
        <v>6119.6</v>
      </c>
      <c r="F1311" s="130">
        <v>0</v>
      </c>
      <c r="G1311" s="130">
        <v>6119.6</v>
      </c>
      <c r="H1311" s="131">
        <v>67.619889502762433</v>
      </c>
      <c r="I1311" s="132">
        <v>2930.4</v>
      </c>
    </row>
    <row r="1312" spans="1:9" ht="13.5" customHeight="1" x14ac:dyDescent="0.2">
      <c r="A1312" s="127">
        <v>10061</v>
      </c>
      <c r="B1312" s="127" t="str">
        <f t="shared" si="20"/>
        <v>E22</v>
      </c>
      <c r="C1312" s="129" t="s">
        <v>33</v>
      </c>
      <c r="D1312" s="130">
        <v>9605</v>
      </c>
      <c r="E1312" s="130">
        <v>2974.07</v>
      </c>
      <c r="F1312" s="130">
        <v>0</v>
      </c>
      <c r="G1312" s="130">
        <v>2974.07</v>
      </c>
      <c r="H1312" s="131">
        <v>30.963768870380012</v>
      </c>
      <c r="I1312" s="132">
        <v>6630.93</v>
      </c>
    </row>
    <row r="1313" spans="1:9" ht="13.5" customHeight="1" x14ac:dyDescent="0.2">
      <c r="A1313" s="127">
        <v>10061</v>
      </c>
      <c r="B1313" s="127" t="str">
        <f t="shared" si="20"/>
        <v>E23</v>
      </c>
      <c r="C1313" s="129" t="s">
        <v>34</v>
      </c>
      <c r="D1313" s="130">
        <v>4106</v>
      </c>
      <c r="E1313" s="130">
        <v>0</v>
      </c>
      <c r="F1313" s="130">
        <v>0</v>
      </c>
      <c r="G1313" s="130">
        <v>0</v>
      </c>
      <c r="H1313" s="131">
        <v>0</v>
      </c>
      <c r="I1313" s="132">
        <v>4106</v>
      </c>
    </row>
    <row r="1314" spans="1:9" ht="13.5" customHeight="1" x14ac:dyDescent="0.2">
      <c r="A1314" s="127">
        <v>10061</v>
      </c>
      <c r="B1314" s="127" t="str">
        <f t="shared" si="20"/>
        <v>E24</v>
      </c>
      <c r="C1314" s="129" t="s">
        <v>35</v>
      </c>
      <c r="D1314" s="130">
        <v>2000</v>
      </c>
      <c r="E1314" s="130">
        <v>625.91</v>
      </c>
      <c r="F1314" s="130">
        <v>0</v>
      </c>
      <c r="G1314" s="130">
        <v>625.91</v>
      </c>
      <c r="H1314" s="131">
        <v>31.295500000000001</v>
      </c>
      <c r="I1314" s="132">
        <v>1374.09</v>
      </c>
    </row>
    <row r="1315" spans="1:9" ht="13.5" customHeight="1" x14ac:dyDescent="0.2">
      <c r="A1315" s="127">
        <v>10061</v>
      </c>
      <c r="B1315" s="127" t="str">
        <f t="shared" si="20"/>
        <v>E25</v>
      </c>
      <c r="C1315" s="129" t="s">
        <v>36</v>
      </c>
      <c r="D1315" s="130">
        <v>93027</v>
      </c>
      <c r="E1315" s="130">
        <v>11751.56</v>
      </c>
      <c r="F1315" s="130">
        <v>0</v>
      </c>
      <c r="G1315" s="130">
        <v>11751.56</v>
      </c>
      <c r="H1315" s="131">
        <v>12.632418545153557</v>
      </c>
      <c r="I1315" s="132">
        <v>81275.44</v>
      </c>
    </row>
    <row r="1316" spans="1:9" ht="12.75" customHeight="1" x14ac:dyDescent="0.2">
      <c r="A1316" s="127">
        <v>10061</v>
      </c>
      <c r="B1316" s="127" t="str">
        <f t="shared" si="20"/>
        <v/>
      </c>
    </row>
    <row r="1317" spans="1:9" ht="13.5" customHeight="1" x14ac:dyDescent="0.2">
      <c r="A1317" s="127">
        <v>10061</v>
      </c>
      <c r="C1317" s="143" t="s">
        <v>37</v>
      </c>
      <c r="D1317" s="144">
        <v>166735</v>
      </c>
      <c r="E1317" s="144">
        <v>40710.559999999998</v>
      </c>
      <c r="F1317" s="144">
        <v>0</v>
      </c>
      <c r="G1317" s="144">
        <v>40710.559999999998</v>
      </c>
      <c r="H1317" s="145">
        <v>24.416325306624284</v>
      </c>
      <c r="I1317" s="146">
        <v>126024.44</v>
      </c>
    </row>
    <row r="1318" spans="1:9" ht="13.5" customHeight="1" x14ac:dyDescent="0.2">
      <c r="A1318" s="127">
        <v>10061</v>
      </c>
      <c r="B1318" s="127" t="str">
        <f t="shared" si="20"/>
        <v>E26</v>
      </c>
      <c r="C1318" s="129" t="s">
        <v>38</v>
      </c>
      <c r="D1318" s="130">
        <v>15000</v>
      </c>
      <c r="E1318" s="130">
        <v>9724</v>
      </c>
      <c r="F1318" s="130">
        <v>0</v>
      </c>
      <c r="G1318" s="130">
        <v>9724</v>
      </c>
      <c r="H1318" s="131">
        <v>64.826666666666654</v>
      </c>
      <c r="I1318" s="132">
        <v>5276</v>
      </c>
    </row>
    <row r="1319" spans="1:9" ht="13.5" customHeight="1" x14ac:dyDescent="0.2">
      <c r="A1319" s="127">
        <v>10061</v>
      </c>
      <c r="B1319" s="127" t="str">
        <f t="shared" si="20"/>
        <v>E27</v>
      </c>
      <c r="C1319" s="129" t="s">
        <v>39</v>
      </c>
      <c r="D1319" s="130">
        <v>10599</v>
      </c>
      <c r="E1319" s="130">
        <v>5955.23</v>
      </c>
      <c r="F1319" s="130">
        <v>0</v>
      </c>
      <c r="G1319" s="130">
        <v>5955.23</v>
      </c>
      <c r="H1319" s="131">
        <v>56.186715727898864</v>
      </c>
      <c r="I1319" s="132">
        <v>4643.7700000000004</v>
      </c>
    </row>
    <row r="1320" spans="1:9" ht="13.5" customHeight="1" x14ac:dyDescent="0.2">
      <c r="A1320" s="127">
        <v>10061</v>
      </c>
      <c r="B1320" s="127" t="str">
        <f t="shared" si="20"/>
        <v>E28</v>
      </c>
      <c r="C1320" s="129" t="s">
        <v>40</v>
      </c>
      <c r="D1320" s="130">
        <v>15279</v>
      </c>
      <c r="E1320" s="130">
        <v>4689</v>
      </c>
      <c r="F1320" s="130">
        <v>0</v>
      </c>
      <c r="G1320" s="130">
        <v>4689</v>
      </c>
      <c r="H1320" s="131">
        <v>30.689181229138029</v>
      </c>
      <c r="I1320" s="132">
        <v>10590</v>
      </c>
    </row>
    <row r="1321" spans="1:9" ht="12.75" customHeight="1" x14ac:dyDescent="0.2">
      <c r="A1321" s="127">
        <v>10061</v>
      </c>
      <c r="B1321" s="127" t="str">
        <f t="shared" si="20"/>
        <v/>
      </c>
    </row>
    <row r="1322" spans="1:9" ht="13.5" customHeight="1" x14ac:dyDescent="0.2">
      <c r="A1322" s="127">
        <v>10061</v>
      </c>
      <c r="C1322" s="143" t="s">
        <v>41</v>
      </c>
      <c r="D1322" s="144">
        <v>40878</v>
      </c>
      <c r="E1322" s="144">
        <v>20368.23</v>
      </c>
      <c r="F1322" s="144">
        <v>0</v>
      </c>
      <c r="G1322" s="144">
        <v>20368.23</v>
      </c>
      <c r="H1322" s="145">
        <v>49.826875091736383</v>
      </c>
      <c r="I1322" s="146">
        <v>20509.77</v>
      </c>
    </row>
    <row r="1323" spans="1:9" ht="13.5" customHeight="1" x14ac:dyDescent="0.2">
      <c r="A1323" s="127">
        <v>10061</v>
      </c>
      <c r="B1323" s="127" t="str">
        <f t="shared" si="20"/>
        <v>Con</v>
      </c>
      <c r="C1323" s="129" t="s">
        <v>42</v>
      </c>
      <c r="D1323" s="130">
        <v>47540</v>
      </c>
      <c r="E1323" s="130">
        <v>0</v>
      </c>
      <c r="F1323" s="130">
        <v>0</v>
      </c>
      <c r="G1323" s="130">
        <v>0</v>
      </c>
      <c r="H1323" s="131">
        <v>0</v>
      </c>
      <c r="I1323" s="132">
        <v>47540</v>
      </c>
    </row>
    <row r="1324" spans="1:9" ht="12.75" customHeight="1" x14ac:dyDescent="0.2">
      <c r="A1324" s="127">
        <v>10061</v>
      </c>
      <c r="B1324" s="127" t="str">
        <f t="shared" si="20"/>
        <v/>
      </c>
    </row>
    <row r="1325" spans="1:9" ht="13.5" customHeight="1" x14ac:dyDescent="0.2">
      <c r="A1325" s="127">
        <v>10061</v>
      </c>
      <c r="C1325" s="143" t="s">
        <v>44</v>
      </c>
      <c r="D1325" s="144">
        <v>47540</v>
      </c>
      <c r="E1325" s="144">
        <v>0</v>
      </c>
      <c r="F1325" s="144">
        <v>0</v>
      </c>
      <c r="G1325" s="144">
        <v>0</v>
      </c>
      <c r="H1325" s="145">
        <v>0</v>
      </c>
      <c r="I1325" s="146">
        <v>47540</v>
      </c>
    </row>
    <row r="1326" spans="1:9" ht="0.75" customHeight="1" x14ac:dyDescent="0.2">
      <c r="A1326" s="127">
        <v>10061</v>
      </c>
      <c r="B1326" s="127" t="str">
        <f t="shared" si="20"/>
        <v/>
      </c>
    </row>
    <row r="1327" spans="1:9" ht="15.75" customHeight="1" x14ac:dyDescent="0.2">
      <c r="A1327" s="127">
        <v>10061</v>
      </c>
      <c r="C1327" s="139" t="s">
        <v>45</v>
      </c>
      <c r="D1327" s="140">
        <v>1759896</v>
      </c>
      <c r="E1327" s="140">
        <v>82616.86</v>
      </c>
      <c r="F1327" s="140">
        <v>0</v>
      </c>
      <c r="G1327" s="140">
        <v>82616.86</v>
      </c>
      <c r="H1327" s="141">
        <v>4.6944171701055062</v>
      </c>
      <c r="I1327" s="142">
        <v>1677279.14</v>
      </c>
    </row>
    <row r="1328" spans="1:9" ht="14.25" customHeight="1" x14ac:dyDescent="0.2">
      <c r="A1328" s="127">
        <v>10061</v>
      </c>
      <c r="B1328" s="127" t="s">
        <v>322</v>
      </c>
      <c r="C1328" s="161" t="s">
        <v>46</v>
      </c>
      <c r="D1328" s="162">
        <v>184964</v>
      </c>
      <c r="E1328" s="162">
        <v>-1296002.1100000001</v>
      </c>
      <c r="F1328" s="162">
        <v>0</v>
      </c>
      <c r="G1328" s="162">
        <v>-1296002.1100000001</v>
      </c>
      <c r="H1328" s="151">
        <v>-700.67802923812212</v>
      </c>
      <c r="I1328" s="152">
        <v>1480966.11</v>
      </c>
    </row>
    <row r="1329" spans="1:9" ht="16.5" customHeight="1" x14ac:dyDescent="0.2">
      <c r="A1329" s="127">
        <v>10061</v>
      </c>
      <c r="B1329" s="127" t="s">
        <v>323</v>
      </c>
      <c r="C1329" s="153" t="s">
        <v>47</v>
      </c>
      <c r="D1329" s="154">
        <v>14581</v>
      </c>
      <c r="E1329" s="155"/>
      <c r="F1329" s="155"/>
      <c r="G1329" s="155"/>
      <c r="H1329" s="155"/>
      <c r="I1329" s="156"/>
    </row>
    <row r="1330" spans="1:9" ht="13.5" customHeight="1" x14ac:dyDescent="0.2">
      <c r="A1330" s="127">
        <v>10061</v>
      </c>
      <c r="B1330" s="127" t="str">
        <f>LEFT(C1330,4)</f>
        <v>CI01</v>
      </c>
      <c r="C1330" s="129" t="s">
        <v>48</v>
      </c>
      <c r="D1330" s="130">
        <v>-7254</v>
      </c>
      <c r="E1330" s="130">
        <v>-1834.75</v>
      </c>
      <c r="F1330" s="130">
        <v>0</v>
      </c>
      <c r="G1330" s="130">
        <v>-1834.75</v>
      </c>
      <c r="H1330" s="131">
        <v>25.29294182519989</v>
      </c>
      <c r="I1330" s="132">
        <v>-5419.25</v>
      </c>
    </row>
    <row r="1331" spans="1:9" ht="12.75" customHeight="1" x14ac:dyDescent="0.2">
      <c r="A1331" s="127">
        <v>10061</v>
      </c>
      <c r="B1331" s="127" t="str">
        <f t="shared" si="20"/>
        <v/>
      </c>
    </row>
    <row r="1332" spans="1:9" ht="13.5" customHeight="1" x14ac:dyDescent="0.2">
      <c r="A1332" s="127">
        <v>10061</v>
      </c>
      <c r="C1332" s="143" t="s">
        <v>51</v>
      </c>
      <c r="D1332" s="144">
        <v>-7254</v>
      </c>
      <c r="E1332" s="144">
        <v>-1834.75</v>
      </c>
      <c r="F1332" s="144">
        <v>0</v>
      </c>
      <c r="G1332" s="144">
        <v>-1834.75</v>
      </c>
      <c r="H1332" s="145">
        <v>25.29294182519989</v>
      </c>
      <c r="I1332" s="146">
        <v>-5419.25</v>
      </c>
    </row>
    <row r="1333" spans="1:9" ht="0.75" customHeight="1" x14ac:dyDescent="0.2">
      <c r="A1333" s="127">
        <v>10061</v>
      </c>
      <c r="B1333" s="127" t="str">
        <f t="shared" si="20"/>
        <v/>
      </c>
    </row>
    <row r="1334" spans="1:9" ht="13.5" customHeight="1" x14ac:dyDescent="0.2">
      <c r="A1334" s="127">
        <v>10061</v>
      </c>
      <c r="B1334" s="127" t="str">
        <f>LEFT(C1334,4)</f>
        <v>CE02</v>
      </c>
      <c r="C1334" s="129" t="s">
        <v>230</v>
      </c>
      <c r="D1334" s="130">
        <v>21835</v>
      </c>
      <c r="E1334" s="130">
        <v>1830</v>
      </c>
      <c r="F1334" s="130">
        <v>0</v>
      </c>
      <c r="G1334" s="130">
        <v>1830</v>
      </c>
      <c r="H1334" s="131">
        <v>8.3810396152965421</v>
      </c>
      <c r="I1334" s="132">
        <v>20005</v>
      </c>
    </row>
    <row r="1335" spans="1:9" ht="12.75" customHeight="1" x14ac:dyDescent="0.2">
      <c r="A1335" s="127">
        <v>10061</v>
      </c>
      <c r="B1335" s="127" t="str">
        <f t="shared" si="20"/>
        <v/>
      </c>
    </row>
    <row r="1336" spans="1:9" ht="13.5" customHeight="1" x14ac:dyDescent="0.2">
      <c r="A1336" s="127">
        <v>10061</v>
      </c>
      <c r="C1336" s="143" t="s">
        <v>56</v>
      </c>
      <c r="D1336" s="144">
        <v>21835</v>
      </c>
      <c r="E1336" s="144">
        <v>1830</v>
      </c>
      <c r="F1336" s="144">
        <v>0</v>
      </c>
      <c r="G1336" s="144">
        <v>1830</v>
      </c>
      <c r="H1336" s="145">
        <v>8.3810396152965421</v>
      </c>
      <c r="I1336" s="146">
        <v>20005</v>
      </c>
    </row>
    <row r="1337" spans="1:9" ht="0.75" customHeight="1" x14ac:dyDescent="0.2">
      <c r="A1337" s="127">
        <v>10061</v>
      </c>
      <c r="B1337" s="127" t="str">
        <f t="shared" si="20"/>
        <v/>
      </c>
    </row>
    <row r="1338" spans="1:9" ht="14.25" customHeight="1" x14ac:dyDescent="0.2">
      <c r="A1338" s="127">
        <v>10061</v>
      </c>
      <c r="B1338" s="127" t="s">
        <v>324</v>
      </c>
      <c r="C1338" s="157" t="s">
        <v>57</v>
      </c>
      <c r="D1338" s="158">
        <v>14581</v>
      </c>
      <c r="E1338" s="158">
        <v>-4.75</v>
      </c>
      <c r="F1338" s="158">
        <v>0</v>
      </c>
      <c r="G1338" s="158">
        <v>-4.75</v>
      </c>
      <c r="H1338" s="159">
        <v>-3.2576640833962008E-2</v>
      </c>
      <c r="I1338" s="160">
        <v>14585.75</v>
      </c>
    </row>
    <row r="1339" spans="1:9" ht="0.75" customHeight="1" x14ac:dyDescent="0.2">
      <c r="A1339" s="127">
        <v>10061</v>
      </c>
      <c r="B1339" s="127" t="str">
        <f t="shared" si="20"/>
        <v/>
      </c>
    </row>
    <row r="1340" spans="1:9" ht="14.25" customHeight="1" x14ac:dyDescent="0.2">
      <c r="A1340" s="127">
        <v>10061</v>
      </c>
      <c r="B1340" s="127" t="str">
        <f t="shared" si="20"/>
        <v>TOT</v>
      </c>
      <c r="C1340" s="133" t="s">
        <v>58</v>
      </c>
      <c r="D1340" s="134">
        <v>199545</v>
      </c>
      <c r="E1340" s="134">
        <v>-1296006.8600000001</v>
      </c>
      <c r="F1340" s="134">
        <v>0</v>
      </c>
      <c r="G1340" s="134">
        <v>-1296006.8600000001</v>
      </c>
      <c r="H1340" s="135">
        <v>-649.48099927334681</v>
      </c>
      <c r="I1340" s="136">
        <v>1495551.86</v>
      </c>
    </row>
    <row r="1341" spans="1:9" ht="6.75" customHeight="1" x14ac:dyDescent="0.2">
      <c r="B1341" s="127" t="str">
        <f t="shared" si="20"/>
        <v>Lon</v>
      </c>
      <c r="C1341" s="247" t="s">
        <v>202</v>
      </c>
      <c r="D1341" s="247"/>
      <c r="E1341" s="247"/>
      <c r="F1341" s="247"/>
      <c r="G1341" s="247"/>
    </row>
    <row r="1342" spans="1:9" ht="13.5" customHeight="1" x14ac:dyDescent="0.2">
      <c r="B1342" s="127" t="str">
        <f t="shared" si="20"/>
        <v/>
      </c>
      <c r="C1342" s="247"/>
      <c r="D1342" s="247"/>
      <c r="E1342" s="247"/>
      <c r="F1342" s="247"/>
      <c r="G1342" s="247"/>
    </row>
    <row r="1343" spans="1:9" ht="6.75" customHeight="1" x14ac:dyDescent="0.2">
      <c r="B1343" s="127" t="str">
        <f t="shared" si="20"/>
        <v/>
      </c>
      <c r="C1343" s="247"/>
      <c r="D1343" s="247"/>
      <c r="E1343" s="247"/>
      <c r="F1343" s="247"/>
      <c r="G1343" s="247"/>
    </row>
    <row r="1344" spans="1:9" ht="13.5" customHeight="1" x14ac:dyDescent="0.2">
      <c r="B1344" s="127" t="str">
        <f t="shared" si="20"/>
        <v>Rep</v>
      </c>
      <c r="C1344" s="248" t="s">
        <v>203</v>
      </c>
      <c r="D1344" s="248"/>
      <c r="E1344" s="248"/>
      <c r="F1344" s="248"/>
      <c r="G1344" s="248"/>
    </row>
    <row r="1345" spans="1:9" ht="6.75" customHeight="1" x14ac:dyDescent="0.2">
      <c r="B1345" s="127" t="str">
        <f t="shared" si="20"/>
        <v/>
      </c>
    </row>
    <row r="1346" spans="1:9" ht="12.75" customHeight="1" x14ac:dyDescent="0.2">
      <c r="B1346" s="127" t="str">
        <f t="shared" si="20"/>
        <v>Cos</v>
      </c>
      <c r="C1346" s="248" t="s">
        <v>244</v>
      </c>
      <c r="D1346" s="248"/>
      <c r="E1346" s="248"/>
      <c r="F1346" s="248"/>
      <c r="G1346" s="248"/>
    </row>
    <row r="1347" spans="1:9" ht="13.5" customHeight="1" x14ac:dyDescent="0.2">
      <c r="B1347" s="127" t="str">
        <f t="shared" si="20"/>
        <v/>
      </c>
      <c r="C1347" s="248"/>
      <c r="D1347" s="248"/>
      <c r="E1347" s="248"/>
      <c r="F1347" s="248"/>
      <c r="G1347" s="248"/>
    </row>
    <row r="1348" spans="1:9" ht="6" customHeight="1" x14ac:dyDescent="0.2">
      <c r="B1348" s="127" t="str">
        <f t="shared" si="20"/>
        <v/>
      </c>
    </row>
    <row r="1349" spans="1:9" ht="13.5" customHeight="1" x14ac:dyDescent="0.2">
      <c r="B1349" s="127" t="str">
        <f t="shared" si="20"/>
        <v xml:space="preserve">
CF</v>
      </c>
      <c r="C1349" s="249" t="s">
        <v>205</v>
      </c>
      <c r="D1349" s="251" t="s">
        <v>206</v>
      </c>
      <c r="E1349" s="251" t="s">
        <v>207</v>
      </c>
      <c r="F1349" s="251" t="s">
        <v>208</v>
      </c>
      <c r="G1349" s="252" t="s">
        <v>209</v>
      </c>
      <c r="H1349" s="245" t="s">
        <v>210</v>
      </c>
      <c r="I1349" s="243" t="s">
        <v>211</v>
      </c>
    </row>
    <row r="1350" spans="1:9" ht="15" customHeight="1" x14ac:dyDescent="0.2">
      <c r="B1350" s="127" t="str">
        <f t="shared" si="20"/>
        <v/>
      </c>
      <c r="C1350" s="250"/>
      <c r="D1350" s="246"/>
      <c r="E1350" s="246"/>
      <c r="F1350" s="246"/>
      <c r="G1350" s="253"/>
      <c r="H1350" s="246"/>
      <c r="I1350" s="244"/>
    </row>
    <row r="1351" spans="1:9" ht="16.5" customHeight="1" x14ac:dyDescent="0.2">
      <c r="A1351" s="127">
        <v>10063</v>
      </c>
      <c r="B1351" s="126" t="s">
        <v>321</v>
      </c>
      <c r="C1351" s="147" t="s">
        <v>5</v>
      </c>
      <c r="D1351" s="148">
        <v>56561</v>
      </c>
      <c r="E1351" s="149"/>
      <c r="F1351" s="149"/>
      <c r="G1351" s="149"/>
      <c r="H1351" s="149"/>
      <c r="I1351" s="150"/>
    </row>
    <row r="1352" spans="1:9" ht="13.5" customHeight="1" x14ac:dyDescent="0.2">
      <c r="A1352" s="127">
        <v>10063</v>
      </c>
      <c r="B1352" s="127" t="str">
        <f t="shared" si="20"/>
        <v>I01</v>
      </c>
      <c r="C1352" s="129" t="s">
        <v>6</v>
      </c>
      <c r="D1352" s="130">
        <v>-2793854</v>
      </c>
      <c r="E1352" s="130">
        <v>-2387770</v>
      </c>
      <c r="F1352" s="130">
        <v>0</v>
      </c>
      <c r="G1352" s="130">
        <v>-2387770</v>
      </c>
      <c r="H1352" s="131">
        <v>85.4650958854686</v>
      </c>
      <c r="I1352" s="132">
        <v>-406084</v>
      </c>
    </row>
    <row r="1353" spans="1:9" ht="13.5" customHeight="1" x14ac:dyDescent="0.2">
      <c r="A1353" s="127">
        <v>10063</v>
      </c>
      <c r="B1353" s="127" t="str">
        <f t="shared" si="20"/>
        <v>I03</v>
      </c>
      <c r="C1353" s="129" t="s">
        <v>7</v>
      </c>
      <c r="D1353" s="130">
        <v>-153690</v>
      </c>
      <c r="E1353" s="130">
        <v>-103719</v>
      </c>
      <c r="F1353" s="130">
        <v>0</v>
      </c>
      <c r="G1353" s="130">
        <v>-103719</v>
      </c>
      <c r="H1353" s="131">
        <v>67.485848135857893</v>
      </c>
      <c r="I1353" s="132">
        <v>-49971</v>
      </c>
    </row>
    <row r="1354" spans="1:9" ht="13.5" customHeight="1" x14ac:dyDescent="0.2">
      <c r="A1354" s="127">
        <v>10063</v>
      </c>
      <c r="B1354" s="127" t="str">
        <f t="shared" si="20"/>
        <v>I05</v>
      </c>
      <c r="C1354" s="129" t="s">
        <v>8</v>
      </c>
      <c r="D1354" s="130">
        <v>-253440</v>
      </c>
      <c r="E1354" s="130">
        <v>0</v>
      </c>
      <c r="F1354" s="130">
        <v>0</v>
      </c>
      <c r="G1354" s="130">
        <v>0</v>
      </c>
      <c r="H1354" s="131">
        <v>0</v>
      </c>
      <c r="I1354" s="132">
        <v>-253440</v>
      </c>
    </row>
    <row r="1355" spans="1:9" ht="13.5" customHeight="1" x14ac:dyDescent="0.2">
      <c r="A1355" s="127">
        <v>10063</v>
      </c>
      <c r="B1355" s="127" t="str">
        <f t="shared" si="20"/>
        <v>I06</v>
      </c>
      <c r="C1355" s="129" t="s">
        <v>9</v>
      </c>
      <c r="D1355" s="130">
        <v>0</v>
      </c>
      <c r="E1355" s="130">
        <v>-1500</v>
      </c>
      <c r="F1355" s="130">
        <v>0</v>
      </c>
      <c r="G1355" s="130">
        <v>-1500</v>
      </c>
      <c r="H1355" s="131">
        <v>0</v>
      </c>
      <c r="I1355" s="132">
        <v>1500</v>
      </c>
    </row>
    <row r="1356" spans="1:9" ht="13.5" customHeight="1" x14ac:dyDescent="0.2">
      <c r="A1356" s="127">
        <v>10063</v>
      </c>
      <c r="B1356" s="127" t="str">
        <f t="shared" ref="B1356:B1419" si="21">LEFT(C1356,3)</f>
        <v>I07</v>
      </c>
      <c r="C1356" s="129" t="s">
        <v>212</v>
      </c>
      <c r="D1356" s="130">
        <v>-8020</v>
      </c>
      <c r="E1356" s="130">
        <v>-1312.9</v>
      </c>
      <c r="F1356" s="130">
        <v>0</v>
      </c>
      <c r="G1356" s="130">
        <v>-1312.9</v>
      </c>
      <c r="H1356" s="131">
        <v>16.370324189526183</v>
      </c>
      <c r="I1356" s="132">
        <v>-6707.1</v>
      </c>
    </row>
    <row r="1357" spans="1:9" ht="13.5" customHeight="1" x14ac:dyDescent="0.2">
      <c r="A1357" s="127">
        <v>10063</v>
      </c>
      <c r="B1357" s="127" t="str">
        <f t="shared" si="21"/>
        <v>I08</v>
      </c>
      <c r="C1357" s="129" t="s">
        <v>213</v>
      </c>
      <c r="D1357" s="130">
        <v>-13984</v>
      </c>
      <c r="E1357" s="130">
        <v>-2282.69</v>
      </c>
      <c r="F1357" s="130">
        <v>0</v>
      </c>
      <c r="G1357" s="130">
        <v>-2282.69</v>
      </c>
      <c r="H1357" s="131">
        <v>16.32358409610984</v>
      </c>
      <c r="I1357" s="132">
        <v>-11701.31</v>
      </c>
    </row>
    <row r="1358" spans="1:9" ht="13.5" customHeight="1" x14ac:dyDescent="0.2">
      <c r="A1358" s="127">
        <v>10063</v>
      </c>
      <c r="B1358" s="127" t="str">
        <f t="shared" si="21"/>
        <v>I09</v>
      </c>
      <c r="C1358" s="129" t="s">
        <v>10</v>
      </c>
      <c r="D1358" s="130">
        <v>-46000</v>
      </c>
      <c r="E1358" s="130">
        <v>-12511.09</v>
      </c>
      <c r="F1358" s="130">
        <v>0</v>
      </c>
      <c r="G1358" s="130">
        <v>-12511.09</v>
      </c>
      <c r="H1358" s="131">
        <v>27.198021739130436</v>
      </c>
      <c r="I1358" s="132">
        <v>-33488.910000000003</v>
      </c>
    </row>
    <row r="1359" spans="1:9" ht="13.5" customHeight="1" x14ac:dyDescent="0.2">
      <c r="A1359" s="127">
        <v>10063</v>
      </c>
      <c r="B1359" s="127" t="str">
        <f t="shared" si="21"/>
        <v>I10</v>
      </c>
      <c r="C1359" s="129" t="s">
        <v>63</v>
      </c>
      <c r="D1359" s="130">
        <v>-5000</v>
      </c>
      <c r="E1359" s="130">
        <v>5000</v>
      </c>
      <c r="F1359" s="130">
        <v>0</v>
      </c>
      <c r="G1359" s="130">
        <v>5000</v>
      </c>
      <c r="H1359" s="131">
        <v>-100</v>
      </c>
      <c r="I1359" s="132">
        <v>-10000</v>
      </c>
    </row>
    <row r="1360" spans="1:9" ht="13.5" customHeight="1" x14ac:dyDescent="0.2">
      <c r="A1360" s="127">
        <v>10063</v>
      </c>
      <c r="B1360" s="127" t="str">
        <f t="shared" si="21"/>
        <v>I12</v>
      </c>
      <c r="C1360" s="129" t="s">
        <v>11</v>
      </c>
      <c r="D1360" s="130">
        <v>-14800</v>
      </c>
      <c r="E1360" s="130">
        <v>-3540.9</v>
      </c>
      <c r="F1360" s="130">
        <v>0</v>
      </c>
      <c r="G1360" s="130">
        <v>-3540.9</v>
      </c>
      <c r="H1360" s="131">
        <v>23.925000000000001</v>
      </c>
      <c r="I1360" s="132">
        <v>-11259.1</v>
      </c>
    </row>
    <row r="1361" spans="1:9" ht="13.5" customHeight="1" x14ac:dyDescent="0.2">
      <c r="A1361" s="127">
        <v>10063</v>
      </c>
      <c r="B1361" s="127" t="str">
        <f t="shared" si="21"/>
        <v>I13</v>
      </c>
      <c r="C1361" s="129" t="s">
        <v>12</v>
      </c>
      <c r="D1361" s="130">
        <v>-2800</v>
      </c>
      <c r="E1361" s="130">
        <v>-152</v>
      </c>
      <c r="F1361" s="130">
        <v>0</v>
      </c>
      <c r="G1361" s="130">
        <v>-152</v>
      </c>
      <c r="H1361" s="131">
        <v>5.4285714285714288</v>
      </c>
      <c r="I1361" s="132">
        <v>-2648</v>
      </c>
    </row>
    <row r="1362" spans="1:9" ht="13.5" customHeight="1" x14ac:dyDescent="0.2">
      <c r="A1362" s="127">
        <v>10063</v>
      </c>
      <c r="B1362" s="127" t="str">
        <f t="shared" si="21"/>
        <v>I18</v>
      </c>
      <c r="C1362" s="129" t="s">
        <v>13</v>
      </c>
      <c r="D1362" s="130">
        <v>-93079</v>
      </c>
      <c r="E1362" s="130">
        <v>0</v>
      </c>
      <c r="F1362" s="130">
        <v>0</v>
      </c>
      <c r="G1362" s="130">
        <v>0</v>
      </c>
      <c r="H1362" s="131">
        <v>0</v>
      </c>
      <c r="I1362" s="132">
        <v>-93079</v>
      </c>
    </row>
    <row r="1363" spans="1:9" ht="12.75" customHeight="1" x14ac:dyDescent="0.2">
      <c r="A1363" s="127">
        <v>10063</v>
      </c>
      <c r="B1363" s="127" t="str">
        <f t="shared" si="21"/>
        <v/>
      </c>
    </row>
    <row r="1364" spans="1:9" ht="13.5" customHeight="1" x14ac:dyDescent="0.2">
      <c r="A1364" s="127">
        <v>10063</v>
      </c>
      <c r="C1364" s="143" t="s">
        <v>14</v>
      </c>
      <c r="D1364" s="144">
        <v>-3384667</v>
      </c>
      <c r="E1364" s="144">
        <v>-2507788.58</v>
      </c>
      <c r="F1364" s="144">
        <v>0</v>
      </c>
      <c r="G1364" s="144">
        <v>-2507788.58</v>
      </c>
      <c r="H1364" s="145">
        <v>74.092623587490294</v>
      </c>
      <c r="I1364" s="146">
        <v>-876878.42</v>
      </c>
    </row>
    <row r="1365" spans="1:9" ht="0.75" customHeight="1" x14ac:dyDescent="0.2">
      <c r="A1365" s="127">
        <v>10063</v>
      </c>
      <c r="B1365" s="127" t="str">
        <f t="shared" si="21"/>
        <v/>
      </c>
    </row>
    <row r="1366" spans="1:9" ht="13.5" customHeight="1" x14ac:dyDescent="0.2">
      <c r="A1366" s="127">
        <v>10063</v>
      </c>
      <c r="B1366" s="127" t="str">
        <f t="shared" si="21"/>
        <v>E01</v>
      </c>
      <c r="C1366" s="129" t="s">
        <v>15</v>
      </c>
      <c r="D1366" s="130">
        <v>1322542</v>
      </c>
      <c r="E1366" s="130">
        <v>0</v>
      </c>
      <c r="F1366" s="130">
        <v>0</v>
      </c>
      <c r="G1366" s="130">
        <v>0</v>
      </c>
      <c r="H1366" s="131">
        <v>0</v>
      </c>
      <c r="I1366" s="132">
        <v>1322542</v>
      </c>
    </row>
    <row r="1367" spans="1:9" ht="13.5" customHeight="1" x14ac:dyDescent="0.2">
      <c r="A1367" s="127">
        <v>10063</v>
      </c>
      <c r="B1367" s="127" t="str">
        <f t="shared" si="21"/>
        <v>E03</v>
      </c>
      <c r="C1367" s="129" t="s">
        <v>17</v>
      </c>
      <c r="D1367" s="130">
        <v>910019</v>
      </c>
      <c r="E1367" s="130">
        <v>0</v>
      </c>
      <c r="F1367" s="130">
        <v>0</v>
      </c>
      <c r="G1367" s="130">
        <v>0</v>
      </c>
      <c r="H1367" s="131">
        <v>0</v>
      </c>
      <c r="I1367" s="132">
        <v>910019</v>
      </c>
    </row>
    <row r="1368" spans="1:9" ht="13.5" customHeight="1" x14ac:dyDescent="0.2">
      <c r="A1368" s="127">
        <v>10063</v>
      </c>
      <c r="B1368" s="127" t="str">
        <f t="shared" si="21"/>
        <v>E04</v>
      </c>
      <c r="C1368" s="129" t="s">
        <v>18</v>
      </c>
      <c r="D1368" s="130">
        <v>57037</v>
      </c>
      <c r="E1368" s="130">
        <v>0</v>
      </c>
      <c r="F1368" s="130">
        <v>0</v>
      </c>
      <c r="G1368" s="130">
        <v>0</v>
      </c>
      <c r="H1368" s="131">
        <v>0</v>
      </c>
      <c r="I1368" s="132">
        <v>57037</v>
      </c>
    </row>
    <row r="1369" spans="1:9" ht="13.5" customHeight="1" x14ac:dyDescent="0.2">
      <c r="A1369" s="127">
        <v>10063</v>
      </c>
      <c r="B1369" s="127" t="str">
        <f t="shared" si="21"/>
        <v>E05</v>
      </c>
      <c r="C1369" s="129" t="s">
        <v>214</v>
      </c>
      <c r="D1369" s="130">
        <v>212266</v>
      </c>
      <c r="E1369" s="130">
        <v>0</v>
      </c>
      <c r="F1369" s="130">
        <v>0</v>
      </c>
      <c r="G1369" s="130">
        <v>0</v>
      </c>
      <c r="H1369" s="131">
        <v>0</v>
      </c>
      <c r="I1369" s="132">
        <v>212266</v>
      </c>
    </row>
    <row r="1370" spans="1:9" ht="13.5" customHeight="1" x14ac:dyDescent="0.2">
      <c r="A1370" s="127">
        <v>10063</v>
      </c>
      <c r="B1370" s="127" t="str">
        <f t="shared" si="21"/>
        <v>E07</v>
      </c>
      <c r="C1370" s="129" t="s">
        <v>19</v>
      </c>
      <c r="D1370" s="130">
        <v>125794</v>
      </c>
      <c r="E1370" s="130">
        <v>0</v>
      </c>
      <c r="F1370" s="130">
        <v>0</v>
      </c>
      <c r="G1370" s="130">
        <v>0</v>
      </c>
      <c r="H1370" s="131">
        <v>0</v>
      </c>
      <c r="I1370" s="132">
        <v>125794</v>
      </c>
    </row>
    <row r="1371" spans="1:9" ht="13.5" customHeight="1" x14ac:dyDescent="0.2">
      <c r="A1371" s="127">
        <v>10063</v>
      </c>
      <c r="B1371" s="127" t="str">
        <f t="shared" si="21"/>
        <v>E08</v>
      </c>
      <c r="C1371" s="129" t="s">
        <v>20</v>
      </c>
      <c r="D1371" s="130">
        <v>37134</v>
      </c>
      <c r="E1371" s="130">
        <v>1229.5999999999999</v>
      </c>
      <c r="F1371" s="130">
        <v>0</v>
      </c>
      <c r="G1371" s="130">
        <v>1229.5999999999999</v>
      </c>
      <c r="H1371" s="131">
        <v>3.3112511445036894</v>
      </c>
      <c r="I1371" s="132">
        <v>35904.400000000001</v>
      </c>
    </row>
    <row r="1372" spans="1:9" ht="13.5" customHeight="1" x14ac:dyDescent="0.2">
      <c r="A1372" s="127">
        <v>10063</v>
      </c>
      <c r="B1372" s="127" t="str">
        <f t="shared" si="21"/>
        <v>E09</v>
      </c>
      <c r="C1372" s="129" t="s">
        <v>215</v>
      </c>
      <c r="D1372" s="130">
        <v>16400</v>
      </c>
      <c r="E1372" s="130">
        <v>3333</v>
      </c>
      <c r="F1372" s="130">
        <v>0</v>
      </c>
      <c r="G1372" s="130">
        <v>3333</v>
      </c>
      <c r="H1372" s="131">
        <v>20.323170731707318</v>
      </c>
      <c r="I1372" s="132">
        <v>13067</v>
      </c>
    </row>
    <row r="1373" spans="1:9" ht="13.5" customHeight="1" x14ac:dyDescent="0.2">
      <c r="A1373" s="127">
        <v>10063</v>
      </c>
      <c r="B1373" s="127" t="str">
        <f t="shared" si="21"/>
        <v>E10</v>
      </c>
      <c r="C1373" s="129" t="s">
        <v>21</v>
      </c>
      <c r="D1373" s="130">
        <v>14978</v>
      </c>
      <c r="E1373" s="130">
        <v>18617</v>
      </c>
      <c r="F1373" s="130">
        <v>0</v>
      </c>
      <c r="G1373" s="130">
        <v>18617</v>
      </c>
      <c r="H1373" s="131">
        <v>124.29563359594071</v>
      </c>
      <c r="I1373" s="132">
        <v>-3639</v>
      </c>
    </row>
    <row r="1374" spans="1:9" ht="13.5" customHeight="1" x14ac:dyDescent="0.2">
      <c r="A1374" s="127">
        <v>10063</v>
      </c>
      <c r="B1374" s="127" t="str">
        <f t="shared" si="21"/>
        <v>E11</v>
      </c>
      <c r="C1374" s="129" t="s">
        <v>22</v>
      </c>
      <c r="D1374" s="130">
        <v>3450</v>
      </c>
      <c r="E1374" s="130">
        <v>0</v>
      </c>
      <c r="F1374" s="130">
        <v>0</v>
      </c>
      <c r="G1374" s="130">
        <v>0</v>
      </c>
      <c r="H1374" s="131">
        <v>0</v>
      </c>
      <c r="I1374" s="132">
        <v>3450</v>
      </c>
    </row>
    <row r="1375" spans="1:9" ht="12.75" customHeight="1" x14ac:dyDescent="0.2">
      <c r="A1375" s="127">
        <v>10063</v>
      </c>
      <c r="B1375" s="127" t="str">
        <f t="shared" si="21"/>
        <v/>
      </c>
    </row>
    <row r="1376" spans="1:9" ht="13.5" customHeight="1" x14ac:dyDescent="0.2">
      <c r="A1376" s="127">
        <v>10063</v>
      </c>
      <c r="C1376" s="143" t="s">
        <v>23</v>
      </c>
      <c r="D1376" s="144">
        <v>2699620</v>
      </c>
      <c r="E1376" s="144">
        <v>23179.599999999999</v>
      </c>
      <c r="F1376" s="144">
        <v>0</v>
      </c>
      <c r="G1376" s="144">
        <v>23179.599999999999</v>
      </c>
      <c r="H1376" s="145">
        <v>0.85862454715848913</v>
      </c>
      <c r="I1376" s="146">
        <v>2676440.4</v>
      </c>
    </row>
    <row r="1377" spans="1:9" ht="13.5" customHeight="1" x14ac:dyDescent="0.2">
      <c r="A1377" s="127">
        <v>10063</v>
      </c>
      <c r="B1377" s="127" t="str">
        <f t="shared" si="21"/>
        <v>E12</v>
      </c>
      <c r="C1377" s="129" t="s">
        <v>24</v>
      </c>
      <c r="D1377" s="130">
        <v>37540</v>
      </c>
      <c r="E1377" s="130">
        <v>5366.82</v>
      </c>
      <c r="F1377" s="130">
        <v>0</v>
      </c>
      <c r="G1377" s="130">
        <v>5366.82</v>
      </c>
      <c r="H1377" s="131">
        <v>14.296270644645711</v>
      </c>
      <c r="I1377" s="132">
        <v>32173.18</v>
      </c>
    </row>
    <row r="1378" spans="1:9" ht="13.5" customHeight="1" x14ac:dyDescent="0.2">
      <c r="A1378" s="127">
        <v>10063</v>
      </c>
      <c r="B1378" s="127" t="str">
        <f t="shared" si="21"/>
        <v>E13</v>
      </c>
      <c r="C1378" s="129" t="s">
        <v>216</v>
      </c>
      <c r="D1378" s="130">
        <v>8822</v>
      </c>
      <c r="E1378" s="130">
        <v>1297</v>
      </c>
      <c r="F1378" s="130">
        <v>0</v>
      </c>
      <c r="G1378" s="130">
        <v>1297</v>
      </c>
      <c r="H1378" s="131">
        <v>14.701881659487647</v>
      </c>
      <c r="I1378" s="132">
        <v>7525</v>
      </c>
    </row>
    <row r="1379" spans="1:9" ht="13.5" customHeight="1" x14ac:dyDescent="0.2">
      <c r="A1379" s="127">
        <v>10063</v>
      </c>
      <c r="B1379" s="127" t="str">
        <f t="shared" si="21"/>
        <v>E14</v>
      </c>
      <c r="C1379" s="129" t="s">
        <v>25</v>
      </c>
      <c r="D1379" s="130">
        <v>51076</v>
      </c>
      <c r="E1379" s="130">
        <v>612.39999999999941</v>
      </c>
      <c r="F1379" s="130">
        <v>0</v>
      </c>
      <c r="G1379" s="130">
        <v>612.39999999999941</v>
      </c>
      <c r="H1379" s="131">
        <v>1.1989975722452804</v>
      </c>
      <c r="I1379" s="132">
        <v>50463.6</v>
      </c>
    </row>
    <row r="1380" spans="1:9" ht="13.5" customHeight="1" x14ac:dyDescent="0.2">
      <c r="A1380" s="127">
        <v>10063</v>
      </c>
      <c r="B1380" s="127" t="str">
        <f t="shared" si="21"/>
        <v>E15</v>
      </c>
      <c r="C1380" s="129" t="s">
        <v>26</v>
      </c>
      <c r="D1380" s="130">
        <v>15000</v>
      </c>
      <c r="E1380" s="130">
        <v>-291.36</v>
      </c>
      <c r="F1380" s="130">
        <v>0</v>
      </c>
      <c r="G1380" s="130">
        <v>-291.36</v>
      </c>
      <c r="H1380" s="131">
        <v>-1.9424000000000001</v>
      </c>
      <c r="I1380" s="132">
        <v>15291.36</v>
      </c>
    </row>
    <row r="1381" spans="1:9" ht="13.5" customHeight="1" x14ac:dyDescent="0.2">
      <c r="A1381" s="127">
        <v>10063</v>
      </c>
      <c r="B1381" s="127" t="str">
        <f t="shared" si="21"/>
        <v>E16</v>
      </c>
      <c r="C1381" s="129" t="s">
        <v>27</v>
      </c>
      <c r="D1381" s="130">
        <v>36000</v>
      </c>
      <c r="E1381" s="130">
        <v>5190.67</v>
      </c>
      <c r="F1381" s="130">
        <v>0</v>
      </c>
      <c r="G1381" s="130">
        <v>5190.67</v>
      </c>
      <c r="H1381" s="131">
        <v>14.418527777777779</v>
      </c>
      <c r="I1381" s="132">
        <v>30809.33</v>
      </c>
    </row>
    <row r="1382" spans="1:9" ht="13.5" customHeight="1" x14ac:dyDescent="0.2">
      <c r="A1382" s="127">
        <v>10063</v>
      </c>
      <c r="B1382" s="127" t="str">
        <f t="shared" si="21"/>
        <v>E17</v>
      </c>
      <c r="C1382" s="129" t="s">
        <v>28</v>
      </c>
      <c r="D1382" s="130">
        <v>20411</v>
      </c>
      <c r="E1382" s="130">
        <v>6912</v>
      </c>
      <c r="F1382" s="130">
        <v>0</v>
      </c>
      <c r="G1382" s="130">
        <v>6912</v>
      </c>
      <c r="H1382" s="131">
        <v>33.864092891088141</v>
      </c>
      <c r="I1382" s="132">
        <v>13499</v>
      </c>
    </row>
    <row r="1383" spans="1:9" ht="13.5" customHeight="1" x14ac:dyDescent="0.2">
      <c r="A1383" s="127">
        <v>10063</v>
      </c>
      <c r="B1383" s="127" t="str">
        <f t="shared" si="21"/>
        <v>E18</v>
      </c>
      <c r="C1383" s="129" t="s">
        <v>29</v>
      </c>
      <c r="D1383" s="130">
        <v>9205</v>
      </c>
      <c r="E1383" s="130">
        <v>919.46</v>
      </c>
      <c r="F1383" s="130">
        <v>0</v>
      </c>
      <c r="G1383" s="130">
        <v>919.46</v>
      </c>
      <c r="H1383" s="131">
        <v>9.9887017925040738</v>
      </c>
      <c r="I1383" s="132">
        <v>8285.5400000000009</v>
      </c>
    </row>
    <row r="1384" spans="1:9" ht="12.75" customHeight="1" x14ac:dyDescent="0.2">
      <c r="A1384" s="127">
        <v>10063</v>
      </c>
      <c r="B1384" s="127" t="str">
        <f t="shared" si="21"/>
        <v/>
      </c>
    </row>
    <row r="1385" spans="1:9" ht="13.5" customHeight="1" x14ac:dyDescent="0.2">
      <c r="A1385" s="127">
        <v>10063</v>
      </c>
      <c r="C1385" s="143" t="s">
        <v>30</v>
      </c>
      <c r="D1385" s="144">
        <v>178054</v>
      </c>
      <c r="E1385" s="144">
        <v>20006.990000000002</v>
      </c>
      <c r="F1385" s="144">
        <v>0</v>
      </c>
      <c r="G1385" s="144">
        <v>20006.990000000002</v>
      </c>
      <c r="H1385" s="145">
        <v>11.236473204758106</v>
      </c>
      <c r="I1385" s="146">
        <v>158047.01</v>
      </c>
    </row>
    <row r="1386" spans="1:9" ht="13.5" customHeight="1" x14ac:dyDescent="0.2">
      <c r="A1386" s="127">
        <v>10063</v>
      </c>
      <c r="B1386" s="127" t="str">
        <f t="shared" si="21"/>
        <v>E19</v>
      </c>
      <c r="C1386" s="129" t="s">
        <v>31</v>
      </c>
      <c r="D1386" s="130">
        <v>93460</v>
      </c>
      <c r="E1386" s="130">
        <v>21872.32</v>
      </c>
      <c r="F1386" s="130">
        <v>0</v>
      </c>
      <c r="G1386" s="130">
        <v>21872.32</v>
      </c>
      <c r="H1386" s="131">
        <v>23.402867536914187</v>
      </c>
      <c r="I1386" s="132">
        <v>71587.679999999993</v>
      </c>
    </row>
    <row r="1387" spans="1:9" ht="13.5" customHeight="1" x14ac:dyDescent="0.2">
      <c r="A1387" s="127">
        <v>10063</v>
      </c>
      <c r="B1387" s="127" t="str">
        <f t="shared" si="21"/>
        <v>E20</v>
      </c>
      <c r="C1387" s="129" t="s">
        <v>32</v>
      </c>
      <c r="D1387" s="130">
        <v>34993</v>
      </c>
      <c r="E1387" s="130">
        <v>13196.1</v>
      </c>
      <c r="F1387" s="130">
        <v>0</v>
      </c>
      <c r="G1387" s="130">
        <v>13196.1</v>
      </c>
      <c r="H1387" s="131">
        <v>37.710684994141687</v>
      </c>
      <c r="I1387" s="132">
        <v>21796.9</v>
      </c>
    </row>
    <row r="1388" spans="1:9" ht="13.5" customHeight="1" x14ac:dyDescent="0.2">
      <c r="A1388" s="127">
        <v>10063</v>
      </c>
      <c r="B1388" s="127" t="str">
        <f t="shared" si="21"/>
        <v>E22</v>
      </c>
      <c r="C1388" s="129" t="s">
        <v>33</v>
      </c>
      <c r="D1388" s="130">
        <v>15640</v>
      </c>
      <c r="E1388" s="130">
        <v>6635.04</v>
      </c>
      <c r="F1388" s="130">
        <v>0</v>
      </c>
      <c r="G1388" s="130">
        <v>6635.04</v>
      </c>
      <c r="H1388" s="131">
        <v>42.423529411764704</v>
      </c>
      <c r="I1388" s="132">
        <v>9004.9599999999991</v>
      </c>
    </row>
    <row r="1389" spans="1:9" ht="13.5" customHeight="1" x14ac:dyDescent="0.2">
      <c r="A1389" s="127">
        <v>10063</v>
      </c>
      <c r="B1389" s="127" t="str">
        <f t="shared" si="21"/>
        <v>E23</v>
      </c>
      <c r="C1389" s="129" t="s">
        <v>34</v>
      </c>
      <c r="D1389" s="130">
        <v>13568</v>
      </c>
      <c r="E1389" s="130">
        <v>0</v>
      </c>
      <c r="F1389" s="130">
        <v>0</v>
      </c>
      <c r="G1389" s="130">
        <v>0</v>
      </c>
      <c r="H1389" s="131">
        <v>0</v>
      </c>
      <c r="I1389" s="132">
        <v>13568</v>
      </c>
    </row>
    <row r="1390" spans="1:9" ht="13.5" customHeight="1" x14ac:dyDescent="0.2">
      <c r="A1390" s="127">
        <v>10063</v>
      </c>
      <c r="B1390" s="127" t="str">
        <f t="shared" si="21"/>
        <v>E24</v>
      </c>
      <c r="C1390" s="129" t="s">
        <v>35</v>
      </c>
      <c r="D1390" s="130">
        <v>11550</v>
      </c>
      <c r="E1390" s="130">
        <v>2333.2600000000002</v>
      </c>
      <c r="F1390" s="130">
        <v>0</v>
      </c>
      <c r="G1390" s="130">
        <v>2333.2600000000002</v>
      </c>
      <c r="H1390" s="131">
        <v>20.201385281385281</v>
      </c>
      <c r="I1390" s="132">
        <v>9216.74</v>
      </c>
    </row>
    <row r="1391" spans="1:9" ht="13.5" customHeight="1" x14ac:dyDescent="0.2">
      <c r="A1391" s="127">
        <v>10063</v>
      </c>
      <c r="B1391" s="127" t="str">
        <f t="shared" si="21"/>
        <v>E25</v>
      </c>
      <c r="C1391" s="129" t="s">
        <v>36</v>
      </c>
      <c r="D1391" s="130">
        <v>151339</v>
      </c>
      <c r="E1391" s="130">
        <v>20725.2</v>
      </c>
      <c r="F1391" s="130">
        <v>0</v>
      </c>
      <c r="G1391" s="130">
        <v>20725.2</v>
      </c>
      <c r="H1391" s="131">
        <v>13.694553287652225</v>
      </c>
      <c r="I1391" s="132">
        <v>130613.8</v>
      </c>
    </row>
    <row r="1392" spans="1:9" ht="12.75" customHeight="1" x14ac:dyDescent="0.2">
      <c r="A1392" s="127">
        <v>10063</v>
      </c>
      <c r="B1392" s="127" t="str">
        <f t="shared" si="21"/>
        <v/>
      </c>
    </row>
    <row r="1393" spans="1:9" ht="13.5" customHeight="1" x14ac:dyDescent="0.2">
      <c r="A1393" s="127">
        <v>10063</v>
      </c>
      <c r="C1393" s="143" t="s">
        <v>37</v>
      </c>
      <c r="D1393" s="144">
        <v>320550</v>
      </c>
      <c r="E1393" s="144">
        <v>64761.919999999998</v>
      </c>
      <c r="F1393" s="144">
        <v>0</v>
      </c>
      <c r="G1393" s="144">
        <v>64761.919999999998</v>
      </c>
      <c r="H1393" s="145">
        <v>20.203375448447979</v>
      </c>
      <c r="I1393" s="146">
        <v>255788.08</v>
      </c>
    </row>
    <row r="1394" spans="1:9" ht="13.5" customHeight="1" x14ac:dyDescent="0.2">
      <c r="A1394" s="127">
        <v>10063</v>
      </c>
      <c r="B1394" s="127" t="str">
        <f t="shared" si="21"/>
        <v>E26</v>
      </c>
      <c r="C1394" s="129" t="s">
        <v>38</v>
      </c>
      <c r="D1394" s="130">
        <v>107992</v>
      </c>
      <c r="E1394" s="130">
        <v>31158.5</v>
      </c>
      <c r="F1394" s="130">
        <v>0</v>
      </c>
      <c r="G1394" s="130">
        <v>31158.5</v>
      </c>
      <c r="H1394" s="131">
        <v>28.852600192606861</v>
      </c>
      <c r="I1394" s="132">
        <v>76833.5</v>
      </c>
    </row>
    <row r="1395" spans="1:9" ht="13.5" customHeight="1" x14ac:dyDescent="0.2">
      <c r="A1395" s="127">
        <v>10063</v>
      </c>
      <c r="B1395" s="127" t="str">
        <f t="shared" si="21"/>
        <v>E27</v>
      </c>
      <c r="C1395" s="129" t="s">
        <v>39</v>
      </c>
      <c r="D1395" s="130">
        <v>109226</v>
      </c>
      <c r="E1395" s="130">
        <v>43057.87</v>
      </c>
      <c r="F1395" s="130">
        <v>0</v>
      </c>
      <c r="G1395" s="130">
        <v>43057.87</v>
      </c>
      <c r="H1395" s="131">
        <v>39.420897954699427</v>
      </c>
      <c r="I1395" s="132">
        <v>66168.13</v>
      </c>
    </row>
    <row r="1396" spans="1:9" ht="13.5" customHeight="1" x14ac:dyDescent="0.2">
      <c r="A1396" s="127">
        <v>10063</v>
      </c>
      <c r="B1396" s="127" t="str">
        <f t="shared" si="21"/>
        <v>E28</v>
      </c>
      <c r="C1396" s="129" t="s">
        <v>40</v>
      </c>
      <c r="D1396" s="130">
        <v>48215</v>
      </c>
      <c r="E1396" s="130">
        <v>1647.46</v>
      </c>
      <c r="F1396" s="130">
        <v>0</v>
      </c>
      <c r="G1396" s="130">
        <v>1647.46</v>
      </c>
      <c r="H1396" s="131">
        <v>3.4169034532821736</v>
      </c>
      <c r="I1396" s="132">
        <v>46567.54</v>
      </c>
    </row>
    <row r="1397" spans="1:9" ht="12.75" customHeight="1" x14ac:dyDescent="0.2">
      <c r="A1397" s="127">
        <v>10063</v>
      </c>
      <c r="B1397" s="127" t="str">
        <f t="shared" si="21"/>
        <v/>
      </c>
    </row>
    <row r="1398" spans="1:9" ht="13.5" customHeight="1" x14ac:dyDescent="0.2">
      <c r="A1398" s="127">
        <v>10063</v>
      </c>
      <c r="C1398" s="143" t="s">
        <v>41</v>
      </c>
      <c r="D1398" s="144">
        <v>265433</v>
      </c>
      <c r="E1398" s="144">
        <v>75863.83</v>
      </c>
      <c r="F1398" s="144">
        <v>0</v>
      </c>
      <c r="G1398" s="144">
        <v>75863.83</v>
      </c>
      <c r="H1398" s="145">
        <v>28.581159840713099</v>
      </c>
      <c r="I1398" s="146">
        <v>189569.17</v>
      </c>
    </row>
    <row r="1399" spans="1:9" ht="13.5" customHeight="1" x14ac:dyDescent="0.2">
      <c r="A1399" s="127">
        <v>10063</v>
      </c>
      <c r="B1399" s="127" t="str">
        <f t="shared" si="21"/>
        <v>Con</v>
      </c>
      <c r="C1399" s="129" t="s">
        <v>42</v>
      </c>
      <c r="D1399" s="130">
        <v>-38429</v>
      </c>
      <c r="E1399" s="130">
        <v>0</v>
      </c>
      <c r="F1399" s="130">
        <v>0</v>
      </c>
      <c r="G1399" s="130">
        <v>0</v>
      </c>
      <c r="H1399" s="131">
        <v>0</v>
      </c>
      <c r="I1399" s="132">
        <v>-38429</v>
      </c>
    </row>
    <row r="1400" spans="1:9" ht="13.5" customHeight="1" x14ac:dyDescent="0.2">
      <c r="A1400" s="127">
        <v>10063</v>
      </c>
      <c r="B1400" s="127" t="str">
        <f t="shared" si="21"/>
        <v>E30</v>
      </c>
      <c r="C1400" s="129" t="s">
        <v>184</v>
      </c>
      <c r="D1400" s="130">
        <v>16000</v>
      </c>
      <c r="E1400" s="130">
        <v>0</v>
      </c>
      <c r="F1400" s="130">
        <v>0</v>
      </c>
      <c r="G1400" s="130">
        <v>0</v>
      </c>
      <c r="H1400" s="131">
        <v>0</v>
      </c>
      <c r="I1400" s="132">
        <v>16000</v>
      </c>
    </row>
    <row r="1401" spans="1:9" ht="12.75" customHeight="1" x14ac:dyDescent="0.2">
      <c r="A1401" s="127">
        <v>10063</v>
      </c>
      <c r="B1401" s="127" t="str">
        <f t="shared" si="21"/>
        <v/>
      </c>
    </row>
    <row r="1402" spans="1:9" ht="13.5" customHeight="1" x14ac:dyDescent="0.2">
      <c r="A1402" s="127">
        <v>10063</v>
      </c>
      <c r="C1402" s="143" t="s">
        <v>44</v>
      </c>
      <c r="D1402" s="144">
        <v>-22429</v>
      </c>
      <c r="E1402" s="144">
        <v>0</v>
      </c>
      <c r="F1402" s="144">
        <v>0</v>
      </c>
      <c r="G1402" s="144">
        <v>0</v>
      </c>
      <c r="H1402" s="145">
        <v>0</v>
      </c>
      <c r="I1402" s="146">
        <v>-22429</v>
      </c>
    </row>
    <row r="1403" spans="1:9" ht="0.75" customHeight="1" x14ac:dyDescent="0.2">
      <c r="A1403" s="127">
        <v>10063</v>
      </c>
      <c r="B1403" s="127" t="str">
        <f t="shared" si="21"/>
        <v/>
      </c>
    </row>
    <row r="1404" spans="1:9" ht="15.75" customHeight="1" x14ac:dyDescent="0.2">
      <c r="A1404" s="127">
        <v>10063</v>
      </c>
      <c r="C1404" s="139" t="s">
        <v>45</v>
      </c>
      <c r="D1404" s="140">
        <v>3441228</v>
      </c>
      <c r="E1404" s="140">
        <v>183812.34</v>
      </c>
      <c r="F1404" s="140">
        <v>0</v>
      </c>
      <c r="G1404" s="140">
        <v>183812.34</v>
      </c>
      <c r="H1404" s="141">
        <v>5.341475194320167</v>
      </c>
      <c r="I1404" s="142">
        <v>3257415.66</v>
      </c>
    </row>
    <row r="1405" spans="1:9" ht="14.25" customHeight="1" x14ac:dyDescent="0.2">
      <c r="A1405" s="127">
        <v>10063</v>
      </c>
      <c r="B1405" s="127" t="s">
        <v>322</v>
      </c>
      <c r="C1405" s="161" t="s">
        <v>46</v>
      </c>
      <c r="D1405" s="162">
        <v>56561</v>
      </c>
      <c r="E1405" s="162">
        <v>-2323976.2400000002</v>
      </c>
      <c r="F1405" s="162">
        <v>0</v>
      </c>
      <c r="G1405" s="162">
        <v>-2323976.2400000002</v>
      </c>
      <c r="H1405" s="151">
        <v>-4108.7962376902815</v>
      </c>
      <c r="I1405" s="152">
        <v>2380537.2400000002</v>
      </c>
    </row>
    <row r="1406" spans="1:9" ht="16.5" customHeight="1" x14ac:dyDescent="0.2">
      <c r="A1406" s="127">
        <v>10063</v>
      </c>
      <c r="B1406" s="127" t="s">
        <v>323</v>
      </c>
      <c r="C1406" s="153" t="s">
        <v>47</v>
      </c>
      <c r="D1406" s="154">
        <v>0</v>
      </c>
      <c r="E1406" s="155"/>
      <c r="F1406" s="155"/>
      <c r="G1406" s="155"/>
      <c r="H1406" s="155"/>
      <c r="I1406" s="156"/>
    </row>
    <row r="1407" spans="1:9" ht="13.5" customHeight="1" x14ac:dyDescent="0.2">
      <c r="A1407" s="127">
        <v>10063</v>
      </c>
      <c r="B1407" s="127" t="str">
        <f>LEFT(C1407,4)</f>
        <v>CI01</v>
      </c>
      <c r="C1407" s="129" t="s">
        <v>48</v>
      </c>
      <c r="D1407" s="130">
        <v>-11239</v>
      </c>
      <c r="E1407" s="130">
        <v>0</v>
      </c>
      <c r="F1407" s="130">
        <v>0</v>
      </c>
      <c r="G1407" s="130">
        <v>0</v>
      </c>
      <c r="H1407" s="131">
        <v>0</v>
      </c>
      <c r="I1407" s="132">
        <v>-11239</v>
      </c>
    </row>
    <row r="1408" spans="1:9" ht="13.5" customHeight="1" x14ac:dyDescent="0.2">
      <c r="A1408" s="127">
        <v>10063</v>
      </c>
      <c r="B1408" s="127" t="str">
        <f>LEFT(C1408,4)</f>
        <v>CI04</v>
      </c>
      <c r="C1408" s="129" t="s">
        <v>225</v>
      </c>
      <c r="D1408" s="130">
        <v>-16000</v>
      </c>
      <c r="E1408" s="130">
        <v>0</v>
      </c>
      <c r="F1408" s="130">
        <v>0</v>
      </c>
      <c r="G1408" s="130">
        <v>0</v>
      </c>
      <c r="H1408" s="131">
        <v>0</v>
      </c>
      <c r="I1408" s="132">
        <v>-16000</v>
      </c>
    </row>
    <row r="1409" spans="1:9" ht="12.75" customHeight="1" x14ac:dyDescent="0.2">
      <c r="A1409" s="127">
        <v>10063</v>
      </c>
      <c r="B1409" s="127" t="str">
        <f t="shared" si="21"/>
        <v/>
      </c>
    </row>
    <row r="1410" spans="1:9" ht="13.5" customHeight="1" x14ac:dyDescent="0.2">
      <c r="A1410" s="127">
        <v>10063</v>
      </c>
      <c r="C1410" s="143" t="s">
        <v>51</v>
      </c>
      <c r="D1410" s="144">
        <v>-27239</v>
      </c>
      <c r="E1410" s="144">
        <v>0</v>
      </c>
      <c r="F1410" s="144">
        <v>0</v>
      </c>
      <c r="G1410" s="144">
        <v>0</v>
      </c>
      <c r="H1410" s="145">
        <v>0</v>
      </c>
      <c r="I1410" s="146">
        <v>-27239</v>
      </c>
    </row>
    <row r="1411" spans="1:9" ht="0.75" customHeight="1" x14ac:dyDescent="0.2">
      <c r="A1411" s="127">
        <v>10063</v>
      </c>
      <c r="B1411" s="127" t="str">
        <f t="shared" si="21"/>
        <v/>
      </c>
    </row>
    <row r="1412" spans="1:9" ht="13.5" customHeight="1" x14ac:dyDescent="0.2">
      <c r="A1412" s="127">
        <v>10063</v>
      </c>
      <c r="B1412" s="127" t="str">
        <f>LEFT(C1412,4)</f>
        <v>CE02</v>
      </c>
      <c r="C1412" s="129" t="s">
        <v>230</v>
      </c>
      <c r="D1412" s="130">
        <v>27239</v>
      </c>
      <c r="E1412" s="130">
        <v>13001.25</v>
      </c>
      <c r="F1412" s="130">
        <v>0</v>
      </c>
      <c r="G1412" s="130">
        <v>13001.25</v>
      </c>
      <c r="H1412" s="131">
        <v>47.730276441866444</v>
      </c>
      <c r="I1412" s="132">
        <v>14237.75</v>
      </c>
    </row>
    <row r="1413" spans="1:9" ht="12.75" customHeight="1" x14ac:dyDescent="0.2">
      <c r="A1413" s="127">
        <v>10063</v>
      </c>
      <c r="B1413" s="127" t="str">
        <f t="shared" si="21"/>
        <v/>
      </c>
    </row>
    <row r="1414" spans="1:9" ht="13.5" customHeight="1" x14ac:dyDescent="0.2">
      <c r="A1414" s="127">
        <v>10063</v>
      </c>
      <c r="C1414" s="143" t="s">
        <v>56</v>
      </c>
      <c r="D1414" s="144">
        <v>27239</v>
      </c>
      <c r="E1414" s="144">
        <v>13001.25</v>
      </c>
      <c r="F1414" s="144">
        <v>0</v>
      </c>
      <c r="G1414" s="144">
        <v>13001.25</v>
      </c>
      <c r="H1414" s="145">
        <v>47.730276441866444</v>
      </c>
      <c r="I1414" s="146">
        <v>14237.75</v>
      </c>
    </row>
    <row r="1415" spans="1:9" ht="0.75" customHeight="1" x14ac:dyDescent="0.2">
      <c r="A1415" s="127">
        <v>10063</v>
      </c>
      <c r="B1415" s="127" t="str">
        <f t="shared" si="21"/>
        <v/>
      </c>
    </row>
    <row r="1416" spans="1:9" ht="14.25" customHeight="1" x14ac:dyDescent="0.2">
      <c r="A1416" s="127">
        <v>10063</v>
      </c>
      <c r="B1416" s="127" t="s">
        <v>324</v>
      </c>
      <c r="C1416" s="157" t="s">
        <v>57</v>
      </c>
      <c r="D1416" s="158">
        <v>0</v>
      </c>
      <c r="E1416" s="158">
        <v>13001.25</v>
      </c>
      <c r="F1416" s="158">
        <v>0</v>
      </c>
      <c r="G1416" s="158">
        <v>13001.25</v>
      </c>
      <c r="H1416" s="159">
        <v>0</v>
      </c>
      <c r="I1416" s="160">
        <v>-13001.25</v>
      </c>
    </row>
    <row r="1417" spans="1:9" ht="0.75" customHeight="1" x14ac:dyDescent="0.2">
      <c r="A1417" s="127">
        <v>10063</v>
      </c>
      <c r="B1417" s="127" t="str">
        <f t="shared" si="21"/>
        <v/>
      </c>
    </row>
    <row r="1418" spans="1:9" ht="14.25" customHeight="1" x14ac:dyDescent="0.2">
      <c r="A1418" s="127">
        <v>10063</v>
      </c>
      <c r="B1418" s="127" t="str">
        <f t="shared" si="21"/>
        <v>TOT</v>
      </c>
      <c r="C1418" s="133" t="s">
        <v>58</v>
      </c>
      <c r="D1418" s="134">
        <v>56561</v>
      </c>
      <c r="E1418" s="134">
        <v>-2310974.9900000002</v>
      </c>
      <c r="F1418" s="134">
        <v>0</v>
      </c>
      <c r="G1418" s="134">
        <v>-2310974.9900000002</v>
      </c>
      <c r="H1418" s="135">
        <v>-4085.8099927511885</v>
      </c>
      <c r="I1418" s="136">
        <v>2367535.9900000002</v>
      </c>
    </row>
    <row r="1419" spans="1:9" ht="6.75" customHeight="1" x14ac:dyDescent="0.2">
      <c r="B1419" s="127" t="str">
        <f t="shared" si="21"/>
        <v>Lon</v>
      </c>
      <c r="C1419" s="247" t="s">
        <v>202</v>
      </c>
      <c r="D1419" s="247"/>
      <c r="E1419" s="247"/>
      <c r="F1419" s="247"/>
      <c r="G1419" s="247"/>
    </row>
    <row r="1420" spans="1:9" ht="13.5" customHeight="1" x14ac:dyDescent="0.2">
      <c r="B1420" s="127" t="str">
        <f t="shared" ref="B1420:B1483" si="22">LEFT(C1420,3)</f>
        <v/>
      </c>
      <c r="C1420" s="247"/>
      <c r="D1420" s="247"/>
      <c r="E1420" s="247"/>
      <c r="F1420" s="247"/>
      <c r="G1420" s="247"/>
    </row>
    <row r="1421" spans="1:9" ht="6.75" customHeight="1" x14ac:dyDescent="0.2">
      <c r="B1421" s="127" t="str">
        <f t="shared" si="22"/>
        <v/>
      </c>
      <c r="C1421" s="247"/>
      <c r="D1421" s="247"/>
      <c r="E1421" s="247"/>
      <c r="F1421" s="247"/>
      <c r="G1421" s="247"/>
    </row>
    <row r="1422" spans="1:9" ht="13.5" customHeight="1" x14ac:dyDescent="0.2">
      <c r="B1422" s="127" t="str">
        <f t="shared" si="22"/>
        <v>Rep</v>
      </c>
      <c r="C1422" s="248" t="s">
        <v>203</v>
      </c>
      <c r="D1422" s="248"/>
      <c r="E1422" s="248"/>
      <c r="F1422" s="248"/>
      <c r="G1422" s="248"/>
    </row>
    <row r="1423" spans="1:9" ht="6.75" customHeight="1" x14ac:dyDescent="0.2">
      <c r="B1423" s="127" t="str">
        <f t="shared" si="22"/>
        <v/>
      </c>
    </row>
    <row r="1424" spans="1:9" ht="12.75" customHeight="1" x14ac:dyDescent="0.2">
      <c r="B1424" s="127" t="str">
        <f t="shared" si="22"/>
        <v>Cos</v>
      </c>
      <c r="C1424" s="248" t="s">
        <v>245</v>
      </c>
      <c r="D1424" s="248"/>
      <c r="E1424" s="248"/>
      <c r="F1424" s="248"/>
      <c r="G1424" s="248"/>
    </row>
    <row r="1425" spans="1:9" ht="13.5" customHeight="1" x14ac:dyDescent="0.2">
      <c r="B1425" s="127" t="str">
        <f t="shared" si="22"/>
        <v/>
      </c>
      <c r="C1425" s="248"/>
      <c r="D1425" s="248"/>
      <c r="E1425" s="248"/>
      <c r="F1425" s="248"/>
      <c r="G1425" s="248"/>
    </row>
    <row r="1426" spans="1:9" ht="6" customHeight="1" x14ac:dyDescent="0.2">
      <c r="B1426" s="127" t="str">
        <f t="shared" si="22"/>
        <v/>
      </c>
    </row>
    <row r="1427" spans="1:9" ht="13.5" customHeight="1" x14ac:dyDescent="0.2">
      <c r="B1427" s="127" t="str">
        <f t="shared" si="22"/>
        <v xml:space="preserve">
CF</v>
      </c>
      <c r="C1427" s="249" t="s">
        <v>205</v>
      </c>
      <c r="D1427" s="251" t="s">
        <v>206</v>
      </c>
      <c r="E1427" s="251" t="s">
        <v>207</v>
      </c>
      <c r="F1427" s="251" t="s">
        <v>208</v>
      </c>
      <c r="G1427" s="252" t="s">
        <v>209</v>
      </c>
      <c r="H1427" s="245" t="s">
        <v>210</v>
      </c>
      <c r="I1427" s="243" t="s">
        <v>211</v>
      </c>
    </row>
    <row r="1428" spans="1:9" ht="15" customHeight="1" x14ac:dyDescent="0.2">
      <c r="B1428" s="127" t="str">
        <f t="shared" si="22"/>
        <v/>
      </c>
      <c r="C1428" s="250"/>
      <c r="D1428" s="246"/>
      <c r="E1428" s="246"/>
      <c r="F1428" s="246"/>
      <c r="G1428" s="253"/>
      <c r="H1428" s="246"/>
      <c r="I1428" s="244"/>
    </row>
    <row r="1429" spans="1:9" ht="16.5" customHeight="1" x14ac:dyDescent="0.2">
      <c r="A1429" s="127">
        <v>10064</v>
      </c>
      <c r="B1429" s="126" t="s">
        <v>321</v>
      </c>
      <c r="C1429" s="147" t="s">
        <v>5</v>
      </c>
      <c r="D1429" s="148">
        <v>167150</v>
      </c>
      <c r="E1429" s="149"/>
      <c r="F1429" s="149"/>
      <c r="G1429" s="149"/>
      <c r="H1429" s="149"/>
      <c r="I1429" s="150"/>
    </row>
    <row r="1430" spans="1:9" ht="13.5" customHeight="1" x14ac:dyDescent="0.2">
      <c r="A1430" s="127">
        <v>10064</v>
      </c>
      <c r="B1430" s="127" t="str">
        <f t="shared" si="22"/>
        <v>I01</v>
      </c>
      <c r="C1430" s="129" t="s">
        <v>6</v>
      </c>
      <c r="D1430" s="130">
        <v>-1446715</v>
      </c>
      <c r="E1430" s="130">
        <v>-1427925.24</v>
      </c>
      <c r="F1430" s="130">
        <v>0</v>
      </c>
      <c r="G1430" s="130">
        <v>-1427925.24</v>
      </c>
      <c r="H1430" s="131">
        <v>98.701212056279232</v>
      </c>
      <c r="I1430" s="132">
        <v>-18789.759999999998</v>
      </c>
    </row>
    <row r="1431" spans="1:9" ht="13.5" customHeight="1" x14ac:dyDescent="0.2">
      <c r="A1431" s="127">
        <v>10064</v>
      </c>
      <c r="B1431" s="127" t="str">
        <f t="shared" si="22"/>
        <v>I03</v>
      </c>
      <c r="C1431" s="129" t="s">
        <v>7</v>
      </c>
      <c r="D1431" s="130">
        <v>-69087</v>
      </c>
      <c r="E1431" s="130">
        <v>-87606.04</v>
      </c>
      <c r="F1431" s="130">
        <v>0</v>
      </c>
      <c r="G1431" s="130">
        <v>-87606.04</v>
      </c>
      <c r="H1431" s="131">
        <v>126.80539030497778</v>
      </c>
      <c r="I1431" s="132">
        <v>18519.04</v>
      </c>
    </row>
    <row r="1432" spans="1:9" ht="13.5" customHeight="1" x14ac:dyDescent="0.2">
      <c r="A1432" s="127">
        <v>10064</v>
      </c>
      <c r="B1432" s="127" t="str">
        <f t="shared" si="22"/>
        <v>I05</v>
      </c>
      <c r="C1432" s="129" t="s">
        <v>8</v>
      </c>
      <c r="D1432" s="130">
        <v>-114840</v>
      </c>
      <c r="E1432" s="130">
        <v>0</v>
      </c>
      <c r="F1432" s="130">
        <v>0</v>
      </c>
      <c r="G1432" s="130">
        <v>0</v>
      </c>
      <c r="H1432" s="131">
        <v>0</v>
      </c>
      <c r="I1432" s="132">
        <v>-114840</v>
      </c>
    </row>
    <row r="1433" spans="1:9" ht="13.5" customHeight="1" x14ac:dyDescent="0.2">
      <c r="A1433" s="127">
        <v>10064</v>
      </c>
      <c r="B1433" s="127" t="str">
        <f t="shared" si="22"/>
        <v>I06</v>
      </c>
      <c r="C1433" s="129" t="s">
        <v>9</v>
      </c>
      <c r="D1433" s="130">
        <v>-10000</v>
      </c>
      <c r="E1433" s="130">
        <v>0</v>
      </c>
      <c r="F1433" s="130">
        <v>0</v>
      </c>
      <c r="G1433" s="130">
        <v>0</v>
      </c>
      <c r="H1433" s="131">
        <v>0</v>
      </c>
      <c r="I1433" s="132">
        <v>-10000</v>
      </c>
    </row>
    <row r="1434" spans="1:9" ht="13.5" customHeight="1" x14ac:dyDescent="0.2">
      <c r="A1434" s="127">
        <v>10064</v>
      </c>
      <c r="B1434" s="127" t="str">
        <f t="shared" si="22"/>
        <v>I07</v>
      </c>
      <c r="C1434" s="129" t="s">
        <v>212</v>
      </c>
      <c r="D1434" s="130">
        <v>-5783</v>
      </c>
      <c r="E1434" s="130">
        <v>-5783</v>
      </c>
      <c r="F1434" s="130">
        <v>0</v>
      </c>
      <c r="G1434" s="130">
        <v>-5783</v>
      </c>
      <c r="H1434" s="131">
        <v>100</v>
      </c>
      <c r="I1434" s="132">
        <v>0</v>
      </c>
    </row>
    <row r="1435" spans="1:9" ht="13.5" customHeight="1" x14ac:dyDescent="0.2">
      <c r="A1435" s="127">
        <v>10064</v>
      </c>
      <c r="B1435" s="127" t="str">
        <f t="shared" si="22"/>
        <v>I08</v>
      </c>
      <c r="C1435" s="129" t="s">
        <v>213</v>
      </c>
      <c r="D1435" s="130">
        <v>-156000</v>
      </c>
      <c r="E1435" s="130">
        <v>-24946.76</v>
      </c>
      <c r="F1435" s="130">
        <v>0</v>
      </c>
      <c r="G1435" s="130">
        <v>-24946.76</v>
      </c>
      <c r="H1435" s="131">
        <v>15.991512820512821</v>
      </c>
      <c r="I1435" s="132">
        <v>-131053.24</v>
      </c>
    </row>
    <row r="1436" spans="1:9" ht="13.5" customHeight="1" x14ac:dyDescent="0.2">
      <c r="A1436" s="127">
        <v>10064</v>
      </c>
      <c r="B1436" s="127" t="str">
        <f t="shared" si="22"/>
        <v>I09</v>
      </c>
      <c r="C1436" s="129" t="s">
        <v>10</v>
      </c>
      <c r="D1436" s="130">
        <v>-23000</v>
      </c>
      <c r="E1436" s="130">
        <v>-4657.6000000000004</v>
      </c>
      <c r="F1436" s="130">
        <v>0</v>
      </c>
      <c r="G1436" s="130">
        <v>-4657.6000000000004</v>
      </c>
      <c r="H1436" s="131">
        <v>20.2504347826087</v>
      </c>
      <c r="I1436" s="132">
        <v>-18342.400000000001</v>
      </c>
    </row>
    <row r="1437" spans="1:9" ht="13.5" customHeight="1" x14ac:dyDescent="0.2">
      <c r="A1437" s="127">
        <v>10064</v>
      </c>
      <c r="B1437" s="127" t="str">
        <f t="shared" si="22"/>
        <v>I12</v>
      </c>
      <c r="C1437" s="129" t="s">
        <v>11</v>
      </c>
      <c r="D1437" s="130">
        <v>-9000</v>
      </c>
      <c r="E1437" s="130">
        <v>-10084.719999999999</v>
      </c>
      <c r="F1437" s="130">
        <v>0</v>
      </c>
      <c r="G1437" s="130">
        <v>-10084.719999999999</v>
      </c>
      <c r="H1437" s="131">
        <v>112.05244444444443</v>
      </c>
      <c r="I1437" s="132">
        <v>1084.7199999999989</v>
      </c>
    </row>
    <row r="1438" spans="1:9" ht="13.5" customHeight="1" x14ac:dyDescent="0.2">
      <c r="A1438" s="127">
        <v>10064</v>
      </c>
      <c r="B1438" s="127" t="str">
        <f t="shared" si="22"/>
        <v>I13</v>
      </c>
      <c r="C1438" s="129" t="s">
        <v>12</v>
      </c>
      <c r="D1438" s="130">
        <v>0</v>
      </c>
      <c r="E1438" s="130">
        <v>-568.62</v>
      </c>
      <c r="F1438" s="130">
        <v>0</v>
      </c>
      <c r="G1438" s="130">
        <v>-568.62</v>
      </c>
      <c r="H1438" s="131">
        <v>0</v>
      </c>
      <c r="I1438" s="132">
        <v>568.62</v>
      </c>
    </row>
    <row r="1439" spans="1:9" ht="13.5" customHeight="1" x14ac:dyDescent="0.2">
      <c r="A1439" s="127">
        <v>10064</v>
      </c>
      <c r="B1439" s="127" t="str">
        <f t="shared" si="22"/>
        <v>I16</v>
      </c>
      <c r="C1439" s="129" t="s">
        <v>220</v>
      </c>
      <c r="D1439" s="130">
        <v>-225000</v>
      </c>
      <c r="E1439" s="130">
        <v>0</v>
      </c>
      <c r="F1439" s="130">
        <v>0</v>
      </c>
      <c r="G1439" s="130">
        <v>0</v>
      </c>
      <c r="H1439" s="131">
        <v>0</v>
      </c>
      <c r="I1439" s="132">
        <v>-225000</v>
      </c>
    </row>
    <row r="1440" spans="1:9" ht="13.5" customHeight="1" x14ac:dyDescent="0.2">
      <c r="A1440" s="127">
        <v>10064</v>
      </c>
      <c r="B1440" s="127" t="str">
        <f t="shared" si="22"/>
        <v>I17</v>
      </c>
      <c r="C1440" s="129" t="s">
        <v>221</v>
      </c>
      <c r="D1440" s="130">
        <v>-3050</v>
      </c>
      <c r="E1440" s="130">
        <v>-4158.5</v>
      </c>
      <c r="F1440" s="130">
        <v>0</v>
      </c>
      <c r="G1440" s="130">
        <v>-4158.5</v>
      </c>
      <c r="H1440" s="131">
        <v>136.34426229508196</v>
      </c>
      <c r="I1440" s="132">
        <v>1108.5</v>
      </c>
    </row>
    <row r="1441" spans="1:9" ht="13.5" customHeight="1" x14ac:dyDescent="0.2">
      <c r="A1441" s="127">
        <v>10064</v>
      </c>
      <c r="B1441" s="127" t="str">
        <f t="shared" si="22"/>
        <v>I18</v>
      </c>
      <c r="C1441" s="129" t="s">
        <v>13</v>
      </c>
      <c r="D1441" s="130">
        <v>-32866</v>
      </c>
      <c r="E1441" s="130">
        <v>0</v>
      </c>
      <c r="F1441" s="130">
        <v>0</v>
      </c>
      <c r="G1441" s="130">
        <v>0</v>
      </c>
      <c r="H1441" s="131">
        <v>0</v>
      </c>
      <c r="I1441" s="132">
        <v>-32866</v>
      </c>
    </row>
    <row r="1442" spans="1:9" ht="12.75" customHeight="1" x14ac:dyDescent="0.2">
      <c r="A1442" s="127">
        <v>10064</v>
      </c>
      <c r="B1442" s="127" t="str">
        <f t="shared" si="22"/>
        <v/>
      </c>
    </row>
    <row r="1443" spans="1:9" ht="13.5" customHeight="1" x14ac:dyDescent="0.2">
      <c r="A1443" s="127">
        <v>10064</v>
      </c>
      <c r="C1443" s="143" t="s">
        <v>14</v>
      </c>
      <c r="D1443" s="144">
        <v>-2095341</v>
      </c>
      <c r="E1443" s="144">
        <v>-1565730.48</v>
      </c>
      <c r="F1443" s="144">
        <v>0</v>
      </c>
      <c r="G1443" s="144">
        <v>-1565730.48</v>
      </c>
      <c r="H1443" s="145">
        <v>74.724375650550442</v>
      </c>
      <c r="I1443" s="146">
        <v>-529610.52</v>
      </c>
    </row>
    <row r="1444" spans="1:9" ht="0.75" customHeight="1" x14ac:dyDescent="0.2">
      <c r="A1444" s="127">
        <v>10064</v>
      </c>
      <c r="B1444" s="127" t="str">
        <f t="shared" si="22"/>
        <v/>
      </c>
    </row>
    <row r="1445" spans="1:9" ht="13.5" customHeight="1" x14ac:dyDescent="0.2">
      <c r="A1445" s="127">
        <v>10064</v>
      </c>
      <c r="B1445" s="127" t="str">
        <f t="shared" si="22"/>
        <v>E01</v>
      </c>
      <c r="C1445" s="129" t="s">
        <v>15</v>
      </c>
      <c r="D1445" s="130">
        <v>800469</v>
      </c>
      <c r="E1445" s="130">
        <v>-1512</v>
      </c>
      <c r="F1445" s="130">
        <v>0</v>
      </c>
      <c r="G1445" s="130">
        <v>-1512</v>
      </c>
      <c r="H1445" s="131">
        <v>-0.18888926366917397</v>
      </c>
      <c r="I1445" s="132">
        <v>801981</v>
      </c>
    </row>
    <row r="1446" spans="1:9" ht="13.5" customHeight="1" x14ac:dyDescent="0.2">
      <c r="A1446" s="127">
        <v>10064</v>
      </c>
      <c r="B1446" s="127" t="str">
        <f t="shared" si="22"/>
        <v>E03</v>
      </c>
      <c r="C1446" s="129" t="s">
        <v>17</v>
      </c>
      <c r="D1446" s="130">
        <v>350050</v>
      </c>
      <c r="E1446" s="130">
        <v>-55225.440000000002</v>
      </c>
      <c r="F1446" s="130">
        <v>0</v>
      </c>
      <c r="G1446" s="130">
        <v>-55225.440000000002</v>
      </c>
      <c r="H1446" s="131">
        <v>-15.776443365233538</v>
      </c>
      <c r="I1446" s="132">
        <v>405275.44</v>
      </c>
    </row>
    <row r="1447" spans="1:9" ht="13.5" customHeight="1" x14ac:dyDescent="0.2">
      <c r="A1447" s="127">
        <v>10064</v>
      </c>
      <c r="B1447" s="127" t="str">
        <f t="shared" si="22"/>
        <v>E04</v>
      </c>
      <c r="C1447" s="129" t="s">
        <v>18</v>
      </c>
      <c r="D1447" s="130">
        <v>22106</v>
      </c>
      <c r="E1447" s="130">
        <v>398.72</v>
      </c>
      <c r="F1447" s="130">
        <v>0</v>
      </c>
      <c r="G1447" s="130">
        <v>398.72</v>
      </c>
      <c r="H1447" s="131">
        <v>1.8036732108929703</v>
      </c>
      <c r="I1447" s="132">
        <v>21707.279999999999</v>
      </c>
    </row>
    <row r="1448" spans="1:9" ht="13.5" customHeight="1" x14ac:dyDescent="0.2">
      <c r="A1448" s="127">
        <v>10064</v>
      </c>
      <c r="B1448" s="127" t="str">
        <f t="shared" si="22"/>
        <v>E05</v>
      </c>
      <c r="C1448" s="129" t="s">
        <v>214</v>
      </c>
      <c r="D1448" s="130">
        <v>76377</v>
      </c>
      <c r="E1448" s="130">
        <v>0</v>
      </c>
      <c r="F1448" s="130">
        <v>0</v>
      </c>
      <c r="G1448" s="130">
        <v>0</v>
      </c>
      <c r="H1448" s="131">
        <v>0</v>
      </c>
      <c r="I1448" s="132">
        <v>76377</v>
      </c>
    </row>
    <row r="1449" spans="1:9" ht="13.5" customHeight="1" x14ac:dyDescent="0.2">
      <c r="A1449" s="127">
        <v>10064</v>
      </c>
      <c r="B1449" s="127" t="str">
        <f t="shared" si="22"/>
        <v>E07</v>
      </c>
      <c r="C1449" s="129" t="s">
        <v>19</v>
      </c>
      <c r="D1449" s="130">
        <v>299194</v>
      </c>
      <c r="E1449" s="130">
        <v>9252.36</v>
      </c>
      <c r="F1449" s="130">
        <v>0</v>
      </c>
      <c r="G1449" s="130">
        <v>9252.36</v>
      </c>
      <c r="H1449" s="131">
        <v>3.0924283240974084</v>
      </c>
      <c r="I1449" s="132">
        <v>289941.64</v>
      </c>
    </row>
    <row r="1450" spans="1:9" ht="13.5" customHeight="1" x14ac:dyDescent="0.2">
      <c r="A1450" s="127">
        <v>10064</v>
      </c>
      <c r="B1450" s="127" t="str">
        <f t="shared" si="22"/>
        <v>E08</v>
      </c>
      <c r="C1450" s="129" t="s">
        <v>20</v>
      </c>
      <c r="D1450" s="130">
        <v>11019</v>
      </c>
      <c r="E1450" s="130">
        <v>1199.9000000000001</v>
      </c>
      <c r="F1450" s="130">
        <v>0</v>
      </c>
      <c r="G1450" s="130">
        <v>1199.9000000000001</v>
      </c>
      <c r="H1450" s="131">
        <v>10.889372901352212</v>
      </c>
      <c r="I1450" s="132">
        <v>9819.1</v>
      </c>
    </row>
    <row r="1451" spans="1:9" ht="13.5" customHeight="1" x14ac:dyDescent="0.2">
      <c r="A1451" s="127">
        <v>10064</v>
      </c>
      <c r="B1451" s="127" t="str">
        <f t="shared" si="22"/>
        <v>E09</v>
      </c>
      <c r="C1451" s="129" t="s">
        <v>215</v>
      </c>
      <c r="D1451" s="130">
        <v>12800</v>
      </c>
      <c r="E1451" s="130">
        <v>947.57</v>
      </c>
      <c r="F1451" s="130">
        <v>0</v>
      </c>
      <c r="G1451" s="130">
        <v>947.57</v>
      </c>
      <c r="H1451" s="131">
        <v>7.4028906250000004</v>
      </c>
      <c r="I1451" s="132">
        <v>11852.43</v>
      </c>
    </row>
    <row r="1452" spans="1:9" ht="13.5" customHeight="1" x14ac:dyDescent="0.2">
      <c r="A1452" s="127">
        <v>10064</v>
      </c>
      <c r="B1452" s="127" t="str">
        <f t="shared" si="22"/>
        <v>E10</v>
      </c>
      <c r="C1452" s="129" t="s">
        <v>21</v>
      </c>
      <c r="D1452" s="130">
        <v>395</v>
      </c>
      <c r="E1452" s="130">
        <v>0</v>
      </c>
      <c r="F1452" s="130">
        <v>0</v>
      </c>
      <c r="G1452" s="130">
        <v>0</v>
      </c>
      <c r="H1452" s="131">
        <v>0</v>
      </c>
      <c r="I1452" s="132">
        <v>395</v>
      </c>
    </row>
    <row r="1453" spans="1:9" ht="13.5" customHeight="1" x14ac:dyDescent="0.2">
      <c r="A1453" s="127">
        <v>10064</v>
      </c>
      <c r="B1453" s="127" t="str">
        <f t="shared" si="22"/>
        <v>E11</v>
      </c>
      <c r="C1453" s="129" t="s">
        <v>22</v>
      </c>
      <c r="D1453" s="130">
        <v>508</v>
      </c>
      <c r="E1453" s="130">
        <v>0</v>
      </c>
      <c r="F1453" s="130">
        <v>0</v>
      </c>
      <c r="G1453" s="130">
        <v>0</v>
      </c>
      <c r="H1453" s="131">
        <v>0</v>
      </c>
      <c r="I1453" s="132">
        <v>508</v>
      </c>
    </row>
    <row r="1454" spans="1:9" ht="13.5" customHeight="1" x14ac:dyDescent="0.2">
      <c r="A1454" s="127">
        <v>10064</v>
      </c>
      <c r="B1454" s="127" t="str">
        <f t="shared" si="22"/>
        <v>E31</v>
      </c>
      <c r="C1454" s="129" t="s">
        <v>222</v>
      </c>
      <c r="D1454" s="130">
        <v>194098</v>
      </c>
      <c r="E1454" s="130">
        <v>44827.97</v>
      </c>
      <c r="F1454" s="130">
        <v>0</v>
      </c>
      <c r="G1454" s="130">
        <v>44827.97</v>
      </c>
      <c r="H1454" s="131">
        <v>23.095534214675062</v>
      </c>
      <c r="I1454" s="132">
        <v>149270.03</v>
      </c>
    </row>
    <row r="1455" spans="1:9" ht="12.75" customHeight="1" x14ac:dyDescent="0.2">
      <c r="A1455" s="127">
        <v>10064</v>
      </c>
      <c r="B1455" s="127" t="str">
        <f t="shared" si="22"/>
        <v/>
      </c>
    </row>
    <row r="1456" spans="1:9" ht="13.5" customHeight="1" x14ac:dyDescent="0.2">
      <c r="A1456" s="127">
        <v>10064</v>
      </c>
      <c r="C1456" s="143" t="s">
        <v>23</v>
      </c>
      <c r="D1456" s="144">
        <v>1767016</v>
      </c>
      <c r="E1456" s="144">
        <v>-110.92</v>
      </c>
      <c r="F1456" s="144">
        <v>0</v>
      </c>
      <c r="G1456" s="144">
        <v>-110.92</v>
      </c>
      <c r="H1456" s="145">
        <v>-6.2772493288119633E-3</v>
      </c>
      <c r="I1456" s="146">
        <v>1767126.92</v>
      </c>
    </row>
    <row r="1457" spans="1:9" ht="13.5" customHeight="1" x14ac:dyDescent="0.2">
      <c r="A1457" s="127">
        <v>10064</v>
      </c>
      <c r="B1457" s="127" t="str">
        <f t="shared" si="22"/>
        <v>E12</v>
      </c>
      <c r="C1457" s="129" t="s">
        <v>24</v>
      </c>
      <c r="D1457" s="130">
        <v>33450</v>
      </c>
      <c r="E1457" s="130">
        <v>5353.37</v>
      </c>
      <c r="F1457" s="130">
        <v>0</v>
      </c>
      <c r="G1457" s="130">
        <v>5353.37</v>
      </c>
      <c r="H1457" s="131">
        <v>16.004095665171899</v>
      </c>
      <c r="I1457" s="132">
        <v>28096.63</v>
      </c>
    </row>
    <row r="1458" spans="1:9" ht="13.5" customHeight="1" x14ac:dyDescent="0.2">
      <c r="A1458" s="127">
        <v>10064</v>
      </c>
      <c r="B1458" s="127" t="str">
        <f t="shared" si="22"/>
        <v>E13</v>
      </c>
      <c r="C1458" s="129" t="s">
        <v>216</v>
      </c>
      <c r="D1458" s="130">
        <v>2400</v>
      </c>
      <c r="E1458" s="130">
        <v>1202.27</v>
      </c>
      <c r="F1458" s="130">
        <v>0</v>
      </c>
      <c r="G1458" s="130">
        <v>1202.27</v>
      </c>
      <c r="H1458" s="131">
        <v>50.094583333333333</v>
      </c>
      <c r="I1458" s="132">
        <v>1197.73</v>
      </c>
    </row>
    <row r="1459" spans="1:9" ht="13.5" customHeight="1" x14ac:dyDescent="0.2">
      <c r="A1459" s="127">
        <v>10064</v>
      </c>
      <c r="B1459" s="127" t="str">
        <f t="shared" si="22"/>
        <v>E14</v>
      </c>
      <c r="C1459" s="129" t="s">
        <v>25</v>
      </c>
      <c r="D1459" s="130">
        <v>32965</v>
      </c>
      <c r="E1459" s="130">
        <v>8980.84</v>
      </c>
      <c r="F1459" s="130">
        <v>0</v>
      </c>
      <c r="G1459" s="130">
        <v>8980.84</v>
      </c>
      <c r="H1459" s="131">
        <v>27.243561352950099</v>
      </c>
      <c r="I1459" s="132">
        <v>23984.16</v>
      </c>
    </row>
    <row r="1460" spans="1:9" ht="13.5" customHeight="1" x14ac:dyDescent="0.2">
      <c r="A1460" s="127">
        <v>10064</v>
      </c>
      <c r="B1460" s="127" t="str">
        <f t="shared" si="22"/>
        <v>E15</v>
      </c>
      <c r="C1460" s="129" t="s">
        <v>26</v>
      </c>
      <c r="D1460" s="130">
        <v>6700</v>
      </c>
      <c r="E1460" s="130">
        <v>0</v>
      </c>
      <c r="F1460" s="130">
        <v>0</v>
      </c>
      <c r="G1460" s="130">
        <v>0</v>
      </c>
      <c r="H1460" s="131">
        <v>0</v>
      </c>
      <c r="I1460" s="132">
        <v>6700</v>
      </c>
    </row>
    <row r="1461" spans="1:9" ht="13.5" customHeight="1" x14ac:dyDescent="0.2">
      <c r="A1461" s="127">
        <v>10064</v>
      </c>
      <c r="B1461" s="127" t="str">
        <f t="shared" si="22"/>
        <v>E16</v>
      </c>
      <c r="C1461" s="129" t="s">
        <v>27</v>
      </c>
      <c r="D1461" s="130">
        <v>30000</v>
      </c>
      <c r="E1461" s="130">
        <v>10492.13</v>
      </c>
      <c r="F1461" s="130">
        <v>0</v>
      </c>
      <c r="G1461" s="130">
        <v>10492.13</v>
      </c>
      <c r="H1461" s="131">
        <v>34.97376666666667</v>
      </c>
      <c r="I1461" s="132">
        <v>19507.87</v>
      </c>
    </row>
    <row r="1462" spans="1:9" ht="13.5" customHeight="1" x14ac:dyDescent="0.2">
      <c r="A1462" s="127">
        <v>10064</v>
      </c>
      <c r="B1462" s="127" t="str">
        <f t="shared" si="22"/>
        <v>E17</v>
      </c>
      <c r="C1462" s="129" t="s">
        <v>28</v>
      </c>
      <c r="D1462" s="130">
        <v>49463</v>
      </c>
      <c r="E1462" s="130">
        <v>47196</v>
      </c>
      <c r="F1462" s="130">
        <v>0</v>
      </c>
      <c r="G1462" s="130">
        <v>47196</v>
      </c>
      <c r="H1462" s="131">
        <v>95.416776176131648</v>
      </c>
      <c r="I1462" s="132">
        <v>2267</v>
      </c>
    </row>
    <row r="1463" spans="1:9" ht="13.5" customHeight="1" x14ac:dyDescent="0.2">
      <c r="A1463" s="127">
        <v>10064</v>
      </c>
      <c r="B1463" s="127" t="str">
        <f t="shared" si="22"/>
        <v>E18</v>
      </c>
      <c r="C1463" s="129" t="s">
        <v>29</v>
      </c>
      <c r="D1463" s="130">
        <v>7870</v>
      </c>
      <c r="E1463" s="130">
        <v>4348.75</v>
      </c>
      <c r="F1463" s="130">
        <v>0</v>
      </c>
      <c r="G1463" s="130">
        <v>4348.75</v>
      </c>
      <c r="H1463" s="131">
        <v>55.257306226175352</v>
      </c>
      <c r="I1463" s="132">
        <v>3521.25</v>
      </c>
    </row>
    <row r="1464" spans="1:9" ht="12.75" customHeight="1" x14ac:dyDescent="0.2">
      <c r="A1464" s="127">
        <v>10064</v>
      </c>
      <c r="B1464" s="127" t="str">
        <f t="shared" si="22"/>
        <v/>
      </c>
    </row>
    <row r="1465" spans="1:9" ht="13.5" customHeight="1" x14ac:dyDescent="0.2">
      <c r="A1465" s="127">
        <v>10064</v>
      </c>
      <c r="C1465" s="143" t="s">
        <v>30</v>
      </c>
      <c r="D1465" s="144">
        <v>162848</v>
      </c>
      <c r="E1465" s="144">
        <v>77573.36</v>
      </c>
      <c r="F1465" s="144">
        <v>0</v>
      </c>
      <c r="G1465" s="144">
        <v>77573.36</v>
      </c>
      <c r="H1465" s="145">
        <v>47.635439182550599</v>
      </c>
      <c r="I1465" s="146">
        <v>85274.64</v>
      </c>
    </row>
    <row r="1466" spans="1:9" ht="13.5" customHeight="1" x14ac:dyDescent="0.2">
      <c r="A1466" s="127">
        <v>10064</v>
      </c>
      <c r="B1466" s="127" t="str">
        <f t="shared" si="22"/>
        <v>E19</v>
      </c>
      <c r="C1466" s="129" t="s">
        <v>31</v>
      </c>
      <c r="D1466" s="130">
        <v>55831</v>
      </c>
      <c r="E1466" s="130">
        <v>14731.89</v>
      </c>
      <c r="F1466" s="130">
        <v>0</v>
      </c>
      <c r="G1466" s="130">
        <v>14731.89</v>
      </c>
      <c r="H1466" s="131">
        <v>26.38657734950117</v>
      </c>
      <c r="I1466" s="132">
        <v>41099.11</v>
      </c>
    </row>
    <row r="1467" spans="1:9" ht="13.5" customHeight="1" x14ac:dyDescent="0.2">
      <c r="A1467" s="127">
        <v>10064</v>
      </c>
      <c r="B1467" s="127" t="str">
        <f t="shared" si="22"/>
        <v>E20</v>
      </c>
      <c r="C1467" s="129" t="s">
        <v>32</v>
      </c>
      <c r="D1467" s="130">
        <v>20500</v>
      </c>
      <c r="E1467" s="130">
        <v>16489.46</v>
      </c>
      <c r="F1467" s="130">
        <v>0</v>
      </c>
      <c r="G1467" s="130">
        <v>16489.46</v>
      </c>
      <c r="H1467" s="131">
        <v>80.436390243902437</v>
      </c>
      <c r="I1467" s="132">
        <v>4010.54</v>
      </c>
    </row>
    <row r="1468" spans="1:9" ht="13.5" customHeight="1" x14ac:dyDescent="0.2">
      <c r="A1468" s="127">
        <v>10064</v>
      </c>
      <c r="B1468" s="127" t="str">
        <f t="shared" si="22"/>
        <v>E22</v>
      </c>
      <c r="C1468" s="129" t="s">
        <v>33</v>
      </c>
      <c r="D1468" s="130">
        <v>11630</v>
      </c>
      <c r="E1468" s="130">
        <v>3288.84</v>
      </c>
      <c r="F1468" s="130">
        <v>0</v>
      </c>
      <c r="G1468" s="130">
        <v>3288.84</v>
      </c>
      <c r="H1468" s="131">
        <v>28.278933791917456</v>
      </c>
      <c r="I1468" s="132">
        <v>8341.16</v>
      </c>
    </row>
    <row r="1469" spans="1:9" ht="13.5" customHeight="1" x14ac:dyDescent="0.2">
      <c r="A1469" s="127">
        <v>10064</v>
      </c>
      <c r="B1469" s="127" t="str">
        <f t="shared" si="22"/>
        <v>E23</v>
      </c>
      <c r="C1469" s="129" t="s">
        <v>34</v>
      </c>
      <c r="D1469" s="130">
        <v>3976</v>
      </c>
      <c r="E1469" s="130">
        <v>0</v>
      </c>
      <c r="F1469" s="130">
        <v>0</v>
      </c>
      <c r="G1469" s="130">
        <v>0</v>
      </c>
      <c r="H1469" s="131">
        <v>0</v>
      </c>
      <c r="I1469" s="132">
        <v>3976</v>
      </c>
    </row>
    <row r="1470" spans="1:9" ht="13.5" customHeight="1" x14ac:dyDescent="0.2">
      <c r="A1470" s="127">
        <v>10064</v>
      </c>
      <c r="B1470" s="127" t="str">
        <f t="shared" si="22"/>
        <v>E24</v>
      </c>
      <c r="C1470" s="129" t="s">
        <v>35</v>
      </c>
      <c r="D1470" s="130">
        <v>6900</v>
      </c>
      <c r="E1470" s="130">
        <v>3475.55</v>
      </c>
      <c r="F1470" s="130">
        <v>0</v>
      </c>
      <c r="G1470" s="130">
        <v>3475.55</v>
      </c>
      <c r="H1470" s="131">
        <v>50.370289855072471</v>
      </c>
      <c r="I1470" s="132">
        <v>3424.45</v>
      </c>
    </row>
    <row r="1471" spans="1:9" ht="13.5" customHeight="1" x14ac:dyDescent="0.2">
      <c r="A1471" s="127">
        <v>10064</v>
      </c>
      <c r="B1471" s="127" t="str">
        <f t="shared" si="22"/>
        <v>E25</v>
      </c>
      <c r="C1471" s="129" t="s">
        <v>36</v>
      </c>
      <c r="D1471" s="130">
        <v>75328</v>
      </c>
      <c r="E1471" s="130">
        <v>19862.32</v>
      </c>
      <c r="F1471" s="130">
        <v>0</v>
      </c>
      <c r="G1471" s="130">
        <v>19862.32</v>
      </c>
      <c r="H1471" s="131">
        <v>26.367778249787598</v>
      </c>
      <c r="I1471" s="132">
        <v>55465.68</v>
      </c>
    </row>
    <row r="1472" spans="1:9" ht="13.5" customHeight="1" x14ac:dyDescent="0.2">
      <c r="A1472" s="127">
        <v>10064</v>
      </c>
      <c r="B1472" s="127" t="str">
        <f t="shared" si="22"/>
        <v>E32</v>
      </c>
      <c r="C1472" s="129" t="s">
        <v>223</v>
      </c>
      <c r="D1472" s="130">
        <v>33952</v>
      </c>
      <c r="E1472" s="130">
        <v>9390.91</v>
      </c>
      <c r="F1472" s="130">
        <v>0</v>
      </c>
      <c r="G1472" s="130">
        <v>9390.91</v>
      </c>
      <c r="H1472" s="131">
        <v>27.659372054665415</v>
      </c>
      <c r="I1472" s="132">
        <v>24561.09</v>
      </c>
    </row>
    <row r="1473" spans="1:9" ht="12.75" customHeight="1" x14ac:dyDescent="0.2">
      <c r="A1473" s="127">
        <v>10064</v>
      </c>
      <c r="B1473" s="127" t="str">
        <f t="shared" si="22"/>
        <v/>
      </c>
    </row>
    <row r="1474" spans="1:9" ht="13.5" customHeight="1" x14ac:dyDescent="0.2">
      <c r="A1474" s="127">
        <v>10064</v>
      </c>
      <c r="C1474" s="143" t="s">
        <v>37</v>
      </c>
      <c r="D1474" s="144">
        <v>208117</v>
      </c>
      <c r="E1474" s="144">
        <v>67238.97</v>
      </c>
      <c r="F1474" s="144">
        <v>0</v>
      </c>
      <c r="G1474" s="144">
        <v>67238.97</v>
      </c>
      <c r="H1474" s="145">
        <v>32.308254491463934</v>
      </c>
      <c r="I1474" s="146">
        <v>140878.03</v>
      </c>
    </row>
    <row r="1475" spans="1:9" ht="13.5" customHeight="1" x14ac:dyDescent="0.2">
      <c r="A1475" s="127">
        <v>10064</v>
      </c>
      <c r="B1475" s="127" t="str">
        <f t="shared" si="22"/>
        <v>E26</v>
      </c>
      <c r="C1475" s="129" t="s">
        <v>38</v>
      </c>
      <c r="D1475" s="130">
        <v>2000</v>
      </c>
      <c r="E1475" s="130">
        <v>1820.91</v>
      </c>
      <c r="F1475" s="130">
        <v>0</v>
      </c>
      <c r="G1475" s="130">
        <v>1820.91</v>
      </c>
      <c r="H1475" s="131">
        <v>91.04549999999999</v>
      </c>
      <c r="I1475" s="132">
        <v>179.09</v>
      </c>
    </row>
    <row r="1476" spans="1:9" ht="13.5" customHeight="1" x14ac:dyDescent="0.2">
      <c r="A1476" s="127">
        <v>10064</v>
      </c>
      <c r="B1476" s="127" t="str">
        <f t="shared" si="22"/>
        <v>E27</v>
      </c>
      <c r="C1476" s="129" t="s">
        <v>39</v>
      </c>
      <c r="D1476" s="130">
        <v>63784</v>
      </c>
      <c r="E1476" s="130">
        <v>22311.52</v>
      </c>
      <c r="F1476" s="130">
        <v>0</v>
      </c>
      <c r="G1476" s="130">
        <v>22311.52</v>
      </c>
      <c r="H1476" s="131">
        <v>34.979806848112382</v>
      </c>
      <c r="I1476" s="132">
        <v>41472.480000000003</v>
      </c>
    </row>
    <row r="1477" spans="1:9" ht="13.5" customHeight="1" x14ac:dyDescent="0.2">
      <c r="A1477" s="127">
        <v>10064</v>
      </c>
      <c r="B1477" s="127" t="str">
        <f t="shared" si="22"/>
        <v>E28</v>
      </c>
      <c r="C1477" s="129" t="s">
        <v>40</v>
      </c>
      <c r="D1477" s="130">
        <v>35955</v>
      </c>
      <c r="E1477" s="130">
        <v>28683.09</v>
      </c>
      <c r="F1477" s="130">
        <v>0</v>
      </c>
      <c r="G1477" s="130">
        <v>28683.09</v>
      </c>
      <c r="H1477" s="131">
        <v>79.774968710888615</v>
      </c>
      <c r="I1477" s="132">
        <v>7271.91</v>
      </c>
    </row>
    <row r="1478" spans="1:9" ht="12.75" customHeight="1" x14ac:dyDescent="0.2">
      <c r="A1478" s="127">
        <v>10064</v>
      </c>
      <c r="B1478" s="127" t="str">
        <f t="shared" si="22"/>
        <v/>
      </c>
    </row>
    <row r="1479" spans="1:9" ht="13.5" customHeight="1" x14ac:dyDescent="0.2">
      <c r="A1479" s="127">
        <v>10064</v>
      </c>
      <c r="C1479" s="143" t="s">
        <v>41</v>
      </c>
      <c r="D1479" s="144">
        <v>101739</v>
      </c>
      <c r="E1479" s="144">
        <v>52815.519999999997</v>
      </c>
      <c r="F1479" s="144">
        <v>0</v>
      </c>
      <c r="G1479" s="144">
        <v>52815.519999999997</v>
      </c>
      <c r="H1479" s="145">
        <v>51.912757153107471</v>
      </c>
      <c r="I1479" s="146">
        <v>48923.48</v>
      </c>
    </row>
    <row r="1480" spans="1:9" ht="13.5" customHeight="1" x14ac:dyDescent="0.2">
      <c r="A1480" s="127">
        <v>10064</v>
      </c>
      <c r="B1480" s="127" t="str">
        <f t="shared" si="22"/>
        <v>Con</v>
      </c>
      <c r="C1480" s="129" t="s">
        <v>42</v>
      </c>
      <c r="D1480" s="130">
        <v>22771</v>
      </c>
      <c r="E1480" s="130">
        <v>0</v>
      </c>
      <c r="F1480" s="130">
        <v>0</v>
      </c>
      <c r="G1480" s="130">
        <v>0</v>
      </c>
      <c r="H1480" s="131">
        <v>0</v>
      </c>
      <c r="I1480" s="132">
        <v>22771</v>
      </c>
    </row>
    <row r="1481" spans="1:9" ht="12.75" customHeight="1" x14ac:dyDescent="0.2">
      <c r="A1481" s="127">
        <v>10064</v>
      </c>
      <c r="B1481" s="127" t="str">
        <f t="shared" si="22"/>
        <v/>
      </c>
    </row>
    <row r="1482" spans="1:9" ht="13.5" customHeight="1" x14ac:dyDescent="0.2">
      <c r="A1482" s="127">
        <v>10064</v>
      </c>
      <c r="C1482" s="143" t="s">
        <v>44</v>
      </c>
      <c r="D1482" s="144">
        <v>22771</v>
      </c>
      <c r="E1482" s="144">
        <v>0</v>
      </c>
      <c r="F1482" s="144">
        <v>0</v>
      </c>
      <c r="G1482" s="144">
        <v>0</v>
      </c>
      <c r="H1482" s="145">
        <v>0</v>
      </c>
      <c r="I1482" s="146">
        <v>22771</v>
      </c>
    </row>
    <row r="1483" spans="1:9" ht="0.75" customHeight="1" x14ac:dyDescent="0.2">
      <c r="A1483" s="127">
        <v>10064</v>
      </c>
      <c r="B1483" s="127" t="str">
        <f t="shared" si="22"/>
        <v/>
      </c>
    </row>
    <row r="1484" spans="1:9" ht="15.75" customHeight="1" x14ac:dyDescent="0.2">
      <c r="A1484" s="127">
        <v>10064</v>
      </c>
      <c r="C1484" s="139" t="s">
        <v>45</v>
      </c>
      <c r="D1484" s="140">
        <v>2262491</v>
      </c>
      <c r="E1484" s="140">
        <v>197516.93</v>
      </c>
      <c r="F1484" s="140">
        <v>0</v>
      </c>
      <c r="G1484" s="140">
        <v>197516.93</v>
      </c>
      <c r="H1484" s="141">
        <v>8.7300647825781414</v>
      </c>
      <c r="I1484" s="142">
        <v>2064974.07</v>
      </c>
    </row>
    <row r="1485" spans="1:9" ht="14.25" customHeight="1" x14ac:dyDescent="0.2">
      <c r="A1485" s="127">
        <v>10064</v>
      </c>
      <c r="B1485" s="127" t="s">
        <v>322</v>
      </c>
      <c r="C1485" s="161" t="s">
        <v>46</v>
      </c>
      <c r="D1485" s="162">
        <v>167150</v>
      </c>
      <c r="E1485" s="162">
        <v>-1368213.55</v>
      </c>
      <c r="F1485" s="162">
        <v>0</v>
      </c>
      <c r="G1485" s="162">
        <v>-1368213.55</v>
      </c>
      <c r="H1485" s="151">
        <v>-818.55432246485202</v>
      </c>
      <c r="I1485" s="152">
        <v>1535363.55</v>
      </c>
    </row>
    <row r="1486" spans="1:9" ht="16.5" customHeight="1" x14ac:dyDescent="0.2">
      <c r="A1486" s="127">
        <v>10064</v>
      </c>
      <c r="B1486" s="127" t="s">
        <v>323</v>
      </c>
      <c r="C1486" s="153" t="s">
        <v>47</v>
      </c>
      <c r="D1486" s="154">
        <v>21469</v>
      </c>
      <c r="E1486" s="155"/>
      <c r="F1486" s="155"/>
      <c r="G1486" s="155"/>
      <c r="H1486" s="155"/>
      <c r="I1486" s="156"/>
    </row>
    <row r="1487" spans="1:9" ht="13.5" customHeight="1" x14ac:dyDescent="0.2">
      <c r="A1487" s="127">
        <v>10064</v>
      </c>
      <c r="B1487" s="127" t="str">
        <f>LEFT(C1487,4)</f>
        <v>CI01</v>
      </c>
      <c r="C1487" s="129" t="s">
        <v>48</v>
      </c>
      <c r="D1487" s="130">
        <v>-6954</v>
      </c>
      <c r="E1487" s="130">
        <v>0</v>
      </c>
      <c r="F1487" s="130">
        <v>0</v>
      </c>
      <c r="G1487" s="130">
        <v>0</v>
      </c>
      <c r="H1487" s="131">
        <v>0</v>
      </c>
      <c r="I1487" s="132">
        <v>-6954</v>
      </c>
    </row>
    <row r="1488" spans="1:9" ht="12.75" customHeight="1" x14ac:dyDescent="0.2">
      <c r="A1488" s="127">
        <v>10064</v>
      </c>
      <c r="B1488" s="127" t="str">
        <f t="shared" ref="B1488:B1547" si="23">LEFT(C1488,3)</f>
        <v/>
      </c>
    </row>
    <row r="1489" spans="1:9" ht="13.5" customHeight="1" x14ac:dyDescent="0.2">
      <c r="A1489" s="127">
        <v>10064</v>
      </c>
      <c r="C1489" s="143" t="s">
        <v>51</v>
      </c>
      <c r="D1489" s="144">
        <v>-6954</v>
      </c>
      <c r="E1489" s="144">
        <v>0</v>
      </c>
      <c r="F1489" s="144">
        <v>0</v>
      </c>
      <c r="G1489" s="144">
        <v>0</v>
      </c>
      <c r="H1489" s="145">
        <v>0</v>
      </c>
      <c r="I1489" s="146">
        <v>-6954</v>
      </c>
    </row>
    <row r="1490" spans="1:9" ht="0.75" customHeight="1" x14ac:dyDescent="0.2">
      <c r="A1490" s="127">
        <v>10064</v>
      </c>
      <c r="B1490" s="127" t="str">
        <f t="shared" si="23"/>
        <v/>
      </c>
    </row>
    <row r="1491" spans="1:9" ht="13.5" customHeight="1" x14ac:dyDescent="0.2">
      <c r="A1491" s="127">
        <v>10064</v>
      </c>
      <c r="B1491" s="127" t="s">
        <v>325</v>
      </c>
      <c r="C1491" s="129" t="s">
        <v>229</v>
      </c>
      <c r="D1491" s="130">
        <v>21469</v>
      </c>
      <c r="E1491" s="130">
        <v>0</v>
      </c>
      <c r="F1491" s="130">
        <v>0</v>
      </c>
      <c r="G1491" s="130">
        <v>0</v>
      </c>
      <c r="H1491" s="131">
        <v>0</v>
      </c>
      <c r="I1491" s="132">
        <v>21469</v>
      </c>
    </row>
    <row r="1492" spans="1:9" ht="13.5" customHeight="1" x14ac:dyDescent="0.2">
      <c r="A1492" s="127">
        <v>10064</v>
      </c>
      <c r="B1492" s="127" t="str">
        <f>LEFT(C1492,4)</f>
        <v>CE02</v>
      </c>
      <c r="C1492" s="129" t="s">
        <v>230</v>
      </c>
      <c r="D1492" s="130">
        <v>6954</v>
      </c>
      <c r="E1492" s="130">
        <v>0</v>
      </c>
      <c r="F1492" s="130">
        <v>0</v>
      </c>
      <c r="G1492" s="130">
        <v>0</v>
      </c>
      <c r="H1492" s="131">
        <v>0</v>
      </c>
      <c r="I1492" s="132">
        <v>6954</v>
      </c>
    </row>
    <row r="1493" spans="1:9" ht="12.75" customHeight="1" x14ac:dyDescent="0.2">
      <c r="A1493" s="127">
        <v>10064</v>
      </c>
      <c r="B1493" s="127" t="str">
        <f t="shared" si="23"/>
        <v/>
      </c>
    </row>
    <row r="1494" spans="1:9" ht="13.5" customHeight="1" x14ac:dyDescent="0.2">
      <c r="A1494" s="127">
        <v>10064</v>
      </c>
      <c r="C1494" s="143" t="s">
        <v>56</v>
      </c>
      <c r="D1494" s="144">
        <v>28423</v>
      </c>
      <c r="E1494" s="144">
        <v>0</v>
      </c>
      <c r="F1494" s="144">
        <v>0</v>
      </c>
      <c r="G1494" s="144">
        <v>0</v>
      </c>
      <c r="H1494" s="145">
        <v>0</v>
      </c>
      <c r="I1494" s="146">
        <v>28423</v>
      </c>
    </row>
    <row r="1495" spans="1:9" ht="0.75" customHeight="1" x14ac:dyDescent="0.2">
      <c r="A1495" s="127">
        <v>10064</v>
      </c>
      <c r="B1495" s="127" t="str">
        <f t="shared" si="23"/>
        <v/>
      </c>
    </row>
    <row r="1496" spans="1:9" ht="14.25" customHeight="1" x14ac:dyDescent="0.2">
      <c r="A1496" s="127">
        <v>10064</v>
      </c>
      <c r="B1496" s="127" t="s">
        <v>324</v>
      </c>
      <c r="C1496" s="157" t="s">
        <v>57</v>
      </c>
      <c r="D1496" s="158">
        <v>21469</v>
      </c>
      <c r="E1496" s="158">
        <v>0</v>
      </c>
      <c r="F1496" s="158">
        <v>0</v>
      </c>
      <c r="G1496" s="158">
        <v>0</v>
      </c>
      <c r="H1496" s="159">
        <v>0</v>
      </c>
      <c r="I1496" s="160">
        <v>21469</v>
      </c>
    </row>
    <row r="1497" spans="1:9" ht="0.75" customHeight="1" x14ac:dyDescent="0.2">
      <c r="A1497" s="127">
        <v>10064</v>
      </c>
      <c r="B1497" s="127" t="str">
        <f t="shared" si="23"/>
        <v/>
      </c>
    </row>
    <row r="1498" spans="1:9" ht="14.25" customHeight="1" x14ac:dyDescent="0.2">
      <c r="A1498" s="127">
        <v>10064</v>
      </c>
      <c r="B1498" s="127" t="str">
        <f t="shared" si="23"/>
        <v>TOT</v>
      </c>
      <c r="C1498" s="133" t="s">
        <v>58</v>
      </c>
      <c r="D1498" s="134">
        <v>188619</v>
      </c>
      <c r="E1498" s="134">
        <v>-1368213.55</v>
      </c>
      <c r="F1498" s="134">
        <v>0</v>
      </c>
      <c r="G1498" s="134">
        <v>-1368213.55</v>
      </c>
      <c r="H1498" s="135">
        <v>-725.38479686563926</v>
      </c>
      <c r="I1498" s="136">
        <v>1556832.55</v>
      </c>
    </row>
    <row r="1499" spans="1:9" ht="6.75" customHeight="1" x14ac:dyDescent="0.2">
      <c r="A1499" s="127">
        <v>10064</v>
      </c>
      <c r="B1499" s="127" t="str">
        <f t="shared" si="23"/>
        <v>Lon</v>
      </c>
      <c r="C1499" s="247" t="s">
        <v>202</v>
      </c>
      <c r="D1499" s="247"/>
      <c r="E1499" s="247"/>
      <c r="F1499" s="247"/>
      <c r="G1499" s="247"/>
    </row>
    <row r="1500" spans="1:9" ht="13.5" customHeight="1" x14ac:dyDescent="0.2">
      <c r="B1500" s="127" t="str">
        <f t="shared" si="23"/>
        <v/>
      </c>
      <c r="C1500" s="247"/>
      <c r="D1500" s="247"/>
      <c r="E1500" s="247"/>
      <c r="F1500" s="247"/>
      <c r="G1500" s="247"/>
    </row>
    <row r="1501" spans="1:9" ht="6.75" customHeight="1" x14ac:dyDescent="0.2">
      <c r="B1501" s="127" t="str">
        <f t="shared" si="23"/>
        <v/>
      </c>
      <c r="C1501" s="247"/>
      <c r="D1501" s="247"/>
      <c r="E1501" s="247"/>
      <c r="F1501" s="247"/>
      <c r="G1501" s="247"/>
    </row>
    <row r="1502" spans="1:9" ht="13.5" customHeight="1" x14ac:dyDescent="0.2">
      <c r="B1502" s="127" t="str">
        <f t="shared" si="23"/>
        <v>Rep</v>
      </c>
      <c r="C1502" s="248" t="s">
        <v>203</v>
      </c>
      <c r="D1502" s="248"/>
      <c r="E1502" s="248"/>
      <c r="F1502" s="248"/>
      <c r="G1502" s="248"/>
    </row>
    <row r="1503" spans="1:9" ht="6.75" customHeight="1" x14ac:dyDescent="0.2">
      <c r="B1503" s="127" t="str">
        <f t="shared" si="23"/>
        <v/>
      </c>
    </row>
    <row r="1504" spans="1:9" ht="12.75" customHeight="1" x14ac:dyDescent="0.2">
      <c r="B1504" s="127" t="str">
        <f t="shared" si="23"/>
        <v>Cos</v>
      </c>
      <c r="C1504" s="248" t="s">
        <v>246</v>
      </c>
      <c r="D1504" s="248"/>
      <c r="E1504" s="248"/>
      <c r="F1504" s="248"/>
      <c r="G1504" s="248"/>
    </row>
    <row r="1505" spans="1:9" ht="13.5" customHeight="1" x14ac:dyDescent="0.2">
      <c r="B1505" s="127" t="str">
        <f t="shared" si="23"/>
        <v/>
      </c>
      <c r="C1505" s="248"/>
      <c r="D1505" s="248"/>
      <c r="E1505" s="248"/>
      <c r="F1505" s="248"/>
      <c r="G1505" s="248"/>
    </row>
    <row r="1506" spans="1:9" ht="6" customHeight="1" x14ac:dyDescent="0.2">
      <c r="B1506" s="127" t="str">
        <f t="shared" si="23"/>
        <v/>
      </c>
    </row>
    <row r="1507" spans="1:9" ht="13.5" customHeight="1" x14ac:dyDescent="0.2">
      <c r="B1507" s="127" t="str">
        <f t="shared" si="23"/>
        <v xml:space="preserve">
CF</v>
      </c>
      <c r="C1507" s="249" t="s">
        <v>205</v>
      </c>
      <c r="D1507" s="251" t="s">
        <v>206</v>
      </c>
      <c r="E1507" s="251" t="s">
        <v>207</v>
      </c>
      <c r="F1507" s="251" t="s">
        <v>208</v>
      </c>
      <c r="G1507" s="252" t="s">
        <v>209</v>
      </c>
      <c r="H1507" s="245" t="s">
        <v>210</v>
      </c>
      <c r="I1507" s="243" t="s">
        <v>211</v>
      </c>
    </row>
    <row r="1508" spans="1:9" ht="15" customHeight="1" x14ac:dyDescent="0.2">
      <c r="B1508" s="127" t="str">
        <f t="shared" si="23"/>
        <v/>
      </c>
      <c r="C1508" s="250"/>
      <c r="D1508" s="246"/>
      <c r="E1508" s="246"/>
      <c r="F1508" s="246"/>
      <c r="G1508" s="253"/>
      <c r="H1508" s="246"/>
      <c r="I1508" s="244"/>
    </row>
    <row r="1509" spans="1:9" ht="16.5" customHeight="1" x14ac:dyDescent="0.2">
      <c r="A1509" s="127">
        <v>10065</v>
      </c>
      <c r="B1509" s="126" t="s">
        <v>321</v>
      </c>
      <c r="C1509" s="147" t="s">
        <v>5</v>
      </c>
      <c r="D1509" s="148">
        <v>171440</v>
      </c>
      <c r="E1509" s="149"/>
      <c r="F1509" s="149"/>
      <c r="G1509" s="149"/>
      <c r="H1509" s="149"/>
      <c r="I1509" s="150"/>
    </row>
    <row r="1510" spans="1:9" ht="13.5" customHeight="1" x14ac:dyDescent="0.2">
      <c r="A1510" s="127">
        <v>10065</v>
      </c>
      <c r="B1510" s="127" t="str">
        <f t="shared" si="23"/>
        <v>I01</v>
      </c>
      <c r="C1510" s="129" t="s">
        <v>6</v>
      </c>
      <c r="D1510" s="130">
        <v>-1238363</v>
      </c>
      <c r="E1510" s="130">
        <v>-1059487</v>
      </c>
      <c r="F1510" s="130">
        <v>0</v>
      </c>
      <c r="G1510" s="130">
        <v>-1059487</v>
      </c>
      <c r="H1510" s="131">
        <v>85.555446989291511</v>
      </c>
      <c r="I1510" s="132">
        <v>-178876</v>
      </c>
    </row>
    <row r="1511" spans="1:9" ht="13.5" customHeight="1" x14ac:dyDescent="0.2">
      <c r="A1511" s="127">
        <v>10065</v>
      </c>
      <c r="B1511" s="127" t="str">
        <f t="shared" si="23"/>
        <v>I03</v>
      </c>
      <c r="C1511" s="129" t="s">
        <v>7</v>
      </c>
      <c r="D1511" s="130">
        <v>-57444</v>
      </c>
      <c r="E1511" s="130">
        <v>-56056</v>
      </c>
      <c r="F1511" s="130">
        <v>0</v>
      </c>
      <c r="G1511" s="130">
        <v>-56056</v>
      </c>
      <c r="H1511" s="131">
        <v>97.583733723278328</v>
      </c>
      <c r="I1511" s="132">
        <v>-1388</v>
      </c>
    </row>
    <row r="1512" spans="1:9" ht="13.5" customHeight="1" x14ac:dyDescent="0.2">
      <c r="A1512" s="127">
        <v>10065</v>
      </c>
      <c r="B1512" s="127" t="str">
        <f t="shared" si="23"/>
        <v>I05</v>
      </c>
      <c r="C1512" s="129" t="s">
        <v>8</v>
      </c>
      <c r="D1512" s="130">
        <v>-40860</v>
      </c>
      <c r="E1512" s="130">
        <v>0</v>
      </c>
      <c r="F1512" s="130">
        <v>0</v>
      </c>
      <c r="G1512" s="130">
        <v>0</v>
      </c>
      <c r="H1512" s="131">
        <v>0</v>
      </c>
      <c r="I1512" s="132">
        <v>-40860</v>
      </c>
    </row>
    <row r="1513" spans="1:9" ht="13.5" customHeight="1" x14ac:dyDescent="0.2">
      <c r="A1513" s="127">
        <v>10065</v>
      </c>
      <c r="B1513" s="127" t="str">
        <f t="shared" si="23"/>
        <v>I06</v>
      </c>
      <c r="C1513" s="129" t="s">
        <v>9</v>
      </c>
      <c r="D1513" s="130">
        <v>0</v>
      </c>
      <c r="E1513" s="130">
        <v>-90</v>
      </c>
      <c r="F1513" s="130">
        <v>0</v>
      </c>
      <c r="G1513" s="130">
        <v>-90</v>
      </c>
      <c r="H1513" s="131">
        <v>0</v>
      </c>
      <c r="I1513" s="132">
        <v>90</v>
      </c>
    </row>
    <row r="1514" spans="1:9" ht="13.5" customHeight="1" x14ac:dyDescent="0.2">
      <c r="A1514" s="127">
        <v>10065</v>
      </c>
      <c r="B1514" s="127" t="str">
        <f t="shared" si="23"/>
        <v>I07</v>
      </c>
      <c r="C1514" s="129" t="s">
        <v>212</v>
      </c>
      <c r="D1514" s="130">
        <v>-2360</v>
      </c>
      <c r="E1514" s="130">
        <v>-19297</v>
      </c>
      <c r="F1514" s="130">
        <v>0</v>
      </c>
      <c r="G1514" s="130">
        <v>-19297</v>
      </c>
      <c r="H1514" s="131">
        <v>817.66949152542361</v>
      </c>
      <c r="I1514" s="132">
        <v>16937</v>
      </c>
    </row>
    <row r="1515" spans="1:9" ht="13.5" customHeight="1" x14ac:dyDescent="0.2">
      <c r="A1515" s="127">
        <v>10065</v>
      </c>
      <c r="B1515" s="127" t="str">
        <f t="shared" si="23"/>
        <v>I08</v>
      </c>
      <c r="C1515" s="129" t="s">
        <v>213</v>
      </c>
      <c r="D1515" s="130">
        <v>-47850</v>
      </c>
      <c r="E1515" s="130">
        <v>-2170.33</v>
      </c>
      <c r="F1515" s="130">
        <v>0</v>
      </c>
      <c r="G1515" s="130">
        <v>-2170.33</v>
      </c>
      <c r="H1515" s="131">
        <v>4.5356948798328105</v>
      </c>
      <c r="I1515" s="132">
        <v>-45679.67</v>
      </c>
    </row>
    <row r="1516" spans="1:9" ht="13.5" customHeight="1" x14ac:dyDescent="0.2">
      <c r="A1516" s="127">
        <v>10065</v>
      </c>
      <c r="B1516" s="127" t="str">
        <f t="shared" si="23"/>
        <v>I09</v>
      </c>
      <c r="C1516" s="129" t="s">
        <v>10</v>
      </c>
      <c r="D1516" s="130">
        <v>-20000</v>
      </c>
      <c r="E1516" s="130">
        <v>-4580.5600000000004</v>
      </c>
      <c r="F1516" s="130">
        <v>0</v>
      </c>
      <c r="G1516" s="130">
        <v>-4580.5600000000004</v>
      </c>
      <c r="H1516" s="131">
        <v>22.902800000000003</v>
      </c>
      <c r="I1516" s="132">
        <v>-15419.44</v>
      </c>
    </row>
    <row r="1517" spans="1:9" ht="13.5" customHeight="1" x14ac:dyDescent="0.2">
      <c r="A1517" s="127">
        <v>10065</v>
      </c>
      <c r="B1517" s="127" t="str">
        <f t="shared" si="23"/>
        <v>I12</v>
      </c>
      <c r="C1517" s="129" t="s">
        <v>11</v>
      </c>
      <c r="D1517" s="130">
        <v>-55500</v>
      </c>
      <c r="E1517" s="130">
        <v>-16922.900000000001</v>
      </c>
      <c r="F1517" s="130">
        <v>0</v>
      </c>
      <c r="G1517" s="130">
        <v>-16922.900000000001</v>
      </c>
      <c r="H1517" s="131">
        <v>30.491711711711709</v>
      </c>
      <c r="I1517" s="132">
        <v>-38577.1</v>
      </c>
    </row>
    <row r="1518" spans="1:9" ht="13.5" customHeight="1" x14ac:dyDescent="0.2">
      <c r="A1518" s="127">
        <v>10065</v>
      </c>
      <c r="B1518" s="127" t="str">
        <f t="shared" si="23"/>
        <v>I13</v>
      </c>
      <c r="C1518" s="129" t="s">
        <v>12</v>
      </c>
      <c r="D1518" s="130">
        <v>-18780</v>
      </c>
      <c r="E1518" s="130">
        <v>-473</v>
      </c>
      <c r="F1518" s="130">
        <v>0</v>
      </c>
      <c r="G1518" s="130">
        <v>-473</v>
      </c>
      <c r="H1518" s="131">
        <v>2.5186368477103303</v>
      </c>
      <c r="I1518" s="132">
        <v>-18307</v>
      </c>
    </row>
    <row r="1519" spans="1:9" ht="13.5" customHeight="1" x14ac:dyDescent="0.2">
      <c r="A1519" s="127">
        <v>10065</v>
      </c>
      <c r="B1519" s="127" t="str">
        <f t="shared" si="23"/>
        <v>I18</v>
      </c>
      <c r="C1519" s="129" t="s">
        <v>13</v>
      </c>
      <c r="D1519" s="130">
        <v>-63259</v>
      </c>
      <c r="E1519" s="130">
        <v>0</v>
      </c>
      <c r="F1519" s="130">
        <v>0</v>
      </c>
      <c r="G1519" s="130">
        <v>0</v>
      </c>
      <c r="H1519" s="131">
        <v>0</v>
      </c>
      <c r="I1519" s="132">
        <v>-63259</v>
      </c>
    </row>
    <row r="1520" spans="1:9" ht="12.75" customHeight="1" x14ac:dyDescent="0.2">
      <c r="A1520" s="127">
        <v>10065</v>
      </c>
      <c r="B1520" s="127" t="str">
        <f t="shared" si="23"/>
        <v/>
      </c>
    </row>
    <row r="1521" spans="1:9" ht="13.5" customHeight="1" x14ac:dyDescent="0.2">
      <c r="A1521" s="127">
        <v>10065</v>
      </c>
      <c r="C1521" s="143" t="s">
        <v>14</v>
      </c>
      <c r="D1521" s="144">
        <v>-1544416</v>
      </c>
      <c r="E1521" s="144">
        <v>-1159076.79</v>
      </c>
      <c r="F1521" s="144">
        <v>0</v>
      </c>
      <c r="G1521" s="144">
        <v>-1159076.79</v>
      </c>
      <c r="H1521" s="145">
        <v>75.049519688995716</v>
      </c>
      <c r="I1521" s="146">
        <v>-385339.21</v>
      </c>
    </row>
    <row r="1522" spans="1:9" ht="0.75" customHeight="1" x14ac:dyDescent="0.2">
      <c r="A1522" s="127">
        <v>10065</v>
      </c>
      <c r="B1522" s="127" t="str">
        <f t="shared" si="23"/>
        <v/>
      </c>
    </row>
    <row r="1523" spans="1:9" ht="13.5" customHeight="1" x14ac:dyDescent="0.2">
      <c r="A1523" s="127">
        <v>10065</v>
      </c>
      <c r="B1523" s="127" t="str">
        <f t="shared" si="23"/>
        <v>E01</v>
      </c>
      <c r="C1523" s="129" t="s">
        <v>15</v>
      </c>
      <c r="D1523" s="130">
        <v>786188</v>
      </c>
      <c r="E1523" s="130">
        <v>-2171</v>
      </c>
      <c r="F1523" s="130">
        <v>0</v>
      </c>
      <c r="G1523" s="130">
        <v>-2171</v>
      </c>
      <c r="H1523" s="131">
        <v>-0.27614260202394336</v>
      </c>
      <c r="I1523" s="132">
        <v>788359</v>
      </c>
    </row>
    <row r="1524" spans="1:9" ht="13.5" customHeight="1" x14ac:dyDescent="0.2">
      <c r="A1524" s="127">
        <v>10065</v>
      </c>
      <c r="B1524" s="127" t="str">
        <f t="shared" si="23"/>
        <v>E02</v>
      </c>
      <c r="C1524" s="129" t="s">
        <v>16</v>
      </c>
      <c r="D1524" s="130">
        <v>13296</v>
      </c>
      <c r="E1524" s="130">
        <v>-1069</v>
      </c>
      <c r="F1524" s="130">
        <v>0</v>
      </c>
      <c r="G1524" s="130">
        <v>-1069</v>
      </c>
      <c r="H1524" s="131">
        <v>-8.0400120336943441</v>
      </c>
      <c r="I1524" s="132">
        <v>14365</v>
      </c>
    </row>
    <row r="1525" spans="1:9" ht="13.5" customHeight="1" x14ac:dyDescent="0.2">
      <c r="A1525" s="127">
        <v>10065</v>
      </c>
      <c r="B1525" s="127" t="str">
        <f t="shared" si="23"/>
        <v>E03</v>
      </c>
      <c r="C1525" s="129" t="s">
        <v>17</v>
      </c>
      <c r="D1525" s="130">
        <v>229998</v>
      </c>
      <c r="E1525" s="130">
        <v>-1400</v>
      </c>
      <c r="F1525" s="130">
        <v>0</v>
      </c>
      <c r="G1525" s="130">
        <v>-1400</v>
      </c>
      <c r="H1525" s="131">
        <v>-0.60870094522561069</v>
      </c>
      <c r="I1525" s="132">
        <v>231398</v>
      </c>
    </row>
    <row r="1526" spans="1:9" ht="13.5" customHeight="1" x14ac:dyDescent="0.2">
      <c r="A1526" s="127">
        <v>10065</v>
      </c>
      <c r="B1526" s="127" t="str">
        <f t="shared" si="23"/>
        <v>E04</v>
      </c>
      <c r="C1526" s="129" t="s">
        <v>18</v>
      </c>
      <c r="D1526" s="130">
        <v>62769</v>
      </c>
      <c r="E1526" s="130">
        <v>-5278</v>
      </c>
      <c r="F1526" s="130">
        <v>0</v>
      </c>
      <c r="G1526" s="130">
        <v>-5278</v>
      </c>
      <c r="H1526" s="131">
        <v>-8.4086093453774957</v>
      </c>
      <c r="I1526" s="132">
        <v>68047</v>
      </c>
    </row>
    <row r="1527" spans="1:9" ht="13.5" customHeight="1" x14ac:dyDescent="0.2">
      <c r="A1527" s="127">
        <v>10065</v>
      </c>
      <c r="B1527" s="127" t="str">
        <f t="shared" si="23"/>
        <v>E05</v>
      </c>
      <c r="C1527" s="129" t="s">
        <v>214</v>
      </c>
      <c r="D1527" s="130">
        <v>51893</v>
      </c>
      <c r="E1527" s="130">
        <v>0</v>
      </c>
      <c r="F1527" s="130">
        <v>0</v>
      </c>
      <c r="G1527" s="130">
        <v>0</v>
      </c>
      <c r="H1527" s="131">
        <v>0</v>
      </c>
      <c r="I1527" s="132">
        <v>51893</v>
      </c>
    </row>
    <row r="1528" spans="1:9" ht="13.5" customHeight="1" x14ac:dyDescent="0.2">
      <c r="A1528" s="127">
        <v>10065</v>
      </c>
      <c r="B1528" s="127" t="str">
        <f t="shared" si="23"/>
        <v>E07</v>
      </c>
      <c r="C1528" s="129" t="s">
        <v>19</v>
      </c>
      <c r="D1528" s="130">
        <v>36588</v>
      </c>
      <c r="E1528" s="130">
        <v>0</v>
      </c>
      <c r="F1528" s="130">
        <v>0</v>
      </c>
      <c r="G1528" s="130">
        <v>0</v>
      </c>
      <c r="H1528" s="131">
        <v>0</v>
      </c>
      <c r="I1528" s="132">
        <v>36588</v>
      </c>
    </row>
    <row r="1529" spans="1:9" ht="13.5" customHeight="1" x14ac:dyDescent="0.2">
      <c r="A1529" s="127">
        <v>10065</v>
      </c>
      <c r="B1529" s="127" t="str">
        <f t="shared" si="23"/>
        <v>E08</v>
      </c>
      <c r="C1529" s="129" t="s">
        <v>20</v>
      </c>
      <c r="D1529" s="130">
        <v>13400</v>
      </c>
      <c r="E1529" s="130">
        <v>9910.4</v>
      </c>
      <c r="F1529" s="130">
        <v>0</v>
      </c>
      <c r="G1529" s="130">
        <v>9910.4</v>
      </c>
      <c r="H1529" s="131">
        <v>73.958208955223881</v>
      </c>
      <c r="I1529" s="132">
        <v>3489.6</v>
      </c>
    </row>
    <row r="1530" spans="1:9" ht="13.5" customHeight="1" x14ac:dyDescent="0.2">
      <c r="A1530" s="127">
        <v>10065</v>
      </c>
      <c r="B1530" s="127" t="str">
        <f t="shared" si="23"/>
        <v>E09</v>
      </c>
      <c r="C1530" s="129" t="s">
        <v>215</v>
      </c>
      <c r="D1530" s="130">
        <v>4895</v>
      </c>
      <c r="E1530" s="130">
        <v>2555</v>
      </c>
      <c r="F1530" s="130">
        <v>0</v>
      </c>
      <c r="G1530" s="130">
        <v>2555</v>
      </c>
      <c r="H1530" s="131">
        <v>52.196118488253326</v>
      </c>
      <c r="I1530" s="132">
        <v>2340</v>
      </c>
    </row>
    <row r="1531" spans="1:9" ht="13.5" customHeight="1" x14ac:dyDescent="0.2">
      <c r="A1531" s="127">
        <v>10065</v>
      </c>
      <c r="B1531" s="127" t="str">
        <f t="shared" si="23"/>
        <v>E10</v>
      </c>
      <c r="C1531" s="129" t="s">
        <v>21</v>
      </c>
      <c r="D1531" s="130">
        <v>12251</v>
      </c>
      <c r="E1531" s="130">
        <v>523</v>
      </c>
      <c r="F1531" s="130">
        <v>0</v>
      </c>
      <c r="G1531" s="130">
        <v>523</v>
      </c>
      <c r="H1531" s="131">
        <v>4.2690392621010531</v>
      </c>
      <c r="I1531" s="132">
        <v>11728</v>
      </c>
    </row>
    <row r="1532" spans="1:9" ht="13.5" customHeight="1" x14ac:dyDescent="0.2">
      <c r="A1532" s="127">
        <v>10065</v>
      </c>
      <c r="B1532" s="127" t="str">
        <f t="shared" si="23"/>
        <v>E11</v>
      </c>
      <c r="C1532" s="129" t="s">
        <v>22</v>
      </c>
      <c r="D1532" s="130">
        <v>1700</v>
      </c>
      <c r="E1532" s="130">
        <v>0</v>
      </c>
      <c r="F1532" s="130">
        <v>0</v>
      </c>
      <c r="G1532" s="130">
        <v>0</v>
      </c>
      <c r="H1532" s="131">
        <v>0</v>
      </c>
      <c r="I1532" s="132">
        <v>1700</v>
      </c>
    </row>
    <row r="1533" spans="1:9" ht="12.75" customHeight="1" x14ac:dyDescent="0.2">
      <c r="A1533" s="127">
        <v>10065</v>
      </c>
      <c r="B1533" s="127" t="str">
        <f t="shared" si="23"/>
        <v/>
      </c>
    </row>
    <row r="1534" spans="1:9" ht="13.5" customHeight="1" x14ac:dyDescent="0.2">
      <c r="A1534" s="127">
        <v>10065</v>
      </c>
      <c r="C1534" s="143" t="s">
        <v>23</v>
      </c>
      <c r="D1534" s="144">
        <v>1212978</v>
      </c>
      <c r="E1534" s="144">
        <v>3070.4</v>
      </c>
      <c r="F1534" s="144">
        <v>0</v>
      </c>
      <c r="G1534" s="144">
        <v>3070.4</v>
      </c>
      <c r="H1534" s="145">
        <v>0.25312907571283239</v>
      </c>
      <c r="I1534" s="146">
        <v>1209907.6000000001</v>
      </c>
    </row>
    <row r="1535" spans="1:9" ht="13.5" customHeight="1" x14ac:dyDescent="0.2">
      <c r="A1535" s="127">
        <v>10065</v>
      </c>
      <c r="B1535" s="127" t="str">
        <f t="shared" si="23"/>
        <v>E12</v>
      </c>
      <c r="C1535" s="129" t="s">
        <v>24</v>
      </c>
      <c r="D1535" s="130">
        <v>23404</v>
      </c>
      <c r="E1535" s="130">
        <v>2138.2700000000004</v>
      </c>
      <c r="F1535" s="130">
        <v>0</v>
      </c>
      <c r="G1535" s="130">
        <v>2138.2700000000004</v>
      </c>
      <c r="H1535" s="131">
        <v>9.1363442146641631</v>
      </c>
      <c r="I1535" s="132">
        <v>21265.73</v>
      </c>
    </row>
    <row r="1536" spans="1:9" ht="13.5" customHeight="1" x14ac:dyDescent="0.2">
      <c r="A1536" s="127">
        <v>10065</v>
      </c>
      <c r="B1536" s="127" t="str">
        <f t="shared" si="23"/>
        <v>E14</v>
      </c>
      <c r="C1536" s="129" t="s">
        <v>25</v>
      </c>
      <c r="D1536" s="130">
        <v>3321</v>
      </c>
      <c r="E1536" s="130">
        <v>2667.48</v>
      </c>
      <c r="F1536" s="130">
        <v>0</v>
      </c>
      <c r="G1536" s="130">
        <v>2667.48</v>
      </c>
      <c r="H1536" s="131">
        <v>80.32158988256549</v>
      </c>
      <c r="I1536" s="132">
        <v>653.52</v>
      </c>
    </row>
    <row r="1537" spans="1:9" ht="13.5" customHeight="1" x14ac:dyDescent="0.2">
      <c r="A1537" s="127">
        <v>10065</v>
      </c>
      <c r="B1537" s="127" t="str">
        <f t="shared" si="23"/>
        <v>E15</v>
      </c>
      <c r="C1537" s="129" t="s">
        <v>26</v>
      </c>
      <c r="D1537" s="130">
        <v>8200</v>
      </c>
      <c r="E1537" s="130">
        <v>254.99</v>
      </c>
      <c r="F1537" s="130">
        <v>0</v>
      </c>
      <c r="G1537" s="130">
        <v>254.99</v>
      </c>
      <c r="H1537" s="131">
        <v>3.1096341463414636</v>
      </c>
      <c r="I1537" s="132">
        <v>7945.01</v>
      </c>
    </row>
    <row r="1538" spans="1:9" ht="13.5" customHeight="1" x14ac:dyDescent="0.2">
      <c r="A1538" s="127">
        <v>10065</v>
      </c>
      <c r="B1538" s="127" t="str">
        <f t="shared" si="23"/>
        <v>E16</v>
      </c>
      <c r="C1538" s="129" t="s">
        <v>27</v>
      </c>
      <c r="D1538" s="130">
        <v>26750</v>
      </c>
      <c r="E1538" s="130">
        <v>3513.18</v>
      </c>
      <c r="F1538" s="130">
        <v>0</v>
      </c>
      <c r="G1538" s="130">
        <v>3513.18</v>
      </c>
      <c r="H1538" s="131">
        <v>13.133383177570094</v>
      </c>
      <c r="I1538" s="132">
        <v>23236.82</v>
      </c>
    </row>
    <row r="1539" spans="1:9" ht="13.5" customHeight="1" x14ac:dyDescent="0.2">
      <c r="A1539" s="127">
        <v>10065</v>
      </c>
      <c r="B1539" s="127" t="str">
        <f t="shared" si="23"/>
        <v>E17</v>
      </c>
      <c r="C1539" s="129" t="s">
        <v>28</v>
      </c>
      <c r="D1539" s="130">
        <v>23188</v>
      </c>
      <c r="E1539" s="130">
        <v>6608</v>
      </c>
      <c r="F1539" s="130">
        <v>0</v>
      </c>
      <c r="G1539" s="130">
        <v>6608</v>
      </c>
      <c r="H1539" s="131">
        <v>28.497498706227361</v>
      </c>
      <c r="I1539" s="132">
        <v>16580</v>
      </c>
    </row>
    <row r="1540" spans="1:9" ht="13.5" customHeight="1" x14ac:dyDescent="0.2">
      <c r="A1540" s="127">
        <v>10065</v>
      </c>
      <c r="B1540" s="127" t="str">
        <f t="shared" si="23"/>
        <v>E18</v>
      </c>
      <c r="C1540" s="129" t="s">
        <v>29</v>
      </c>
      <c r="D1540" s="130">
        <v>6405</v>
      </c>
      <c r="E1540" s="130">
        <v>5094.9799999999996</v>
      </c>
      <c r="F1540" s="130">
        <v>0</v>
      </c>
      <c r="G1540" s="130">
        <v>5094.9799999999996</v>
      </c>
      <c r="H1540" s="131">
        <v>79.54691647150662</v>
      </c>
      <c r="I1540" s="132">
        <v>1310.0200000000007</v>
      </c>
    </row>
    <row r="1541" spans="1:9" ht="12.75" customHeight="1" x14ac:dyDescent="0.2">
      <c r="A1541" s="127">
        <v>10065</v>
      </c>
      <c r="B1541" s="127" t="str">
        <f t="shared" si="23"/>
        <v/>
      </c>
    </row>
    <row r="1542" spans="1:9" ht="13.5" customHeight="1" x14ac:dyDescent="0.2">
      <c r="A1542" s="127">
        <v>10065</v>
      </c>
      <c r="C1542" s="143" t="s">
        <v>30</v>
      </c>
      <c r="D1542" s="144">
        <v>91268</v>
      </c>
      <c r="E1542" s="144">
        <v>20276.900000000001</v>
      </c>
      <c r="F1542" s="144">
        <v>0</v>
      </c>
      <c r="G1542" s="144">
        <v>20276.900000000001</v>
      </c>
      <c r="H1542" s="145">
        <v>22.21687776657755</v>
      </c>
      <c r="I1542" s="146">
        <v>70991.100000000006</v>
      </c>
    </row>
    <row r="1543" spans="1:9" ht="13.5" customHeight="1" x14ac:dyDescent="0.2">
      <c r="A1543" s="127">
        <v>10065</v>
      </c>
      <c r="B1543" s="127" t="str">
        <f t="shared" si="23"/>
        <v>E19</v>
      </c>
      <c r="C1543" s="129" t="s">
        <v>31</v>
      </c>
      <c r="D1543" s="130">
        <v>78008</v>
      </c>
      <c r="E1543" s="130">
        <v>16885.3</v>
      </c>
      <c r="F1543" s="130">
        <v>0</v>
      </c>
      <c r="G1543" s="130">
        <v>16885.3</v>
      </c>
      <c r="H1543" s="131">
        <v>21.645600451235772</v>
      </c>
      <c r="I1543" s="132">
        <v>61122.7</v>
      </c>
    </row>
    <row r="1544" spans="1:9" ht="13.5" customHeight="1" x14ac:dyDescent="0.2">
      <c r="A1544" s="127">
        <v>10065</v>
      </c>
      <c r="B1544" s="127" t="str">
        <f t="shared" si="23"/>
        <v>E20</v>
      </c>
      <c r="C1544" s="129" t="s">
        <v>32</v>
      </c>
      <c r="D1544" s="130">
        <v>13558</v>
      </c>
      <c r="E1544" s="130">
        <v>10089.07</v>
      </c>
      <c r="F1544" s="130">
        <v>0</v>
      </c>
      <c r="G1544" s="130">
        <v>10089.07</v>
      </c>
      <c r="H1544" s="131">
        <v>74.414146629296354</v>
      </c>
      <c r="I1544" s="132">
        <v>3468.93</v>
      </c>
    </row>
    <row r="1545" spans="1:9" ht="13.5" customHeight="1" x14ac:dyDescent="0.2">
      <c r="A1545" s="127">
        <v>10065</v>
      </c>
      <c r="B1545" s="127" t="str">
        <f t="shared" si="23"/>
        <v>E22</v>
      </c>
      <c r="C1545" s="129" t="s">
        <v>33</v>
      </c>
      <c r="D1545" s="130">
        <v>9900</v>
      </c>
      <c r="E1545" s="130">
        <v>4005.33</v>
      </c>
      <c r="F1545" s="130">
        <v>0</v>
      </c>
      <c r="G1545" s="130">
        <v>4005.33</v>
      </c>
      <c r="H1545" s="131">
        <v>40.457878787878791</v>
      </c>
      <c r="I1545" s="132">
        <v>5894.67</v>
      </c>
    </row>
    <row r="1546" spans="1:9" ht="13.5" customHeight="1" x14ac:dyDescent="0.2">
      <c r="A1546" s="127">
        <v>10065</v>
      </c>
      <c r="B1546" s="127" t="str">
        <f t="shared" si="23"/>
        <v>E23</v>
      </c>
      <c r="C1546" s="129" t="s">
        <v>34</v>
      </c>
      <c r="D1546" s="130">
        <v>7880</v>
      </c>
      <c r="E1546" s="130">
        <v>630</v>
      </c>
      <c r="F1546" s="130">
        <v>0</v>
      </c>
      <c r="G1546" s="130">
        <v>630</v>
      </c>
      <c r="H1546" s="131">
        <v>7.9949238578680202</v>
      </c>
      <c r="I1546" s="132">
        <v>7250</v>
      </c>
    </row>
    <row r="1547" spans="1:9" ht="13.5" customHeight="1" x14ac:dyDescent="0.2">
      <c r="A1547" s="127">
        <v>10065</v>
      </c>
      <c r="B1547" s="127" t="str">
        <f t="shared" si="23"/>
        <v>E24</v>
      </c>
      <c r="C1547" s="129" t="s">
        <v>35</v>
      </c>
      <c r="D1547" s="130">
        <v>5550</v>
      </c>
      <c r="E1547" s="130">
        <v>1727.17</v>
      </c>
      <c r="F1547" s="130">
        <v>0</v>
      </c>
      <c r="G1547" s="130">
        <v>1727.17</v>
      </c>
      <c r="H1547" s="131">
        <v>31.120180180180181</v>
      </c>
      <c r="I1547" s="132">
        <v>3822.83</v>
      </c>
    </row>
    <row r="1548" spans="1:9" ht="13.5" customHeight="1" x14ac:dyDescent="0.2">
      <c r="A1548" s="127">
        <v>10065</v>
      </c>
      <c r="B1548" s="127" t="str">
        <f t="shared" ref="B1548:B1611" si="24">LEFT(C1548,3)</f>
        <v>E25</v>
      </c>
      <c r="C1548" s="129" t="s">
        <v>36</v>
      </c>
      <c r="D1548" s="130">
        <v>77205</v>
      </c>
      <c r="E1548" s="130">
        <v>1242.45</v>
      </c>
      <c r="F1548" s="130">
        <v>0</v>
      </c>
      <c r="G1548" s="130">
        <v>1242.45</v>
      </c>
      <c r="H1548" s="131">
        <v>1.6092869632795803</v>
      </c>
      <c r="I1548" s="132">
        <v>75962.55</v>
      </c>
    </row>
    <row r="1549" spans="1:9" ht="12.75" customHeight="1" x14ac:dyDescent="0.2">
      <c r="A1549" s="127">
        <v>10065</v>
      </c>
      <c r="B1549" s="127" t="str">
        <f t="shared" si="24"/>
        <v/>
      </c>
    </row>
    <row r="1550" spans="1:9" ht="13.5" customHeight="1" x14ac:dyDescent="0.2">
      <c r="A1550" s="127">
        <v>10065</v>
      </c>
      <c r="C1550" s="143" t="s">
        <v>37</v>
      </c>
      <c r="D1550" s="144">
        <v>192101</v>
      </c>
      <c r="E1550" s="144">
        <v>34579.32</v>
      </c>
      <c r="F1550" s="144">
        <v>0</v>
      </c>
      <c r="G1550" s="144">
        <v>34579.32</v>
      </c>
      <c r="H1550" s="145">
        <v>18.000593437826975</v>
      </c>
      <c r="I1550" s="146">
        <v>157521.68</v>
      </c>
    </row>
    <row r="1551" spans="1:9" ht="13.5" customHeight="1" x14ac:dyDescent="0.2">
      <c r="A1551" s="127">
        <v>10065</v>
      </c>
      <c r="B1551" s="127" t="str">
        <f t="shared" si="24"/>
        <v>E26</v>
      </c>
      <c r="C1551" s="129" t="s">
        <v>38</v>
      </c>
      <c r="D1551" s="130">
        <v>13230</v>
      </c>
      <c r="E1551" s="130">
        <v>1592.25</v>
      </c>
      <c r="F1551" s="130">
        <v>0</v>
      </c>
      <c r="G1551" s="130">
        <v>1592.25</v>
      </c>
      <c r="H1551" s="131">
        <v>12.035147392290249</v>
      </c>
      <c r="I1551" s="132">
        <v>11637.75</v>
      </c>
    </row>
    <row r="1552" spans="1:9" ht="13.5" customHeight="1" x14ac:dyDescent="0.2">
      <c r="A1552" s="127">
        <v>10065</v>
      </c>
      <c r="B1552" s="127" t="str">
        <f t="shared" si="24"/>
        <v>E27</v>
      </c>
      <c r="C1552" s="129" t="s">
        <v>39</v>
      </c>
      <c r="D1552" s="130">
        <v>54632</v>
      </c>
      <c r="E1552" s="130">
        <v>27731.63</v>
      </c>
      <c r="F1552" s="130">
        <v>0</v>
      </c>
      <c r="G1552" s="130">
        <v>27731.63</v>
      </c>
      <c r="H1552" s="131">
        <v>50.760781227119629</v>
      </c>
      <c r="I1552" s="132">
        <v>26900.37</v>
      </c>
    </row>
    <row r="1553" spans="1:9" ht="13.5" customHeight="1" x14ac:dyDescent="0.2">
      <c r="A1553" s="127">
        <v>10065</v>
      </c>
      <c r="B1553" s="127" t="str">
        <f t="shared" si="24"/>
        <v>E28</v>
      </c>
      <c r="C1553" s="129" t="s">
        <v>40</v>
      </c>
      <c r="D1553" s="130">
        <v>31016</v>
      </c>
      <c r="E1553" s="130">
        <v>12299.13</v>
      </c>
      <c r="F1553" s="130">
        <v>0</v>
      </c>
      <c r="G1553" s="130">
        <v>12299.13</v>
      </c>
      <c r="H1553" s="131">
        <v>39.654146247098275</v>
      </c>
      <c r="I1553" s="132">
        <v>18716.87</v>
      </c>
    </row>
    <row r="1554" spans="1:9" ht="12.75" customHeight="1" x14ac:dyDescent="0.2">
      <c r="A1554" s="127">
        <v>10065</v>
      </c>
      <c r="B1554" s="127" t="str">
        <f t="shared" si="24"/>
        <v/>
      </c>
    </row>
    <row r="1555" spans="1:9" ht="13.5" customHeight="1" x14ac:dyDescent="0.2">
      <c r="A1555" s="127">
        <v>10065</v>
      </c>
      <c r="C1555" s="143" t="s">
        <v>41</v>
      </c>
      <c r="D1555" s="144">
        <v>98878</v>
      </c>
      <c r="E1555" s="144">
        <v>41623.01</v>
      </c>
      <c r="F1555" s="144">
        <v>0</v>
      </c>
      <c r="G1555" s="144">
        <v>41623.01</v>
      </c>
      <c r="H1555" s="145">
        <v>42.095319484617406</v>
      </c>
      <c r="I1555" s="146">
        <v>57254.99</v>
      </c>
    </row>
    <row r="1556" spans="1:9" ht="13.5" customHeight="1" x14ac:dyDescent="0.2">
      <c r="A1556" s="127">
        <v>10065</v>
      </c>
      <c r="B1556" s="127" t="str">
        <f t="shared" si="24"/>
        <v>Con</v>
      </c>
      <c r="C1556" s="129" t="s">
        <v>42</v>
      </c>
      <c r="D1556" s="130">
        <v>115929</v>
      </c>
      <c r="E1556" s="130">
        <v>0</v>
      </c>
      <c r="F1556" s="130">
        <v>0</v>
      </c>
      <c r="G1556" s="130">
        <v>0</v>
      </c>
      <c r="H1556" s="131">
        <v>0</v>
      </c>
      <c r="I1556" s="132">
        <v>115929</v>
      </c>
    </row>
    <row r="1557" spans="1:9" ht="13.5" customHeight="1" x14ac:dyDescent="0.2">
      <c r="A1557" s="127">
        <v>10065</v>
      </c>
      <c r="B1557" s="127" t="str">
        <f t="shared" si="24"/>
        <v>E30</v>
      </c>
      <c r="C1557" s="129" t="s">
        <v>184</v>
      </c>
      <c r="D1557" s="130">
        <v>4702</v>
      </c>
      <c r="E1557" s="130">
        <v>0</v>
      </c>
      <c r="F1557" s="130">
        <v>0</v>
      </c>
      <c r="G1557" s="130">
        <v>0</v>
      </c>
      <c r="H1557" s="131">
        <v>0</v>
      </c>
      <c r="I1557" s="132">
        <v>4702</v>
      </c>
    </row>
    <row r="1558" spans="1:9" ht="12.75" customHeight="1" x14ac:dyDescent="0.2">
      <c r="A1558" s="127">
        <v>10065</v>
      </c>
      <c r="B1558" s="127" t="str">
        <f t="shared" si="24"/>
        <v/>
      </c>
    </row>
    <row r="1559" spans="1:9" ht="13.5" customHeight="1" x14ac:dyDescent="0.2">
      <c r="A1559" s="127">
        <v>10065</v>
      </c>
      <c r="C1559" s="143" t="s">
        <v>44</v>
      </c>
      <c r="D1559" s="144">
        <v>120631</v>
      </c>
      <c r="E1559" s="144">
        <v>0</v>
      </c>
      <c r="F1559" s="144">
        <v>0</v>
      </c>
      <c r="G1559" s="144">
        <v>0</v>
      </c>
      <c r="H1559" s="145">
        <v>0</v>
      </c>
      <c r="I1559" s="146">
        <v>120631</v>
      </c>
    </row>
    <row r="1560" spans="1:9" ht="0.75" customHeight="1" x14ac:dyDescent="0.2">
      <c r="A1560" s="127">
        <v>10065</v>
      </c>
      <c r="B1560" s="127" t="str">
        <f t="shared" si="24"/>
        <v/>
      </c>
    </row>
    <row r="1561" spans="1:9" ht="15.75" customHeight="1" x14ac:dyDescent="0.2">
      <c r="A1561" s="127">
        <v>10065</v>
      </c>
      <c r="C1561" s="139" t="s">
        <v>45</v>
      </c>
      <c r="D1561" s="140">
        <v>1715856</v>
      </c>
      <c r="E1561" s="140">
        <v>99549.63</v>
      </c>
      <c r="F1561" s="140">
        <v>0</v>
      </c>
      <c r="G1561" s="140">
        <v>99549.63</v>
      </c>
      <c r="H1561" s="141">
        <v>5.8017473494279237</v>
      </c>
      <c r="I1561" s="142">
        <v>1616306.37</v>
      </c>
    </row>
    <row r="1562" spans="1:9" ht="14.25" customHeight="1" x14ac:dyDescent="0.2">
      <c r="A1562" s="127">
        <v>10065</v>
      </c>
      <c r="B1562" s="127" t="s">
        <v>322</v>
      </c>
      <c r="C1562" s="161" t="s">
        <v>46</v>
      </c>
      <c r="D1562" s="162">
        <v>171440</v>
      </c>
      <c r="E1562" s="162">
        <v>-1059527.1599999999</v>
      </c>
      <c r="F1562" s="162">
        <v>0</v>
      </c>
      <c r="G1562" s="162">
        <v>-1059527.1599999999</v>
      </c>
      <c r="H1562" s="151">
        <v>-618.01630891273919</v>
      </c>
      <c r="I1562" s="152">
        <v>1230967.1599999999</v>
      </c>
    </row>
    <row r="1563" spans="1:9" ht="16.5" customHeight="1" x14ac:dyDescent="0.2">
      <c r="A1563" s="127">
        <v>10065</v>
      </c>
      <c r="B1563" s="127" t="s">
        <v>323</v>
      </c>
      <c r="C1563" s="153" t="s">
        <v>47</v>
      </c>
      <c r="D1563" s="154">
        <v>10534</v>
      </c>
      <c r="E1563" s="155"/>
      <c r="F1563" s="155"/>
      <c r="G1563" s="155"/>
      <c r="H1563" s="155"/>
      <c r="I1563" s="156"/>
    </row>
    <row r="1564" spans="1:9" ht="13.5" customHeight="1" x14ac:dyDescent="0.2">
      <c r="A1564" s="127">
        <v>10065</v>
      </c>
      <c r="B1564" s="127" t="str">
        <f>LEFT(C1564,4)</f>
        <v>CI01</v>
      </c>
      <c r="C1564" s="129" t="s">
        <v>48</v>
      </c>
      <c r="D1564" s="130">
        <v>-7544</v>
      </c>
      <c r="E1564" s="130">
        <v>0</v>
      </c>
      <c r="F1564" s="130">
        <v>0</v>
      </c>
      <c r="G1564" s="130">
        <v>0</v>
      </c>
      <c r="H1564" s="131">
        <v>0</v>
      </c>
      <c r="I1564" s="132">
        <v>-7544</v>
      </c>
    </row>
    <row r="1565" spans="1:9" ht="13.5" customHeight="1" x14ac:dyDescent="0.2">
      <c r="A1565" s="127">
        <v>10065</v>
      </c>
      <c r="B1565" s="127" t="str">
        <f>LEFT(C1565,4)</f>
        <v>CI04</v>
      </c>
      <c r="C1565" s="129" t="s">
        <v>225</v>
      </c>
      <c r="D1565" s="130">
        <v>-4702</v>
      </c>
      <c r="E1565" s="130">
        <v>0</v>
      </c>
      <c r="F1565" s="130">
        <v>0</v>
      </c>
      <c r="G1565" s="130">
        <v>0</v>
      </c>
      <c r="H1565" s="131">
        <v>0</v>
      </c>
      <c r="I1565" s="132">
        <v>-4702</v>
      </c>
    </row>
    <row r="1566" spans="1:9" ht="12.75" customHeight="1" x14ac:dyDescent="0.2">
      <c r="A1566" s="127">
        <v>10065</v>
      </c>
      <c r="B1566" s="127" t="str">
        <f t="shared" si="24"/>
        <v/>
      </c>
    </row>
    <row r="1567" spans="1:9" ht="13.5" customHeight="1" x14ac:dyDescent="0.2">
      <c r="A1567" s="127">
        <v>10065</v>
      </c>
      <c r="C1567" s="143" t="s">
        <v>51</v>
      </c>
      <c r="D1567" s="144">
        <v>-12246</v>
      </c>
      <c r="E1567" s="144">
        <v>0</v>
      </c>
      <c r="F1567" s="144">
        <v>0</v>
      </c>
      <c r="G1567" s="144">
        <v>0</v>
      </c>
      <c r="H1567" s="145">
        <v>0</v>
      </c>
      <c r="I1567" s="146">
        <v>-12246</v>
      </c>
    </row>
    <row r="1568" spans="1:9" ht="0.75" customHeight="1" x14ac:dyDescent="0.2">
      <c r="A1568" s="127">
        <v>10065</v>
      </c>
      <c r="B1568" s="127" t="str">
        <f t="shared" si="24"/>
        <v/>
      </c>
    </row>
    <row r="1569" spans="1:9" ht="13.5" customHeight="1" x14ac:dyDescent="0.2">
      <c r="A1569" s="127">
        <v>10065</v>
      </c>
      <c r="B1569" s="127" t="s">
        <v>325</v>
      </c>
      <c r="C1569" s="129" t="s">
        <v>229</v>
      </c>
      <c r="D1569" s="130">
        <v>4780</v>
      </c>
      <c r="E1569" s="130">
        <v>0</v>
      </c>
      <c r="F1569" s="130">
        <v>0</v>
      </c>
      <c r="G1569" s="130">
        <v>0</v>
      </c>
      <c r="H1569" s="131">
        <v>0</v>
      </c>
      <c r="I1569" s="132">
        <v>4780</v>
      </c>
    </row>
    <row r="1570" spans="1:9" ht="13.5" customHeight="1" x14ac:dyDescent="0.2">
      <c r="A1570" s="127">
        <v>10065</v>
      </c>
      <c r="B1570" s="127" t="str">
        <f>LEFT(C1570,4)</f>
        <v>CE02</v>
      </c>
      <c r="C1570" s="129" t="s">
        <v>230</v>
      </c>
      <c r="D1570" s="130">
        <v>18000</v>
      </c>
      <c r="E1570" s="130">
        <v>17260</v>
      </c>
      <c r="F1570" s="130">
        <v>0</v>
      </c>
      <c r="G1570" s="130">
        <v>17260</v>
      </c>
      <c r="H1570" s="131">
        <v>95.888888888888886</v>
      </c>
      <c r="I1570" s="132">
        <v>740</v>
      </c>
    </row>
    <row r="1571" spans="1:9" ht="12.75" customHeight="1" x14ac:dyDescent="0.2">
      <c r="A1571" s="127">
        <v>10065</v>
      </c>
      <c r="B1571" s="127" t="str">
        <f t="shared" si="24"/>
        <v/>
      </c>
    </row>
    <row r="1572" spans="1:9" ht="13.5" customHeight="1" x14ac:dyDescent="0.2">
      <c r="A1572" s="127">
        <v>10065</v>
      </c>
      <c r="C1572" s="143" t="s">
        <v>56</v>
      </c>
      <c r="D1572" s="144">
        <v>22780</v>
      </c>
      <c r="E1572" s="144">
        <v>17260</v>
      </c>
      <c r="F1572" s="144">
        <v>0</v>
      </c>
      <c r="G1572" s="144">
        <v>17260</v>
      </c>
      <c r="H1572" s="145">
        <v>75.768217734855142</v>
      </c>
      <c r="I1572" s="146">
        <v>5520</v>
      </c>
    </row>
    <row r="1573" spans="1:9" ht="0.75" customHeight="1" x14ac:dyDescent="0.2">
      <c r="A1573" s="127">
        <v>10065</v>
      </c>
      <c r="B1573" s="127" t="str">
        <f t="shared" si="24"/>
        <v/>
      </c>
    </row>
    <row r="1574" spans="1:9" ht="14.25" customHeight="1" x14ac:dyDescent="0.2">
      <c r="A1574" s="127">
        <v>10065</v>
      </c>
      <c r="B1574" s="127" t="s">
        <v>324</v>
      </c>
      <c r="C1574" s="157" t="s">
        <v>57</v>
      </c>
      <c r="D1574" s="158">
        <v>10534</v>
      </c>
      <c r="E1574" s="158">
        <v>17260</v>
      </c>
      <c r="F1574" s="158">
        <v>0</v>
      </c>
      <c r="G1574" s="158">
        <v>17260</v>
      </c>
      <c r="H1574" s="159">
        <v>163.85038921587241</v>
      </c>
      <c r="I1574" s="160">
        <v>-6726</v>
      </c>
    </row>
    <row r="1575" spans="1:9" ht="0.75" customHeight="1" x14ac:dyDescent="0.2">
      <c r="A1575" s="127">
        <v>10065</v>
      </c>
      <c r="B1575" s="127" t="str">
        <f t="shared" si="24"/>
        <v/>
      </c>
    </row>
    <row r="1576" spans="1:9" ht="14.25" customHeight="1" x14ac:dyDescent="0.2">
      <c r="A1576" s="127">
        <v>10065</v>
      </c>
      <c r="B1576" s="127" t="str">
        <f t="shared" si="24"/>
        <v>TOT</v>
      </c>
      <c r="C1576" s="133" t="s">
        <v>58</v>
      </c>
      <c r="D1576" s="134">
        <v>181974</v>
      </c>
      <c r="E1576" s="134">
        <v>-1042267.16</v>
      </c>
      <c r="F1576" s="134">
        <v>0</v>
      </c>
      <c r="G1576" s="134">
        <v>-1042267.16</v>
      </c>
      <c r="H1576" s="135">
        <v>-572.75608603426861</v>
      </c>
      <c r="I1576" s="136">
        <v>1224241.1599999999</v>
      </c>
    </row>
    <row r="1577" spans="1:9" ht="6.75" customHeight="1" x14ac:dyDescent="0.2">
      <c r="A1577" s="127">
        <v>10065</v>
      </c>
      <c r="B1577" s="127" t="str">
        <f t="shared" si="24"/>
        <v>Lon</v>
      </c>
      <c r="C1577" s="247" t="s">
        <v>202</v>
      </c>
      <c r="D1577" s="247"/>
      <c r="E1577" s="247"/>
      <c r="F1577" s="247"/>
      <c r="G1577" s="247"/>
    </row>
    <row r="1578" spans="1:9" ht="13.5" customHeight="1" x14ac:dyDescent="0.2">
      <c r="B1578" s="127" t="str">
        <f t="shared" si="24"/>
        <v/>
      </c>
      <c r="C1578" s="247"/>
      <c r="D1578" s="247"/>
      <c r="E1578" s="247"/>
      <c r="F1578" s="247"/>
      <c r="G1578" s="247"/>
    </row>
    <row r="1579" spans="1:9" ht="6.75" customHeight="1" x14ac:dyDescent="0.2">
      <c r="B1579" s="127" t="str">
        <f t="shared" si="24"/>
        <v/>
      </c>
      <c r="C1579" s="247"/>
      <c r="D1579" s="247"/>
      <c r="E1579" s="247"/>
      <c r="F1579" s="247"/>
      <c r="G1579" s="247"/>
    </row>
    <row r="1580" spans="1:9" ht="13.5" customHeight="1" x14ac:dyDescent="0.2">
      <c r="B1580" s="127" t="str">
        <f t="shared" si="24"/>
        <v>Rep</v>
      </c>
      <c r="C1580" s="248" t="s">
        <v>203</v>
      </c>
      <c r="D1580" s="248"/>
      <c r="E1580" s="248"/>
      <c r="F1580" s="248"/>
      <c r="G1580" s="248"/>
    </row>
    <row r="1581" spans="1:9" ht="6.75" customHeight="1" x14ac:dyDescent="0.2">
      <c r="B1581" s="127" t="str">
        <f t="shared" si="24"/>
        <v/>
      </c>
    </row>
    <row r="1582" spans="1:9" ht="12.75" customHeight="1" x14ac:dyDescent="0.2">
      <c r="B1582" s="127" t="str">
        <f t="shared" si="24"/>
        <v>Cos</v>
      </c>
      <c r="C1582" s="248" t="s">
        <v>247</v>
      </c>
      <c r="D1582" s="248"/>
      <c r="E1582" s="248"/>
      <c r="F1582" s="248"/>
      <c r="G1582" s="248"/>
    </row>
    <row r="1583" spans="1:9" ht="13.5" customHeight="1" x14ac:dyDescent="0.2">
      <c r="B1583" s="127" t="str">
        <f t="shared" si="24"/>
        <v/>
      </c>
      <c r="C1583" s="248"/>
      <c r="D1583" s="248"/>
      <c r="E1583" s="248"/>
      <c r="F1583" s="248"/>
      <c r="G1583" s="248"/>
    </row>
    <row r="1584" spans="1:9" ht="6" customHeight="1" x14ac:dyDescent="0.2">
      <c r="B1584" s="127" t="str">
        <f t="shared" si="24"/>
        <v/>
      </c>
    </row>
    <row r="1585" spans="1:9" ht="13.5" customHeight="1" x14ac:dyDescent="0.2">
      <c r="B1585" s="127" t="str">
        <f t="shared" si="24"/>
        <v xml:space="preserve">
CF</v>
      </c>
      <c r="C1585" s="249" t="s">
        <v>205</v>
      </c>
      <c r="D1585" s="251" t="s">
        <v>206</v>
      </c>
      <c r="E1585" s="251" t="s">
        <v>207</v>
      </c>
      <c r="F1585" s="251" t="s">
        <v>208</v>
      </c>
      <c r="G1585" s="252" t="s">
        <v>209</v>
      </c>
      <c r="H1585" s="245" t="s">
        <v>210</v>
      </c>
      <c r="I1585" s="243" t="s">
        <v>211</v>
      </c>
    </row>
    <row r="1586" spans="1:9" ht="15" customHeight="1" x14ac:dyDescent="0.2">
      <c r="B1586" s="127" t="str">
        <f t="shared" si="24"/>
        <v/>
      </c>
      <c r="C1586" s="250"/>
      <c r="D1586" s="246"/>
      <c r="E1586" s="246"/>
      <c r="F1586" s="246"/>
      <c r="G1586" s="253"/>
      <c r="H1586" s="246"/>
      <c r="I1586" s="244"/>
    </row>
    <row r="1587" spans="1:9" ht="16.5" customHeight="1" x14ac:dyDescent="0.2">
      <c r="A1587" s="127">
        <v>10066</v>
      </c>
      <c r="B1587" s="126" t="s">
        <v>321</v>
      </c>
      <c r="C1587" s="147" t="s">
        <v>5</v>
      </c>
      <c r="D1587" s="148">
        <v>-2177</v>
      </c>
      <c r="E1587" s="149"/>
      <c r="F1587" s="149"/>
      <c r="G1587" s="149"/>
      <c r="H1587" s="149"/>
      <c r="I1587" s="150"/>
    </row>
    <row r="1588" spans="1:9" ht="13.5" customHeight="1" x14ac:dyDescent="0.2">
      <c r="A1588" s="127">
        <v>10066</v>
      </c>
      <c r="B1588" s="127" t="str">
        <f t="shared" si="24"/>
        <v>I01</v>
      </c>
      <c r="C1588" s="129" t="s">
        <v>6</v>
      </c>
      <c r="D1588" s="130">
        <v>-2576594</v>
      </c>
      <c r="E1588" s="130">
        <v>-2577343.98</v>
      </c>
      <c r="F1588" s="130">
        <v>0</v>
      </c>
      <c r="G1588" s="130">
        <v>-2577343.98</v>
      </c>
      <c r="H1588" s="131">
        <v>100.02910741855334</v>
      </c>
      <c r="I1588" s="132">
        <v>749.98</v>
      </c>
    </row>
    <row r="1589" spans="1:9" ht="13.5" customHeight="1" x14ac:dyDescent="0.2">
      <c r="A1589" s="127">
        <v>10066</v>
      </c>
      <c r="B1589" s="127" t="str">
        <f t="shared" si="24"/>
        <v>I03</v>
      </c>
      <c r="C1589" s="129" t="s">
        <v>7</v>
      </c>
      <c r="D1589" s="130">
        <v>-88774</v>
      </c>
      <c r="E1589" s="130">
        <v>-74499</v>
      </c>
      <c r="F1589" s="130">
        <v>0</v>
      </c>
      <c r="G1589" s="130">
        <v>-74499</v>
      </c>
      <c r="H1589" s="131">
        <v>83.919841395003047</v>
      </c>
      <c r="I1589" s="132">
        <v>-14275</v>
      </c>
    </row>
    <row r="1590" spans="1:9" ht="13.5" customHeight="1" x14ac:dyDescent="0.2">
      <c r="A1590" s="127">
        <v>10066</v>
      </c>
      <c r="B1590" s="127" t="str">
        <f t="shared" si="24"/>
        <v>I05</v>
      </c>
      <c r="C1590" s="129" t="s">
        <v>8</v>
      </c>
      <c r="D1590" s="130">
        <v>-130680</v>
      </c>
      <c r="E1590" s="130">
        <v>0</v>
      </c>
      <c r="F1590" s="130">
        <v>0</v>
      </c>
      <c r="G1590" s="130">
        <v>0</v>
      </c>
      <c r="H1590" s="131">
        <v>0</v>
      </c>
      <c r="I1590" s="132">
        <v>-130680</v>
      </c>
    </row>
    <row r="1591" spans="1:9" ht="13.5" customHeight="1" x14ac:dyDescent="0.2">
      <c r="A1591" s="127">
        <v>10066</v>
      </c>
      <c r="B1591" s="127" t="str">
        <f t="shared" si="24"/>
        <v>I08</v>
      </c>
      <c r="C1591" s="129" t="s">
        <v>213</v>
      </c>
      <c r="D1591" s="130">
        <v>-62500</v>
      </c>
      <c r="E1591" s="130">
        <v>-26407.8</v>
      </c>
      <c r="F1591" s="130">
        <v>0</v>
      </c>
      <c r="G1591" s="130">
        <v>-26407.8</v>
      </c>
      <c r="H1591" s="131">
        <v>42.252479999999998</v>
      </c>
      <c r="I1591" s="132">
        <v>-36092.199999999997</v>
      </c>
    </row>
    <row r="1592" spans="1:9" ht="13.5" customHeight="1" x14ac:dyDescent="0.2">
      <c r="A1592" s="127">
        <v>10066</v>
      </c>
      <c r="B1592" s="127" t="str">
        <f t="shared" si="24"/>
        <v>I09</v>
      </c>
      <c r="C1592" s="129" t="s">
        <v>10</v>
      </c>
      <c r="D1592" s="130">
        <v>-41000</v>
      </c>
      <c r="E1592" s="130">
        <v>-9025.83</v>
      </c>
      <c r="F1592" s="130">
        <v>0</v>
      </c>
      <c r="G1592" s="130">
        <v>-9025.83</v>
      </c>
      <c r="H1592" s="131">
        <v>22.014219512195123</v>
      </c>
      <c r="I1592" s="132">
        <v>-31974.17</v>
      </c>
    </row>
    <row r="1593" spans="1:9" ht="13.5" customHeight="1" x14ac:dyDescent="0.2">
      <c r="A1593" s="127">
        <v>10066</v>
      </c>
      <c r="B1593" s="127" t="str">
        <f t="shared" si="24"/>
        <v>I12</v>
      </c>
      <c r="C1593" s="129" t="s">
        <v>11</v>
      </c>
      <c r="D1593" s="130">
        <v>-87350</v>
      </c>
      <c r="E1593" s="130">
        <v>-51974.54</v>
      </c>
      <c r="F1593" s="130">
        <v>0</v>
      </c>
      <c r="G1593" s="130">
        <v>-51974.54</v>
      </c>
      <c r="H1593" s="131">
        <v>59.501476817401262</v>
      </c>
      <c r="I1593" s="132">
        <v>-35375.46</v>
      </c>
    </row>
    <row r="1594" spans="1:9" ht="13.5" customHeight="1" x14ac:dyDescent="0.2">
      <c r="A1594" s="127">
        <v>10066</v>
      </c>
      <c r="B1594" s="127" t="str">
        <f t="shared" si="24"/>
        <v>I13</v>
      </c>
      <c r="C1594" s="129" t="s">
        <v>12</v>
      </c>
      <c r="D1594" s="130">
        <v>-20500</v>
      </c>
      <c r="E1594" s="130">
        <v>-5316.92</v>
      </c>
      <c r="F1594" s="130">
        <v>0</v>
      </c>
      <c r="G1594" s="130">
        <v>-5316.92</v>
      </c>
      <c r="H1594" s="131">
        <v>25.936195121951219</v>
      </c>
      <c r="I1594" s="132">
        <v>-15183.08</v>
      </c>
    </row>
    <row r="1595" spans="1:9" ht="13.5" customHeight="1" x14ac:dyDescent="0.2">
      <c r="A1595" s="127">
        <v>10066</v>
      </c>
      <c r="B1595" s="127" t="str">
        <f t="shared" si="24"/>
        <v>I18</v>
      </c>
      <c r="C1595" s="129" t="s">
        <v>13</v>
      </c>
      <c r="D1595" s="130">
        <v>-117182</v>
      </c>
      <c r="E1595" s="130">
        <v>0</v>
      </c>
      <c r="F1595" s="130">
        <v>0</v>
      </c>
      <c r="G1595" s="130">
        <v>0</v>
      </c>
      <c r="H1595" s="131">
        <v>0</v>
      </c>
      <c r="I1595" s="132">
        <v>-117182</v>
      </c>
    </row>
    <row r="1596" spans="1:9" ht="12.75" customHeight="1" x14ac:dyDescent="0.2">
      <c r="A1596" s="127">
        <v>10066</v>
      </c>
      <c r="B1596" s="127" t="str">
        <f t="shared" si="24"/>
        <v/>
      </c>
    </row>
    <row r="1597" spans="1:9" ht="13.5" customHeight="1" x14ac:dyDescent="0.2">
      <c r="A1597" s="127">
        <v>10066</v>
      </c>
      <c r="C1597" s="143" t="s">
        <v>14</v>
      </c>
      <c r="D1597" s="144">
        <v>-3124580</v>
      </c>
      <c r="E1597" s="144">
        <v>-2744568.07</v>
      </c>
      <c r="F1597" s="144">
        <v>0</v>
      </c>
      <c r="G1597" s="144">
        <v>-2744568.07</v>
      </c>
      <c r="H1597" s="145">
        <v>87.837983665004572</v>
      </c>
      <c r="I1597" s="146">
        <v>-380011.93</v>
      </c>
    </row>
    <row r="1598" spans="1:9" ht="0.75" customHeight="1" x14ac:dyDescent="0.2">
      <c r="A1598" s="127">
        <v>10066</v>
      </c>
      <c r="B1598" s="127" t="str">
        <f t="shared" si="24"/>
        <v/>
      </c>
    </row>
    <row r="1599" spans="1:9" ht="13.5" customHeight="1" x14ac:dyDescent="0.2">
      <c r="A1599" s="127">
        <v>10066</v>
      </c>
      <c r="B1599" s="127" t="str">
        <f t="shared" si="24"/>
        <v>E01</v>
      </c>
      <c r="C1599" s="129" t="s">
        <v>15</v>
      </c>
      <c r="D1599" s="130">
        <v>1557278</v>
      </c>
      <c r="E1599" s="130">
        <v>-2802.5</v>
      </c>
      <c r="F1599" s="130">
        <v>0</v>
      </c>
      <c r="G1599" s="130">
        <v>-2802.5</v>
      </c>
      <c r="H1599" s="131">
        <v>-0.17996144554793689</v>
      </c>
      <c r="I1599" s="132">
        <v>1560080.5</v>
      </c>
    </row>
    <row r="1600" spans="1:9" ht="13.5" customHeight="1" x14ac:dyDescent="0.2">
      <c r="A1600" s="127">
        <v>10066</v>
      </c>
      <c r="B1600" s="127" t="str">
        <f t="shared" si="24"/>
        <v>E02</v>
      </c>
      <c r="C1600" s="129" t="s">
        <v>16</v>
      </c>
      <c r="D1600" s="130">
        <v>5000</v>
      </c>
      <c r="E1600" s="130">
        <v>1802.5</v>
      </c>
      <c r="F1600" s="130">
        <v>0</v>
      </c>
      <c r="G1600" s="130">
        <v>1802.5</v>
      </c>
      <c r="H1600" s="131">
        <v>36.049999999999997</v>
      </c>
      <c r="I1600" s="132">
        <v>3197.5</v>
      </c>
    </row>
    <row r="1601" spans="1:9" ht="13.5" customHeight="1" x14ac:dyDescent="0.2">
      <c r="A1601" s="127">
        <v>10066</v>
      </c>
      <c r="B1601" s="127" t="str">
        <f t="shared" si="24"/>
        <v>E03</v>
      </c>
      <c r="C1601" s="129" t="s">
        <v>17</v>
      </c>
      <c r="D1601" s="130">
        <v>636131</v>
      </c>
      <c r="E1601" s="130">
        <v>-2500</v>
      </c>
      <c r="F1601" s="130">
        <v>0</v>
      </c>
      <c r="G1601" s="130">
        <v>-2500</v>
      </c>
      <c r="H1601" s="131">
        <v>-0.39300081272568071</v>
      </c>
      <c r="I1601" s="132">
        <v>638631</v>
      </c>
    </row>
    <row r="1602" spans="1:9" ht="13.5" customHeight="1" x14ac:dyDescent="0.2">
      <c r="A1602" s="127">
        <v>10066</v>
      </c>
      <c r="B1602" s="127" t="str">
        <f t="shared" si="24"/>
        <v>E04</v>
      </c>
      <c r="C1602" s="129" t="s">
        <v>18</v>
      </c>
      <c r="D1602" s="130">
        <v>60334</v>
      </c>
      <c r="E1602" s="130">
        <v>0</v>
      </c>
      <c r="F1602" s="130">
        <v>0</v>
      </c>
      <c r="G1602" s="130">
        <v>0</v>
      </c>
      <c r="H1602" s="131">
        <v>0</v>
      </c>
      <c r="I1602" s="132">
        <v>60334</v>
      </c>
    </row>
    <row r="1603" spans="1:9" ht="13.5" customHeight="1" x14ac:dyDescent="0.2">
      <c r="A1603" s="127">
        <v>10066</v>
      </c>
      <c r="B1603" s="127" t="str">
        <f t="shared" si="24"/>
        <v>E05</v>
      </c>
      <c r="C1603" s="129" t="s">
        <v>214</v>
      </c>
      <c r="D1603" s="130">
        <v>153580</v>
      </c>
      <c r="E1603" s="130">
        <v>-1000</v>
      </c>
      <c r="F1603" s="130">
        <v>0</v>
      </c>
      <c r="G1603" s="130">
        <v>-1000</v>
      </c>
      <c r="H1603" s="131">
        <v>-0.65112644875634862</v>
      </c>
      <c r="I1603" s="132">
        <v>154580</v>
      </c>
    </row>
    <row r="1604" spans="1:9" ht="13.5" customHeight="1" x14ac:dyDescent="0.2">
      <c r="A1604" s="127">
        <v>10066</v>
      </c>
      <c r="B1604" s="127" t="str">
        <f t="shared" si="24"/>
        <v>E07</v>
      </c>
      <c r="C1604" s="129" t="s">
        <v>19</v>
      </c>
      <c r="D1604" s="130">
        <v>90020</v>
      </c>
      <c r="E1604" s="130">
        <v>-2200</v>
      </c>
      <c r="F1604" s="130">
        <v>0</v>
      </c>
      <c r="G1604" s="130">
        <v>-2200</v>
      </c>
      <c r="H1604" s="131">
        <v>-2.443901355254388</v>
      </c>
      <c r="I1604" s="132">
        <v>92220</v>
      </c>
    </row>
    <row r="1605" spans="1:9" ht="13.5" customHeight="1" x14ac:dyDescent="0.2">
      <c r="A1605" s="127">
        <v>10066</v>
      </c>
      <c r="B1605" s="127" t="str">
        <f t="shared" si="24"/>
        <v>E08</v>
      </c>
      <c r="C1605" s="129" t="s">
        <v>20</v>
      </c>
      <c r="D1605" s="130">
        <v>16781</v>
      </c>
      <c r="E1605" s="130">
        <v>-1136.1199999999999</v>
      </c>
      <c r="F1605" s="130">
        <v>0</v>
      </c>
      <c r="G1605" s="130">
        <v>-1136.1199999999999</v>
      </c>
      <c r="H1605" s="131">
        <v>-6.7702759072760861</v>
      </c>
      <c r="I1605" s="132">
        <v>17917.12</v>
      </c>
    </row>
    <row r="1606" spans="1:9" ht="13.5" customHeight="1" x14ac:dyDescent="0.2">
      <c r="A1606" s="127">
        <v>10066</v>
      </c>
      <c r="B1606" s="127" t="str">
        <f t="shared" si="24"/>
        <v>E09</v>
      </c>
      <c r="C1606" s="129" t="s">
        <v>215</v>
      </c>
      <c r="D1606" s="130">
        <v>4350</v>
      </c>
      <c r="E1606" s="130">
        <v>1731.47</v>
      </c>
      <c r="F1606" s="130">
        <v>0</v>
      </c>
      <c r="G1606" s="130">
        <v>1731.47</v>
      </c>
      <c r="H1606" s="131">
        <v>39.80390804597701</v>
      </c>
      <c r="I1606" s="132">
        <v>2618.5300000000002</v>
      </c>
    </row>
    <row r="1607" spans="1:9" ht="13.5" customHeight="1" x14ac:dyDescent="0.2">
      <c r="A1607" s="127">
        <v>10066</v>
      </c>
      <c r="B1607" s="127" t="str">
        <f t="shared" si="24"/>
        <v>E10</v>
      </c>
      <c r="C1607" s="129" t="s">
        <v>21</v>
      </c>
      <c r="D1607" s="130">
        <v>986</v>
      </c>
      <c r="E1607" s="130">
        <v>986</v>
      </c>
      <c r="F1607" s="130">
        <v>0</v>
      </c>
      <c r="G1607" s="130">
        <v>986</v>
      </c>
      <c r="H1607" s="131">
        <v>100</v>
      </c>
      <c r="I1607" s="132">
        <v>0</v>
      </c>
    </row>
    <row r="1608" spans="1:9" ht="13.5" customHeight="1" x14ac:dyDescent="0.2">
      <c r="A1608" s="127">
        <v>10066</v>
      </c>
      <c r="B1608" s="127" t="str">
        <f t="shared" si="24"/>
        <v>E11</v>
      </c>
      <c r="C1608" s="129" t="s">
        <v>22</v>
      </c>
      <c r="D1608" s="130">
        <v>3500</v>
      </c>
      <c r="E1608" s="130">
        <v>0</v>
      </c>
      <c r="F1608" s="130">
        <v>0</v>
      </c>
      <c r="G1608" s="130">
        <v>0</v>
      </c>
      <c r="H1608" s="131">
        <v>0</v>
      </c>
      <c r="I1608" s="132">
        <v>3500</v>
      </c>
    </row>
    <row r="1609" spans="1:9" ht="12.75" customHeight="1" x14ac:dyDescent="0.2">
      <c r="A1609" s="127">
        <v>10066</v>
      </c>
      <c r="B1609" s="127" t="str">
        <f t="shared" si="24"/>
        <v/>
      </c>
    </row>
    <row r="1610" spans="1:9" ht="13.5" customHeight="1" x14ac:dyDescent="0.2">
      <c r="A1610" s="127">
        <v>10066</v>
      </c>
      <c r="C1610" s="143" t="s">
        <v>23</v>
      </c>
      <c r="D1610" s="144">
        <v>2527960</v>
      </c>
      <c r="E1610" s="144">
        <v>-5118.6499999999996</v>
      </c>
      <c r="F1610" s="144">
        <v>0</v>
      </c>
      <c r="G1610" s="144">
        <v>-5118.6499999999996</v>
      </c>
      <c r="H1610" s="145">
        <v>-0.20248144749125779</v>
      </c>
      <c r="I1610" s="146">
        <v>2533078.65</v>
      </c>
    </row>
    <row r="1611" spans="1:9" ht="13.5" customHeight="1" x14ac:dyDescent="0.2">
      <c r="A1611" s="127">
        <v>10066</v>
      </c>
      <c r="B1611" s="127" t="str">
        <f t="shared" si="24"/>
        <v>E12</v>
      </c>
      <c r="C1611" s="129" t="s">
        <v>24</v>
      </c>
      <c r="D1611" s="130">
        <v>36000</v>
      </c>
      <c r="E1611" s="130">
        <v>6066.79</v>
      </c>
      <c r="F1611" s="130">
        <v>0</v>
      </c>
      <c r="G1611" s="130">
        <v>6066.79</v>
      </c>
      <c r="H1611" s="131">
        <v>16.852194444444443</v>
      </c>
      <c r="I1611" s="132">
        <v>29933.21</v>
      </c>
    </row>
    <row r="1612" spans="1:9" ht="13.5" customHeight="1" x14ac:dyDescent="0.2">
      <c r="A1612" s="127">
        <v>10066</v>
      </c>
      <c r="B1612" s="127" t="str">
        <f t="shared" ref="B1612:B1675" si="25">LEFT(C1612,3)</f>
        <v>E13</v>
      </c>
      <c r="C1612" s="129" t="s">
        <v>216</v>
      </c>
      <c r="D1612" s="130">
        <v>3700</v>
      </c>
      <c r="E1612" s="130">
        <v>824.5</v>
      </c>
      <c r="F1612" s="130">
        <v>0</v>
      </c>
      <c r="G1612" s="130">
        <v>824.5</v>
      </c>
      <c r="H1612" s="131">
        <v>22.283783783783782</v>
      </c>
      <c r="I1612" s="132">
        <v>2875.5</v>
      </c>
    </row>
    <row r="1613" spans="1:9" ht="13.5" customHeight="1" x14ac:dyDescent="0.2">
      <c r="A1613" s="127">
        <v>10066</v>
      </c>
      <c r="B1613" s="127" t="str">
        <f t="shared" si="25"/>
        <v>E14</v>
      </c>
      <c r="C1613" s="129" t="s">
        <v>25</v>
      </c>
      <c r="D1613" s="130">
        <v>49230</v>
      </c>
      <c r="E1613" s="130">
        <v>11785.21</v>
      </c>
      <c r="F1613" s="130">
        <v>0</v>
      </c>
      <c r="G1613" s="130">
        <v>11785.21</v>
      </c>
      <c r="H1613" s="131">
        <v>23.939081860654074</v>
      </c>
      <c r="I1613" s="132">
        <v>37444.79</v>
      </c>
    </row>
    <row r="1614" spans="1:9" ht="13.5" customHeight="1" x14ac:dyDescent="0.2">
      <c r="A1614" s="127">
        <v>10066</v>
      </c>
      <c r="B1614" s="127" t="str">
        <f t="shared" si="25"/>
        <v>E15</v>
      </c>
      <c r="C1614" s="129" t="s">
        <v>26</v>
      </c>
      <c r="D1614" s="130">
        <v>3000</v>
      </c>
      <c r="E1614" s="130">
        <v>-1900.72</v>
      </c>
      <c r="F1614" s="130">
        <v>0</v>
      </c>
      <c r="G1614" s="130">
        <v>-1900.72</v>
      </c>
      <c r="H1614" s="131">
        <v>-63.357333333333337</v>
      </c>
      <c r="I1614" s="132">
        <v>4900.72</v>
      </c>
    </row>
    <row r="1615" spans="1:9" ht="13.5" customHeight="1" x14ac:dyDescent="0.2">
      <c r="A1615" s="127">
        <v>10066</v>
      </c>
      <c r="B1615" s="127" t="str">
        <f t="shared" si="25"/>
        <v>E16</v>
      </c>
      <c r="C1615" s="129" t="s">
        <v>27</v>
      </c>
      <c r="D1615" s="130">
        <v>40000</v>
      </c>
      <c r="E1615" s="130">
        <v>4836.28</v>
      </c>
      <c r="F1615" s="130">
        <v>0</v>
      </c>
      <c r="G1615" s="130">
        <v>4836.28</v>
      </c>
      <c r="H1615" s="131">
        <v>12.0907</v>
      </c>
      <c r="I1615" s="132">
        <v>35163.72</v>
      </c>
    </row>
    <row r="1616" spans="1:9" ht="13.5" customHeight="1" x14ac:dyDescent="0.2">
      <c r="A1616" s="127">
        <v>10066</v>
      </c>
      <c r="B1616" s="127" t="str">
        <f t="shared" si="25"/>
        <v>E17</v>
      </c>
      <c r="C1616" s="129" t="s">
        <v>28</v>
      </c>
      <c r="D1616" s="130">
        <v>38922</v>
      </c>
      <c r="E1616" s="130">
        <v>40014</v>
      </c>
      <c r="F1616" s="130">
        <v>0</v>
      </c>
      <c r="G1616" s="130">
        <v>40014</v>
      </c>
      <c r="H1616" s="131">
        <v>102.8056112224449</v>
      </c>
      <c r="I1616" s="132">
        <v>-1092</v>
      </c>
    </row>
    <row r="1617" spans="1:9" ht="13.5" customHeight="1" x14ac:dyDescent="0.2">
      <c r="A1617" s="127">
        <v>10066</v>
      </c>
      <c r="B1617" s="127" t="str">
        <f t="shared" si="25"/>
        <v>E18</v>
      </c>
      <c r="C1617" s="129" t="s">
        <v>29</v>
      </c>
      <c r="D1617" s="130">
        <v>15420</v>
      </c>
      <c r="E1617" s="130">
        <v>9233.14</v>
      </c>
      <c r="F1617" s="130">
        <v>0</v>
      </c>
      <c r="G1617" s="130">
        <v>9233.14</v>
      </c>
      <c r="H1617" s="131">
        <v>59.877691309987028</v>
      </c>
      <c r="I1617" s="132">
        <v>6186.86</v>
      </c>
    </row>
    <row r="1618" spans="1:9" ht="12.75" customHeight="1" x14ac:dyDescent="0.2">
      <c r="A1618" s="127">
        <v>10066</v>
      </c>
      <c r="B1618" s="127" t="str">
        <f t="shared" si="25"/>
        <v/>
      </c>
    </row>
    <row r="1619" spans="1:9" ht="13.5" customHeight="1" x14ac:dyDescent="0.2">
      <c r="A1619" s="127">
        <v>10066</v>
      </c>
      <c r="C1619" s="143" t="s">
        <v>30</v>
      </c>
      <c r="D1619" s="144">
        <v>186272</v>
      </c>
      <c r="E1619" s="144">
        <v>70859.199999999997</v>
      </c>
      <c r="F1619" s="144">
        <v>0</v>
      </c>
      <c r="G1619" s="144">
        <v>70859.199999999997</v>
      </c>
      <c r="H1619" s="145">
        <v>38.040714653839544</v>
      </c>
      <c r="I1619" s="146">
        <v>115412.8</v>
      </c>
    </row>
    <row r="1620" spans="1:9" ht="13.5" customHeight="1" x14ac:dyDescent="0.2">
      <c r="A1620" s="127">
        <v>10066</v>
      </c>
      <c r="B1620" s="127" t="str">
        <f t="shared" si="25"/>
        <v>E19</v>
      </c>
      <c r="C1620" s="129" t="s">
        <v>31</v>
      </c>
      <c r="D1620" s="130">
        <v>119032</v>
      </c>
      <c r="E1620" s="130">
        <v>51077.85</v>
      </c>
      <c r="F1620" s="130">
        <v>0</v>
      </c>
      <c r="G1620" s="130">
        <v>51077.85</v>
      </c>
      <c r="H1620" s="131">
        <v>42.911023926339141</v>
      </c>
      <c r="I1620" s="132">
        <v>67954.149999999994</v>
      </c>
    </row>
    <row r="1621" spans="1:9" ht="13.5" customHeight="1" x14ac:dyDescent="0.2">
      <c r="A1621" s="127">
        <v>10066</v>
      </c>
      <c r="B1621" s="127" t="str">
        <f t="shared" si="25"/>
        <v>E20</v>
      </c>
      <c r="C1621" s="129" t="s">
        <v>32</v>
      </c>
      <c r="D1621" s="130">
        <v>25950</v>
      </c>
      <c r="E1621" s="130">
        <v>15598.28</v>
      </c>
      <c r="F1621" s="130">
        <v>0</v>
      </c>
      <c r="G1621" s="130">
        <v>15598.28</v>
      </c>
      <c r="H1621" s="131">
        <v>60.10897880539499</v>
      </c>
      <c r="I1621" s="132">
        <v>10351.719999999999</v>
      </c>
    </row>
    <row r="1622" spans="1:9" ht="13.5" customHeight="1" x14ac:dyDescent="0.2">
      <c r="A1622" s="127">
        <v>10066</v>
      </c>
      <c r="B1622" s="127" t="str">
        <f t="shared" si="25"/>
        <v>E22</v>
      </c>
      <c r="C1622" s="129" t="s">
        <v>33</v>
      </c>
      <c r="D1622" s="130">
        <v>39550</v>
      </c>
      <c r="E1622" s="130">
        <v>8098.56</v>
      </c>
      <c r="F1622" s="130">
        <v>0</v>
      </c>
      <c r="G1622" s="130">
        <v>8098.56</v>
      </c>
      <c r="H1622" s="131">
        <v>20.476763590391908</v>
      </c>
      <c r="I1622" s="132">
        <v>31451.439999999999</v>
      </c>
    </row>
    <row r="1623" spans="1:9" ht="13.5" customHeight="1" x14ac:dyDescent="0.2">
      <c r="A1623" s="127">
        <v>10066</v>
      </c>
      <c r="B1623" s="127" t="str">
        <f t="shared" si="25"/>
        <v>E23</v>
      </c>
      <c r="C1623" s="129" t="s">
        <v>34</v>
      </c>
      <c r="D1623" s="130">
        <v>15888</v>
      </c>
      <c r="E1623" s="130">
        <v>1188</v>
      </c>
      <c r="F1623" s="130">
        <v>0</v>
      </c>
      <c r="G1623" s="130">
        <v>1188</v>
      </c>
      <c r="H1623" s="131">
        <v>7.4773413897280978</v>
      </c>
      <c r="I1623" s="132">
        <v>14700</v>
      </c>
    </row>
    <row r="1624" spans="1:9" ht="13.5" customHeight="1" x14ac:dyDescent="0.2">
      <c r="A1624" s="127">
        <v>10066</v>
      </c>
      <c r="B1624" s="127" t="str">
        <f t="shared" si="25"/>
        <v>E24</v>
      </c>
      <c r="C1624" s="129" t="s">
        <v>35</v>
      </c>
      <c r="D1624" s="130">
        <v>5500</v>
      </c>
      <c r="E1624" s="130">
        <v>6967.33</v>
      </c>
      <c r="F1624" s="130">
        <v>0</v>
      </c>
      <c r="G1624" s="130">
        <v>6967.33</v>
      </c>
      <c r="H1624" s="131">
        <v>126.67872727272726</v>
      </c>
      <c r="I1624" s="132">
        <v>-1467.33</v>
      </c>
    </row>
    <row r="1625" spans="1:9" ht="13.5" customHeight="1" x14ac:dyDescent="0.2">
      <c r="A1625" s="127">
        <v>10066</v>
      </c>
      <c r="B1625" s="127" t="str">
        <f t="shared" si="25"/>
        <v>E25</v>
      </c>
      <c r="C1625" s="129" t="s">
        <v>36</v>
      </c>
      <c r="D1625" s="130">
        <v>166857</v>
      </c>
      <c r="E1625" s="130">
        <v>-6273.980000000005</v>
      </c>
      <c r="F1625" s="130">
        <v>0</v>
      </c>
      <c r="G1625" s="130">
        <v>-6273.980000000005</v>
      </c>
      <c r="H1625" s="131">
        <v>-3.7600939726831979</v>
      </c>
      <c r="I1625" s="132">
        <v>173130.98</v>
      </c>
    </row>
    <row r="1626" spans="1:9" ht="12.75" customHeight="1" x14ac:dyDescent="0.2">
      <c r="A1626" s="127">
        <v>10066</v>
      </c>
      <c r="B1626" s="127" t="str">
        <f t="shared" si="25"/>
        <v/>
      </c>
    </row>
    <row r="1627" spans="1:9" ht="13.5" customHeight="1" x14ac:dyDescent="0.2">
      <c r="A1627" s="127">
        <v>10066</v>
      </c>
      <c r="C1627" s="143" t="s">
        <v>37</v>
      </c>
      <c r="D1627" s="144">
        <v>372777</v>
      </c>
      <c r="E1627" s="144">
        <v>76656.039999999994</v>
      </c>
      <c r="F1627" s="144">
        <v>0</v>
      </c>
      <c r="G1627" s="144">
        <v>76656.039999999994</v>
      </c>
      <c r="H1627" s="145">
        <v>20.563511160828057</v>
      </c>
      <c r="I1627" s="146">
        <v>296120.96000000002</v>
      </c>
    </row>
    <row r="1628" spans="1:9" ht="13.5" customHeight="1" x14ac:dyDescent="0.2">
      <c r="A1628" s="127">
        <v>10066</v>
      </c>
      <c r="B1628" s="127" t="str">
        <f t="shared" si="25"/>
        <v>E26</v>
      </c>
      <c r="C1628" s="129" t="s">
        <v>38</v>
      </c>
      <c r="D1628" s="130">
        <v>100000</v>
      </c>
      <c r="E1628" s="130">
        <v>8263</v>
      </c>
      <c r="F1628" s="130">
        <v>0</v>
      </c>
      <c r="G1628" s="130">
        <v>8263</v>
      </c>
      <c r="H1628" s="131">
        <v>8.2629999999999999</v>
      </c>
      <c r="I1628" s="132">
        <v>91737</v>
      </c>
    </row>
    <row r="1629" spans="1:9" ht="13.5" customHeight="1" x14ac:dyDescent="0.2">
      <c r="A1629" s="127">
        <v>10066</v>
      </c>
      <c r="B1629" s="127" t="str">
        <f t="shared" si="25"/>
        <v>E27</v>
      </c>
      <c r="C1629" s="129" t="s">
        <v>39</v>
      </c>
      <c r="D1629" s="130">
        <v>96132</v>
      </c>
      <c r="E1629" s="130">
        <v>33109.019999999997</v>
      </c>
      <c r="F1629" s="130">
        <v>0</v>
      </c>
      <c r="G1629" s="130">
        <v>33109.019999999997</v>
      </c>
      <c r="H1629" s="131">
        <v>34.441205841967289</v>
      </c>
      <c r="I1629" s="132">
        <v>63022.98</v>
      </c>
    </row>
    <row r="1630" spans="1:9" ht="13.5" customHeight="1" x14ac:dyDescent="0.2">
      <c r="A1630" s="127">
        <v>10066</v>
      </c>
      <c r="B1630" s="127" t="str">
        <f t="shared" si="25"/>
        <v>E28</v>
      </c>
      <c r="C1630" s="129" t="s">
        <v>40</v>
      </c>
      <c r="D1630" s="130">
        <v>45767</v>
      </c>
      <c r="E1630" s="130">
        <v>20199</v>
      </c>
      <c r="F1630" s="130">
        <v>0</v>
      </c>
      <c r="G1630" s="130">
        <v>20199</v>
      </c>
      <c r="H1630" s="131">
        <v>44.134419996941027</v>
      </c>
      <c r="I1630" s="132">
        <v>25568</v>
      </c>
    </row>
    <row r="1631" spans="1:9" ht="12.75" customHeight="1" x14ac:dyDescent="0.2">
      <c r="A1631" s="127">
        <v>10066</v>
      </c>
      <c r="B1631" s="127" t="str">
        <f t="shared" si="25"/>
        <v/>
      </c>
    </row>
    <row r="1632" spans="1:9" ht="13.5" customHeight="1" x14ac:dyDescent="0.2">
      <c r="A1632" s="127">
        <v>10066</v>
      </c>
      <c r="C1632" s="143" t="s">
        <v>41</v>
      </c>
      <c r="D1632" s="144">
        <v>241899</v>
      </c>
      <c r="E1632" s="144">
        <v>61571.02</v>
      </c>
      <c r="F1632" s="144">
        <v>0</v>
      </c>
      <c r="G1632" s="144">
        <v>61571.02</v>
      </c>
      <c r="H1632" s="145">
        <v>25.453193274879187</v>
      </c>
      <c r="I1632" s="146">
        <v>180327.98</v>
      </c>
    </row>
    <row r="1633" spans="1:9" ht="13.5" customHeight="1" x14ac:dyDescent="0.2">
      <c r="A1633" s="127">
        <v>10066</v>
      </c>
      <c r="B1633" s="127" t="str">
        <f t="shared" si="25"/>
        <v>Con</v>
      </c>
      <c r="C1633" s="129" t="s">
        <v>42</v>
      </c>
      <c r="D1633" s="130">
        <v>-206505</v>
      </c>
      <c r="E1633" s="130">
        <v>0</v>
      </c>
      <c r="F1633" s="130">
        <v>0</v>
      </c>
      <c r="G1633" s="130">
        <v>0</v>
      </c>
      <c r="H1633" s="131">
        <v>0</v>
      </c>
      <c r="I1633" s="132">
        <v>-206505</v>
      </c>
    </row>
    <row r="1634" spans="1:9" ht="12.75" customHeight="1" x14ac:dyDescent="0.2">
      <c r="A1634" s="127">
        <v>10066</v>
      </c>
      <c r="B1634" s="127" t="str">
        <f t="shared" si="25"/>
        <v/>
      </c>
    </row>
    <row r="1635" spans="1:9" ht="13.5" customHeight="1" x14ac:dyDescent="0.2">
      <c r="A1635" s="127">
        <v>10066</v>
      </c>
      <c r="C1635" s="143" t="s">
        <v>44</v>
      </c>
      <c r="D1635" s="144">
        <v>-206505</v>
      </c>
      <c r="E1635" s="144">
        <v>0</v>
      </c>
      <c r="F1635" s="144">
        <v>0</v>
      </c>
      <c r="G1635" s="144">
        <v>0</v>
      </c>
      <c r="H1635" s="145">
        <v>0</v>
      </c>
      <c r="I1635" s="146">
        <v>-206505</v>
      </c>
    </row>
    <row r="1636" spans="1:9" ht="0.75" customHeight="1" x14ac:dyDescent="0.2">
      <c r="A1636" s="127">
        <v>10066</v>
      </c>
      <c r="B1636" s="127" t="str">
        <f t="shared" si="25"/>
        <v/>
      </c>
    </row>
    <row r="1637" spans="1:9" ht="15.75" customHeight="1" x14ac:dyDescent="0.2">
      <c r="A1637" s="127">
        <v>10066</v>
      </c>
      <c r="C1637" s="139" t="s">
        <v>45</v>
      </c>
      <c r="D1637" s="140">
        <v>3122403</v>
      </c>
      <c r="E1637" s="140">
        <v>203967.61</v>
      </c>
      <c r="F1637" s="140">
        <v>0</v>
      </c>
      <c r="G1637" s="140">
        <v>203967.61</v>
      </c>
      <c r="H1637" s="141">
        <v>6.5323921992132341</v>
      </c>
      <c r="I1637" s="142">
        <v>2918435.39</v>
      </c>
    </row>
    <row r="1638" spans="1:9" ht="14.25" customHeight="1" x14ac:dyDescent="0.2">
      <c r="A1638" s="127">
        <v>10066</v>
      </c>
      <c r="B1638" s="127" t="s">
        <v>322</v>
      </c>
      <c r="C1638" s="161" t="s">
        <v>46</v>
      </c>
      <c r="D1638" s="162">
        <v>-2177</v>
      </c>
      <c r="E1638" s="162">
        <v>-2540600.46</v>
      </c>
      <c r="F1638" s="162">
        <v>0</v>
      </c>
      <c r="G1638" s="162">
        <v>-2540600.46</v>
      </c>
      <c r="H1638" s="151">
        <v>116701.90445567295</v>
      </c>
      <c r="I1638" s="152">
        <v>2538423.46</v>
      </c>
    </row>
    <row r="1639" spans="1:9" ht="16.5" customHeight="1" x14ac:dyDescent="0.2">
      <c r="A1639" s="127">
        <v>10066</v>
      </c>
      <c r="B1639" s="127" t="s">
        <v>323</v>
      </c>
      <c r="C1639" s="153" t="s">
        <v>47</v>
      </c>
      <c r="D1639" s="154">
        <v>21611</v>
      </c>
      <c r="E1639" s="155"/>
      <c r="F1639" s="155"/>
      <c r="G1639" s="155"/>
      <c r="H1639" s="155"/>
      <c r="I1639" s="156"/>
    </row>
    <row r="1640" spans="1:9" ht="13.5" customHeight="1" x14ac:dyDescent="0.2">
      <c r="A1640" s="127">
        <v>10066</v>
      </c>
      <c r="B1640" s="127" t="str">
        <f>LEFT(C1640,4)</f>
        <v>CI01</v>
      </c>
      <c r="C1640" s="129" t="s">
        <v>48</v>
      </c>
      <c r="D1640" s="130">
        <v>-11308</v>
      </c>
      <c r="E1640" s="130">
        <v>0</v>
      </c>
      <c r="F1640" s="130">
        <v>0</v>
      </c>
      <c r="G1640" s="130">
        <v>0</v>
      </c>
      <c r="H1640" s="131">
        <v>0</v>
      </c>
      <c r="I1640" s="132">
        <v>-11308</v>
      </c>
    </row>
    <row r="1641" spans="1:9" ht="12.75" customHeight="1" x14ac:dyDescent="0.2">
      <c r="A1641" s="127">
        <v>10066</v>
      </c>
      <c r="B1641" s="127" t="str">
        <f t="shared" si="25"/>
        <v/>
      </c>
    </row>
    <row r="1642" spans="1:9" ht="13.5" customHeight="1" x14ac:dyDescent="0.2">
      <c r="A1642" s="127">
        <v>10066</v>
      </c>
      <c r="C1642" s="143" t="s">
        <v>51</v>
      </c>
      <c r="D1642" s="144">
        <v>-11308</v>
      </c>
      <c r="E1642" s="144">
        <v>0</v>
      </c>
      <c r="F1642" s="144">
        <v>0</v>
      </c>
      <c r="G1642" s="144">
        <v>0</v>
      </c>
      <c r="H1642" s="145">
        <v>0</v>
      </c>
      <c r="I1642" s="146">
        <v>-11308</v>
      </c>
    </row>
    <row r="1643" spans="1:9" ht="0.75" customHeight="1" x14ac:dyDescent="0.2">
      <c r="A1643" s="127">
        <v>10066</v>
      </c>
      <c r="B1643" s="127" t="str">
        <f t="shared" si="25"/>
        <v/>
      </c>
    </row>
    <row r="1644" spans="1:9" ht="13.5" customHeight="1" x14ac:dyDescent="0.2">
      <c r="A1644" s="127">
        <v>10066</v>
      </c>
      <c r="B1644" s="127" t="str">
        <f>LEFT(C1644,4)</f>
        <v>CE02</v>
      </c>
      <c r="C1644" s="129" t="s">
        <v>230</v>
      </c>
      <c r="D1644" s="130">
        <v>32919</v>
      </c>
      <c r="E1644" s="130">
        <v>0</v>
      </c>
      <c r="F1644" s="130">
        <v>0</v>
      </c>
      <c r="G1644" s="130">
        <v>0</v>
      </c>
      <c r="H1644" s="131">
        <v>0</v>
      </c>
      <c r="I1644" s="132">
        <v>32919</v>
      </c>
    </row>
    <row r="1645" spans="1:9" ht="12.75" customHeight="1" x14ac:dyDescent="0.2">
      <c r="A1645" s="127">
        <v>10066</v>
      </c>
      <c r="B1645" s="127" t="str">
        <f t="shared" si="25"/>
        <v/>
      </c>
    </row>
    <row r="1646" spans="1:9" ht="13.5" customHeight="1" x14ac:dyDescent="0.2">
      <c r="A1646" s="127">
        <v>10066</v>
      </c>
      <c r="C1646" s="143" t="s">
        <v>56</v>
      </c>
      <c r="D1646" s="144">
        <v>32919</v>
      </c>
      <c r="E1646" s="144">
        <v>0</v>
      </c>
      <c r="F1646" s="144">
        <v>0</v>
      </c>
      <c r="G1646" s="144">
        <v>0</v>
      </c>
      <c r="H1646" s="145">
        <v>0</v>
      </c>
      <c r="I1646" s="146">
        <v>32919</v>
      </c>
    </row>
    <row r="1647" spans="1:9" ht="0.75" customHeight="1" x14ac:dyDescent="0.2">
      <c r="A1647" s="127">
        <v>10066</v>
      </c>
      <c r="B1647" s="127" t="str">
        <f t="shared" si="25"/>
        <v/>
      </c>
    </row>
    <row r="1648" spans="1:9" ht="14.25" customHeight="1" x14ac:dyDescent="0.2">
      <c r="A1648" s="127">
        <v>10066</v>
      </c>
      <c r="B1648" s="127" t="s">
        <v>324</v>
      </c>
      <c r="C1648" s="157" t="s">
        <v>57</v>
      </c>
      <c r="D1648" s="158">
        <v>21611</v>
      </c>
      <c r="E1648" s="158">
        <v>0</v>
      </c>
      <c r="F1648" s="158">
        <v>0</v>
      </c>
      <c r="G1648" s="158">
        <v>0</v>
      </c>
      <c r="H1648" s="159">
        <v>0</v>
      </c>
      <c r="I1648" s="160">
        <v>21611</v>
      </c>
    </row>
    <row r="1649" spans="1:9" ht="0.75" customHeight="1" x14ac:dyDescent="0.2">
      <c r="A1649" s="127">
        <v>10066</v>
      </c>
      <c r="B1649" s="127" t="str">
        <f t="shared" si="25"/>
        <v/>
      </c>
    </row>
    <row r="1650" spans="1:9" ht="14.25" customHeight="1" x14ac:dyDescent="0.2">
      <c r="A1650" s="127">
        <v>10066</v>
      </c>
      <c r="B1650" s="127" t="str">
        <f t="shared" si="25"/>
        <v>TOT</v>
      </c>
      <c r="C1650" s="133" t="s">
        <v>58</v>
      </c>
      <c r="D1650" s="134">
        <v>19434</v>
      </c>
      <c r="E1650" s="134">
        <v>-2540600.46</v>
      </c>
      <c r="F1650" s="134">
        <v>0</v>
      </c>
      <c r="G1650" s="134">
        <v>-2540600.46</v>
      </c>
      <c r="H1650" s="135">
        <v>-13072.967273849954</v>
      </c>
      <c r="I1650" s="136">
        <v>2560034.46</v>
      </c>
    </row>
    <row r="1651" spans="1:9" ht="6.75" customHeight="1" x14ac:dyDescent="0.2">
      <c r="B1651" s="127" t="str">
        <f t="shared" si="25"/>
        <v>Lon</v>
      </c>
      <c r="C1651" s="247" t="s">
        <v>202</v>
      </c>
      <c r="D1651" s="247"/>
      <c r="E1651" s="247"/>
      <c r="F1651" s="247"/>
      <c r="G1651" s="247"/>
    </row>
    <row r="1652" spans="1:9" ht="13.5" customHeight="1" x14ac:dyDescent="0.2">
      <c r="B1652" s="127" t="str">
        <f t="shared" si="25"/>
        <v/>
      </c>
      <c r="C1652" s="247"/>
      <c r="D1652" s="247"/>
      <c r="E1652" s="247"/>
      <c r="F1652" s="247"/>
      <c r="G1652" s="247"/>
    </row>
    <row r="1653" spans="1:9" ht="6.75" customHeight="1" x14ac:dyDescent="0.2">
      <c r="B1653" s="127" t="str">
        <f t="shared" si="25"/>
        <v/>
      </c>
      <c r="C1653" s="247"/>
      <c r="D1653" s="247"/>
      <c r="E1653" s="247"/>
      <c r="F1653" s="247"/>
      <c r="G1653" s="247"/>
    </row>
    <row r="1654" spans="1:9" ht="13.5" customHeight="1" x14ac:dyDescent="0.2">
      <c r="B1654" s="127" t="str">
        <f t="shared" si="25"/>
        <v>Rep</v>
      </c>
      <c r="C1654" s="248" t="s">
        <v>203</v>
      </c>
      <c r="D1654" s="248"/>
      <c r="E1654" s="248"/>
      <c r="F1654" s="248"/>
      <c r="G1654" s="248"/>
    </row>
    <row r="1655" spans="1:9" ht="6.75" customHeight="1" x14ac:dyDescent="0.2">
      <c r="B1655" s="127" t="str">
        <f t="shared" si="25"/>
        <v/>
      </c>
    </row>
    <row r="1656" spans="1:9" ht="12.75" customHeight="1" x14ac:dyDescent="0.2">
      <c r="B1656" s="127" t="str">
        <f t="shared" si="25"/>
        <v>Cos</v>
      </c>
      <c r="C1656" s="248" t="s">
        <v>248</v>
      </c>
      <c r="D1656" s="248"/>
      <c r="E1656" s="248"/>
      <c r="F1656" s="248"/>
      <c r="G1656" s="248"/>
    </row>
    <row r="1657" spans="1:9" ht="13.5" customHeight="1" x14ac:dyDescent="0.2">
      <c r="B1657" s="127" t="str">
        <f t="shared" si="25"/>
        <v/>
      </c>
      <c r="C1657" s="248"/>
      <c r="D1657" s="248"/>
      <c r="E1657" s="248"/>
      <c r="F1657" s="248"/>
      <c r="G1657" s="248"/>
    </row>
    <row r="1658" spans="1:9" ht="6" customHeight="1" x14ac:dyDescent="0.2">
      <c r="B1658" s="127" t="str">
        <f t="shared" si="25"/>
        <v/>
      </c>
    </row>
    <row r="1659" spans="1:9" ht="13.5" customHeight="1" x14ac:dyDescent="0.2">
      <c r="B1659" s="127" t="str">
        <f t="shared" si="25"/>
        <v xml:space="preserve">
CF</v>
      </c>
      <c r="C1659" s="249" t="s">
        <v>205</v>
      </c>
      <c r="D1659" s="251" t="s">
        <v>206</v>
      </c>
      <c r="E1659" s="251" t="s">
        <v>207</v>
      </c>
      <c r="F1659" s="251" t="s">
        <v>208</v>
      </c>
      <c r="G1659" s="252" t="s">
        <v>209</v>
      </c>
      <c r="H1659" s="245" t="s">
        <v>210</v>
      </c>
      <c r="I1659" s="243" t="s">
        <v>211</v>
      </c>
    </row>
    <row r="1660" spans="1:9" ht="15" customHeight="1" x14ac:dyDescent="0.2">
      <c r="B1660" s="127" t="str">
        <f t="shared" si="25"/>
        <v/>
      </c>
      <c r="C1660" s="250"/>
      <c r="D1660" s="246"/>
      <c r="E1660" s="246"/>
      <c r="F1660" s="246"/>
      <c r="G1660" s="253"/>
      <c r="H1660" s="246"/>
      <c r="I1660" s="244"/>
    </row>
    <row r="1661" spans="1:9" ht="16.5" customHeight="1" x14ac:dyDescent="0.2">
      <c r="A1661" s="127">
        <v>10067</v>
      </c>
      <c r="B1661" s="126" t="s">
        <v>321</v>
      </c>
      <c r="C1661" s="147" t="s">
        <v>5</v>
      </c>
      <c r="D1661" s="148">
        <v>139043</v>
      </c>
      <c r="E1661" s="149"/>
      <c r="F1661" s="149"/>
      <c r="G1661" s="149"/>
      <c r="H1661" s="149"/>
      <c r="I1661" s="150"/>
    </row>
    <row r="1662" spans="1:9" ht="13.5" customHeight="1" x14ac:dyDescent="0.2">
      <c r="A1662" s="127">
        <v>10067</v>
      </c>
      <c r="B1662" s="127" t="str">
        <f t="shared" si="25"/>
        <v>I01</v>
      </c>
      <c r="C1662" s="129" t="s">
        <v>6</v>
      </c>
      <c r="D1662" s="130">
        <v>-1472386</v>
      </c>
      <c r="E1662" s="130">
        <v>-1472995.83</v>
      </c>
      <c r="F1662" s="130">
        <v>0</v>
      </c>
      <c r="G1662" s="130">
        <v>-1472995.83</v>
      </c>
      <c r="H1662" s="131">
        <v>100.04141780755863</v>
      </c>
      <c r="I1662" s="132">
        <v>609.83000000000004</v>
      </c>
    </row>
    <row r="1663" spans="1:9" ht="13.5" customHeight="1" x14ac:dyDescent="0.2">
      <c r="A1663" s="127">
        <v>10067</v>
      </c>
      <c r="B1663" s="127" t="str">
        <f t="shared" si="25"/>
        <v>I03</v>
      </c>
      <c r="C1663" s="129" t="s">
        <v>7</v>
      </c>
      <c r="D1663" s="130">
        <v>-77162</v>
      </c>
      <c r="E1663" s="130">
        <v>-69333</v>
      </c>
      <c r="F1663" s="130">
        <v>0</v>
      </c>
      <c r="G1663" s="130">
        <v>-69333</v>
      </c>
      <c r="H1663" s="131">
        <v>89.853814053549669</v>
      </c>
      <c r="I1663" s="132">
        <v>-7829</v>
      </c>
    </row>
    <row r="1664" spans="1:9" ht="13.5" customHeight="1" x14ac:dyDescent="0.2">
      <c r="A1664" s="127">
        <v>10067</v>
      </c>
      <c r="B1664" s="127" t="str">
        <f t="shared" si="25"/>
        <v>I05</v>
      </c>
      <c r="C1664" s="129" t="s">
        <v>8</v>
      </c>
      <c r="D1664" s="130">
        <v>-104280</v>
      </c>
      <c r="E1664" s="130">
        <v>0</v>
      </c>
      <c r="F1664" s="130">
        <v>0</v>
      </c>
      <c r="G1664" s="130">
        <v>0</v>
      </c>
      <c r="H1664" s="131">
        <v>0</v>
      </c>
      <c r="I1664" s="132">
        <v>-104280</v>
      </c>
    </row>
    <row r="1665" spans="1:9" ht="13.5" customHeight="1" x14ac:dyDescent="0.2">
      <c r="A1665" s="127">
        <v>10067</v>
      </c>
      <c r="B1665" s="127" t="str">
        <f t="shared" si="25"/>
        <v>I08</v>
      </c>
      <c r="C1665" s="129" t="s">
        <v>213</v>
      </c>
      <c r="D1665" s="130">
        <v>-15300</v>
      </c>
      <c r="E1665" s="130">
        <v>-5823</v>
      </c>
      <c r="F1665" s="130">
        <v>0</v>
      </c>
      <c r="G1665" s="130">
        <v>-5823</v>
      </c>
      <c r="H1665" s="131">
        <v>38.058823529411768</v>
      </c>
      <c r="I1665" s="132">
        <v>-9477</v>
      </c>
    </row>
    <row r="1666" spans="1:9" ht="13.5" customHeight="1" x14ac:dyDescent="0.2">
      <c r="A1666" s="127">
        <v>10067</v>
      </c>
      <c r="B1666" s="127" t="str">
        <f t="shared" si="25"/>
        <v>I09</v>
      </c>
      <c r="C1666" s="129" t="s">
        <v>10</v>
      </c>
      <c r="D1666" s="130">
        <v>-72150</v>
      </c>
      <c r="E1666" s="130">
        <v>-20595.82</v>
      </c>
      <c r="F1666" s="130">
        <v>0</v>
      </c>
      <c r="G1666" s="130">
        <v>-20595.82</v>
      </c>
      <c r="H1666" s="131">
        <v>28.545835065835067</v>
      </c>
      <c r="I1666" s="132">
        <v>-51554.18</v>
      </c>
    </row>
    <row r="1667" spans="1:9" ht="13.5" customHeight="1" x14ac:dyDescent="0.2">
      <c r="A1667" s="127">
        <v>10067</v>
      </c>
      <c r="B1667" s="127" t="str">
        <f t="shared" si="25"/>
        <v>I12</v>
      </c>
      <c r="C1667" s="129" t="s">
        <v>11</v>
      </c>
      <c r="D1667" s="130">
        <v>0</v>
      </c>
      <c r="E1667" s="130">
        <v>-11653.95</v>
      </c>
      <c r="F1667" s="130">
        <v>0</v>
      </c>
      <c r="G1667" s="130">
        <v>-11653.95</v>
      </c>
      <c r="H1667" s="131">
        <v>0</v>
      </c>
      <c r="I1667" s="132">
        <v>11653.95</v>
      </c>
    </row>
    <row r="1668" spans="1:9" ht="13.5" customHeight="1" x14ac:dyDescent="0.2">
      <c r="A1668" s="127">
        <v>10067</v>
      </c>
      <c r="B1668" s="127" t="str">
        <f t="shared" si="25"/>
        <v>I13</v>
      </c>
      <c r="C1668" s="129" t="s">
        <v>12</v>
      </c>
      <c r="D1668" s="130">
        <v>0</v>
      </c>
      <c r="E1668" s="130">
        <v>-224.89</v>
      </c>
      <c r="F1668" s="130">
        <v>0</v>
      </c>
      <c r="G1668" s="130">
        <v>-224.89</v>
      </c>
      <c r="H1668" s="131">
        <v>0</v>
      </c>
      <c r="I1668" s="132">
        <v>224.89</v>
      </c>
    </row>
    <row r="1669" spans="1:9" ht="13.5" customHeight="1" x14ac:dyDescent="0.2">
      <c r="A1669" s="127">
        <v>10067</v>
      </c>
      <c r="B1669" s="127" t="str">
        <f t="shared" si="25"/>
        <v>I18</v>
      </c>
      <c r="C1669" s="129" t="s">
        <v>13</v>
      </c>
      <c r="D1669" s="130">
        <v>-8158</v>
      </c>
      <c r="E1669" s="130">
        <v>0</v>
      </c>
      <c r="F1669" s="130">
        <v>0</v>
      </c>
      <c r="G1669" s="130">
        <v>0</v>
      </c>
      <c r="H1669" s="131">
        <v>0</v>
      </c>
      <c r="I1669" s="132">
        <v>-8158</v>
      </c>
    </row>
    <row r="1670" spans="1:9" ht="12.75" customHeight="1" x14ac:dyDescent="0.2">
      <c r="A1670" s="127">
        <v>10067</v>
      </c>
      <c r="B1670" s="127" t="str">
        <f t="shared" si="25"/>
        <v/>
      </c>
    </row>
    <row r="1671" spans="1:9" ht="13.5" customHeight="1" x14ac:dyDescent="0.2">
      <c r="A1671" s="127">
        <v>10067</v>
      </c>
      <c r="C1671" s="143" t="s">
        <v>14</v>
      </c>
      <c r="D1671" s="144">
        <v>-1749436</v>
      </c>
      <c r="E1671" s="144">
        <v>-1580626.49</v>
      </c>
      <c r="F1671" s="144">
        <v>0</v>
      </c>
      <c r="G1671" s="144">
        <v>-1580626.49</v>
      </c>
      <c r="H1671" s="145">
        <v>90.350632432395358</v>
      </c>
      <c r="I1671" s="146">
        <v>-168809.51</v>
      </c>
    </row>
    <row r="1672" spans="1:9" ht="0.75" customHeight="1" x14ac:dyDescent="0.2">
      <c r="A1672" s="127">
        <v>10067</v>
      </c>
      <c r="B1672" s="127" t="str">
        <f t="shared" si="25"/>
        <v/>
      </c>
    </row>
    <row r="1673" spans="1:9" ht="13.5" customHeight="1" x14ac:dyDescent="0.2">
      <c r="A1673" s="127">
        <v>10067</v>
      </c>
      <c r="B1673" s="127" t="str">
        <f t="shared" si="25"/>
        <v>E01</v>
      </c>
      <c r="C1673" s="129" t="s">
        <v>15</v>
      </c>
      <c r="D1673" s="130">
        <v>962248</v>
      </c>
      <c r="E1673" s="130">
        <v>0</v>
      </c>
      <c r="F1673" s="130">
        <v>0</v>
      </c>
      <c r="G1673" s="130">
        <v>0</v>
      </c>
      <c r="H1673" s="131">
        <v>0</v>
      </c>
      <c r="I1673" s="132">
        <v>962248</v>
      </c>
    </row>
    <row r="1674" spans="1:9" ht="13.5" customHeight="1" x14ac:dyDescent="0.2">
      <c r="A1674" s="127">
        <v>10067</v>
      </c>
      <c r="B1674" s="127" t="str">
        <f t="shared" si="25"/>
        <v>E03</v>
      </c>
      <c r="C1674" s="129" t="s">
        <v>17</v>
      </c>
      <c r="D1674" s="130">
        <v>217858</v>
      </c>
      <c r="E1674" s="130">
        <v>-1000</v>
      </c>
      <c r="F1674" s="130">
        <v>0</v>
      </c>
      <c r="G1674" s="130">
        <v>-1000</v>
      </c>
      <c r="H1674" s="131">
        <v>-0.45901458748359025</v>
      </c>
      <c r="I1674" s="132">
        <v>218858</v>
      </c>
    </row>
    <row r="1675" spans="1:9" ht="13.5" customHeight="1" x14ac:dyDescent="0.2">
      <c r="A1675" s="127">
        <v>10067</v>
      </c>
      <c r="B1675" s="127" t="str">
        <f t="shared" si="25"/>
        <v>E04</v>
      </c>
      <c r="C1675" s="129" t="s">
        <v>18</v>
      </c>
      <c r="D1675" s="130">
        <v>31883</v>
      </c>
      <c r="E1675" s="130">
        <v>0</v>
      </c>
      <c r="F1675" s="130">
        <v>0</v>
      </c>
      <c r="G1675" s="130">
        <v>0</v>
      </c>
      <c r="H1675" s="131">
        <v>0</v>
      </c>
      <c r="I1675" s="132">
        <v>31883</v>
      </c>
    </row>
    <row r="1676" spans="1:9" ht="13.5" customHeight="1" x14ac:dyDescent="0.2">
      <c r="A1676" s="127">
        <v>10067</v>
      </c>
      <c r="B1676" s="127" t="str">
        <f t="shared" ref="B1676:B1739" si="26">LEFT(C1676,3)</f>
        <v>E05</v>
      </c>
      <c r="C1676" s="129" t="s">
        <v>214</v>
      </c>
      <c r="D1676" s="130">
        <v>45558</v>
      </c>
      <c r="E1676" s="130">
        <v>0</v>
      </c>
      <c r="F1676" s="130">
        <v>0</v>
      </c>
      <c r="G1676" s="130">
        <v>0</v>
      </c>
      <c r="H1676" s="131">
        <v>0</v>
      </c>
      <c r="I1676" s="132">
        <v>45558</v>
      </c>
    </row>
    <row r="1677" spans="1:9" ht="13.5" customHeight="1" x14ac:dyDescent="0.2">
      <c r="A1677" s="127">
        <v>10067</v>
      </c>
      <c r="B1677" s="127" t="str">
        <f t="shared" si="26"/>
        <v>E07</v>
      </c>
      <c r="C1677" s="129" t="s">
        <v>19</v>
      </c>
      <c r="D1677" s="130">
        <v>29378</v>
      </c>
      <c r="E1677" s="130">
        <v>0</v>
      </c>
      <c r="F1677" s="130">
        <v>0</v>
      </c>
      <c r="G1677" s="130">
        <v>0</v>
      </c>
      <c r="H1677" s="131">
        <v>0</v>
      </c>
      <c r="I1677" s="132">
        <v>29378</v>
      </c>
    </row>
    <row r="1678" spans="1:9" ht="13.5" customHeight="1" x14ac:dyDescent="0.2">
      <c r="A1678" s="127">
        <v>10067</v>
      </c>
      <c r="B1678" s="127" t="str">
        <f t="shared" si="26"/>
        <v>E08</v>
      </c>
      <c r="C1678" s="129" t="s">
        <v>20</v>
      </c>
      <c r="D1678" s="130">
        <v>11086</v>
      </c>
      <c r="E1678" s="130">
        <v>761.01</v>
      </c>
      <c r="F1678" s="130">
        <v>0</v>
      </c>
      <c r="G1678" s="130">
        <v>761.01</v>
      </c>
      <c r="H1678" s="131">
        <v>6.8646040050514161</v>
      </c>
      <c r="I1678" s="132">
        <v>10324.99</v>
      </c>
    </row>
    <row r="1679" spans="1:9" ht="13.5" customHeight="1" x14ac:dyDescent="0.2">
      <c r="A1679" s="127">
        <v>10067</v>
      </c>
      <c r="B1679" s="127" t="str">
        <f t="shared" si="26"/>
        <v>E09</v>
      </c>
      <c r="C1679" s="129" t="s">
        <v>215</v>
      </c>
      <c r="D1679" s="130">
        <v>5250</v>
      </c>
      <c r="E1679" s="130">
        <v>981.4</v>
      </c>
      <c r="F1679" s="130">
        <v>0</v>
      </c>
      <c r="G1679" s="130">
        <v>981.4</v>
      </c>
      <c r="H1679" s="131">
        <v>18.693333333333332</v>
      </c>
      <c r="I1679" s="132">
        <v>4268.6000000000004</v>
      </c>
    </row>
    <row r="1680" spans="1:9" ht="13.5" customHeight="1" x14ac:dyDescent="0.2">
      <c r="A1680" s="127">
        <v>10067</v>
      </c>
      <c r="B1680" s="127" t="str">
        <f t="shared" si="26"/>
        <v>E10</v>
      </c>
      <c r="C1680" s="129" t="s">
        <v>21</v>
      </c>
      <c r="D1680" s="130">
        <v>12113</v>
      </c>
      <c r="E1680" s="130">
        <v>584</v>
      </c>
      <c r="F1680" s="130">
        <v>0</v>
      </c>
      <c r="G1680" s="130">
        <v>584</v>
      </c>
      <c r="H1680" s="131">
        <v>4.8212664079914145</v>
      </c>
      <c r="I1680" s="132">
        <v>11529</v>
      </c>
    </row>
    <row r="1681" spans="1:9" ht="13.5" customHeight="1" x14ac:dyDescent="0.2">
      <c r="A1681" s="127">
        <v>10067</v>
      </c>
      <c r="B1681" s="127" t="str">
        <f t="shared" si="26"/>
        <v>E11</v>
      </c>
      <c r="C1681" s="129" t="s">
        <v>22</v>
      </c>
      <c r="D1681" s="130">
        <v>2000</v>
      </c>
      <c r="E1681" s="130">
        <v>0</v>
      </c>
      <c r="F1681" s="130">
        <v>0</v>
      </c>
      <c r="G1681" s="130">
        <v>0</v>
      </c>
      <c r="H1681" s="131">
        <v>0</v>
      </c>
      <c r="I1681" s="132">
        <v>2000</v>
      </c>
    </row>
    <row r="1682" spans="1:9" ht="12.75" customHeight="1" x14ac:dyDescent="0.2">
      <c r="A1682" s="127">
        <v>10067</v>
      </c>
      <c r="B1682" s="127" t="str">
        <f t="shared" si="26"/>
        <v/>
      </c>
    </row>
    <row r="1683" spans="1:9" ht="13.5" customHeight="1" x14ac:dyDescent="0.2">
      <c r="A1683" s="127">
        <v>10067</v>
      </c>
      <c r="C1683" s="143" t="s">
        <v>23</v>
      </c>
      <c r="D1683" s="144">
        <v>1317374</v>
      </c>
      <c r="E1683" s="144">
        <v>1326.41</v>
      </c>
      <c r="F1683" s="144">
        <v>0</v>
      </c>
      <c r="G1683" s="144">
        <v>1326.41</v>
      </c>
      <c r="H1683" s="145">
        <v>0.1006859099997419</v>
      </c>
      <c r="I1683" s="146">
        <v>1316047.5900000001</v>
      </c>
    </row>
    <row r="1684" spans="1:9" ht="13.5" customHeight="1" x14ac:dyDescent="0.2">
      <c r="A1684" s="127">
        <v>10067</v>
      </c>
      <c r="B1684" s="127" t="str">
        <f t="shared" si="26"/>
        <v>E12</v>
      </c>
      <c r="C1684" s="129" t="s">
        <v>24</v>
      </c>
      <c r="D1684" s="130">
        <v>15100</v>
      </c>
      <c r="E1684" s="130">
        <v>984.99</v>
      </c>
      <c r="F1684" s="130">
        <v>0</v>
      </c>
      <c r="G1684" s="130">
        <v>984.99</v>
      </c>
      <c r="H1684" s="131">
        <v>6.5231125827814571</v>
      </c>
      <c r="I1684" s="132">
        <v>14115.01</v>
      </c>
    </row>
    <row r="1685" spans="1:9" ht="13.5" customHeight="1" x14ac:dyDescent="0.2">
      <c r="A1685" s="127">
        <v>10067</v>
      </c>
      <c r="B1685" s="127" t="str">
        <f t="shared" si="26"/>
        <v>E13</v>
      </c>
      <c r="C1685" s="129" t="s">
        <v>216</v>
      </c>
      <c r="D1685" s="130">
        <v>5500</v>
      </c>
      <c r="E1685" s="130">
        <v>125.81</v>
      </c>
      <c r="F1685" s="130">
        <v>0</v>
      </c>
      <c r="G1685" s="130">
        <v>125.81</v>
      </c>
      <c r="H1685" s="131">
        <v>2.2874545454545454</v>
      </c>
      <c r="I1685" s="132">
        <v>5374.19</v>
      </c>
    </row>
    <row r="1686" spans="1:9" ht="13.5" customHeight="1" x14ac:dyDescent="0.2">
      <c r="A1686" s="127">
        <v>10067</v>
      </c>
      <c r="B1686" s="127" t="str">
        <f t="shared" si="26"/>
        <v>E14</v>
      </c>
      <c r="C1686" s="129" t="s">
        <v>25</v>
      </c>
      <c r="D1686" s="130">
        <v>21200</v>
      </c>
      <c r="E1686" s="130">
        <v>3297.9599999999987</v>
      </c>
      <c r="F1686" s="130">
        <v>0</v>
      </c>
      <c r="G1686" s="130">
        <v>3297.9599999999987</v>
      </c>
      <c r="H1686" s="131">
        <v>15.556415094339618</v>
      </c>
      <c r="I1686" s="132">
        <v>17902.04</v>
      </c>
    </row>
    <row r="1687" spans="1:9" ht="13.5" customHeight="1" x14ac:dyDescent="0.2">
      <c r="A1687" s="127">
        <v>10067</v>
      </c>
      <c r="B1687" s="127" t="str">
        <f t="shared" si="26"/>
        <v>E15</v>
      </c>
      <c r="C1687" s="129" t="s">
        <v>26</v>
      </c>
      <c r="D1687" s="130">
        <v>800</v>
      </c>
      <c r="E1687" s="130">
        <v>61.9</v>
      </c>
      <c r="F1687" s="130">
        <v>0</v>
      </c>
      <c r="G1687" s="130">
        <v>61.9</v>
      </c>
      <c r="H1687" s="131">
        <v>7.7374999999999998</v>
      </c>
      <c r="I1687" s="132">
        <v>738.1</v>
      </c>
    </row>
    <row r="1688" spans="1:9" ht="13.5" customHeight="1" x14ac:dyDescent="0.2">
      <c r="A1688" s="127">
        <v>10067</v>
      </c>
      <c r="B1688" s="127" t="str">
        <f t="shared" si="26"/>
        <v>E16</v>
      </c>
      <c r="C1688" s="129" t="s">
        <v>27</v>
      </c>
      <c r="D1688" s="130">
        <v>19750</v>
      </c>
      <c r="E1688" s="130">
        <v>1239.6400000000001</v>
      </c>
      <c r="F1688" s="130">
        <v>0</v>
      </c>
      <c r="G1688" s="130">
        <v>1239.6400000000001</v>
      </c>
      <c r="H1688" s="131">
        <v>6.2766582278481016</v>
      </c>
      <c r="I1688" s="132">
        <v>18510.36</v>
      </c>
    </row>
    <row r="1689" spans="1:9" ht="13.5" customHeight="1" x14ac:dyDescent="0.2">
      <c r="A1689" s="127">
        <v>10067</v>
      </c>
      <c r="B1689" s="127" t="str">
        <f t="shared" si="26"/>
        <v>E17</v>
      </c>
      <c r="C1689" s="129" t="s">
        <v>28</v>
      </c>
      <c r="D1689" s="130">
        <v>19524</v>
      </c>
      <c r="E1689" s="130">
        <v>20135.25</v>
      </c>
      <c r="F1689" s="130">
        <v>0</v>
      </c>
      <c r="G1689" s="130">
        <v>20135.25</v>
      </c>
      <c r="H1689" s="131">
        <v>103.13076213890598</v>
      </c>
      <c r="I1689" s="132">
        <v>-611.25</v>
      </c>
    </row>
    <row r="1690" spans="1:9" ht="13.5" customHeight="1" x14ac:dyDescent="0.2">
      <c r="A1690" s="127">
        <v>10067</v>
      </c>
      <c r="B1690" s="127" t="str">
        <f t="shared" si="26"/>
        <v>E18</v>
      </c>
      <c r="C1690" s="129" t="s">
        <v>29</v>
      </c>
      <c r="D1690" s="130">
        <v>10782</v>
      </c>
      <c r="E1690" s="130">
        <v>3622.71</v>
      </c>
      <c r="F1690" s="130">
        <v>0</v>
      </c>
      <c r="G1690" s="130">
        <v>3622.71</v>
      </c>
      <c r="H1690" s="131">
        <v>33.599610461880914</v>
      </c>
      <c r="I1690" s="132">
        <v>7159.29</v>
      </c>
    </row>
    <row r="1691" spans="1:9" ht="12.75" customHeight="1" x14ac:dyDescent="0.2">
      <c r="A1691" s="127">
        <v>10067</v>
      </c>
      <c r="B1691" s="127" t="str">
        <f t="shared" si="26"/>
        <v/>
      </c>
    </row>
    <row r="1692" spans="1:9" ht="13.5" customHeight="1" x14ac:dyDescent="0.2">
      <c r="A1692" s="127">
        <v>10067</v>
      </c>
      <c r="C1692" s="143" t="s">
        <v>30</v>
      </c>
      <c r="D1692" s="144">
        <v>92656</v>
      </c>
      <c r="E1692" s="144">
        <v>29468.26</v>
      </c>
      <c r="F1692" s="144">
        <v>0</v>
      </c>
      <c r="G1692" s="144">
        <v>29468.26</v>
      </c>
      <c r="H1692" s="145">
        <v>31.803941460887586</v>
      </c>
      <c r="I1692" s="146">
        <v>63187.74</v>
      </c>
    </row>
    <row r="1693" spans="1:9" ht="13.5" customHeight="1" x14ac:dyDescent="0.2">
      <c r="A1693" s="127">
        <v>10067</v>
      </c>
      <c r="B1693" s="127" t="str">
        <f t="shared" si="26"/>
        <v>E19</v>
      </c>
      <c r="C1693" s="129" t="s">
        <v>31</v>
      </c>
      <c r="D1693" s="130">
        <v>42196</v>
      </c>
      <c r="E1693" s="130">
        <v>8825.0400000000009</v>
      </c>
      <c r="F1693" s="130">
        <v>0</v>
      </c>
      <c r="G1693" s="130">
        <v>8825.0400000000009</v>
      </c>
      <c r="H1693" s="131">
        <v>20.914399469144001</v>
      </c>
      <c r="I1693" s="132">
        <v>33370.959999999999</v>
      </c>
    </row>
    <row r="1694" spans="1:9" ht="13.5" customHeight="1" x14ac:dyDescent="0.2">
      <c r="A1694" s="127">
        <v>10067</v>
      </c>
      <c r="B1694" s="127" t="str">
        <f t="shared" si="26"/>
        <v>E20</v>
      </c>
      <c r="C1694" s="129" t="s">
        <v>32</v>
      </c>
      <c r="D1694" s="130">
        <v>14375</v>
      </c>
      <c r="E1694" s="130">
        <v>8972.3799999999992</v>
      </c>
      <c r="F1694" s="130">
        <v>0</v>
      </c>
      <c r="G1694" s="130">
        <v>8972.3799999999992</v>
      </c>
      <c r="H1694" s="131">
        <v>62.416556521739111</v>
      </c>
      <c r="I1694" s="132">
        <v>5402.6200000000008</v>
      </c>
    </row>
    <row r="1695" spans="1:9" ht="13.5" customHeight="1" x14ac:dyDescent="0.2">
      <c r="A1695" s="127">
        <v>10067</v>
      </c>
      <c r="B1695" s="127" t="str">
        <f t="shared" si="26"/>
        <v>E22</v>
      </c>
      <c r="C1695" s="129" t="s">
        <v>33</v>
      </c>
      <c r="D1695" s="130">
        <v>12400</v>
      </c>
      <c r="E1695" s="130">
        <v>5952.52</v>
      </c>
      <c r="F1695" s="130">
        <v>0</v>
      </c>
      <c r="G1695" s="130">
        <v>5952.52</v>
      </c>
      <c r="H1695" s="131">
        <v>48.0041935483871</v>
      </c>
      <c r="I1695" s="132">
        <v>6447.48</v>
      </c>
    </row>
    <row r="1696" spans="1:9" ht="13.5" customHeight="1" x14ac:dyDescent="0.2">
      <c r="A1696" s="127">
        <v>10067</v>
      </c>
      <c r="B1696" s="127" t="str">
        <f t="shared" si="26"/>
        <v>E23</v>
      </c>
      <c r="C1696" s="129" t="s">
        <v>34</v>
      </c>
      <c r="D1696" s="130">
        <v>9204</v>
      </c>
      <c r="E1696" s="130">
        <v>704</v>
      </c>
      <c r="F1696" s="130">
        <v>0</v>
      </c>
      <c r="G1696" s="130">
        <v>704</v>
      </c>
      <c r="H1696" s="131">
        <v>7.6488483268144298</v>
      </c>
      <c r="I1696" s="132">
        <v>8500</v>
      </c>
    </row>
    <row r="1697" spans="1:9" ht="13.5" customHeight="1" x14ac:dyDescent="0.2">
      <c r="A1697" s="127">
        <v>10067</v>
      </c>
      <c r="B1697" s="127" t="str">
        <f t="shared" si="26"/>
        <v>E24</v>
      </c>
      <c r="C1697" s="129" t="s">
        <v>35</v>
      </c>
      <c r="D1697" s="130">
        <v>9950</v>
      </c>
      <c r="E1697" s="130">
        <v>5550.97</v>
      </c>
      <c r="F1697" s="130">
        <v>0</v>
      </c>
      <c r="G1697" s="130">
        <v>5550.97</v>
      </c>
      <c r="H1697" s="131">
        <v>55.788643216080409</v>
      </c>
      <c r="I1697" s="132">
        <v>4399.03</v>
      </c>
    </row>
    <row r="1698" spans="1:9" ht="13.5" customHeight="1" x14ac:dyDescent="0.2">
      <c r="A1698" s="127">
        <v>10067</v>
      </c>
      <c r="B1698" s="127" t="str">
        <f t="shared" si="26"/>
        <v>E25</v>
      </c>
      <c r="C1698" s="129" t="s">
        <v>36</v>
      </c>
      <c r="D1698" s="130">
        <v>84256</v>
      </c>
      <c r="E1698" s="130">
        <v>4018.81</v>
      </c>
      <c r="F1698" s="130">
        <v>0</v>
      </c>
      <c r="G1698" s="130">
        <v>4018.81</v>
      </c>
      <c r="H1698" s="131">
        <v>4.7697612039498667</v>
      </c>
      <c r="I1698" s="132">
        <v>80237.19</v>
      </c>
    </row>
    <row r="1699" spans="1:9" ht="12.75" customHeight="1" x14ac:dyDescent="0.2">
      <c r="A1699" s="127">
        <v>10067</v>
      </c>
      <c r="B1699" s="127" t="str">
        <f t="shared" si="26"/>
        <v/>
      </c>
    </row>
    <row r="1700" spans="1:9" ht="13.5" customHeight="1" x14ac:dyDescent="0.2">
      <c r="A1700" s="127">
        <v>10067</v>
      </c>
      <c r="C1700" s="143" t="s">
        <v>37</v>
      </c>
      <c r="D1700" s="144">
        <v>172381</v>
      </c>
      <c r="E1700" s="144">
        <v>34023.72</v>
      </c>
      <c r="F1700" s="144">
        <v>0</v>
      </c>
      <c r="G1700" s="144">
        <v>34023.72</v>
      </c>
      <c r="H1700" s="145">
        <v>19.73751167472053</v>
      </c>
      <c r="I1700" s="146">
        <v>138357.28</v>
      </c>
    </row>
    <row r="1701" spans="1:9" ht="13.5" customHeight="1" x14ac:dyDescent="0.2">
      <c r="A1701" s="127">
        <v>10067</v>
      </c>
      <c r="B1701" s="127" t="str">
        <f t="shared" si="26"/>
        <v>E26</v>
      </c>
      <c r="C1701" s="129" t="s">
        <v>38</v>
      </c>
      <c r="D1701" s="130">
        <v>65000</v>
      </c>
      <c r="E1701" s="130">
        <v>18220</v>
      </c>
      <c r="F1701" s="130">
        <v>0</v>
      </c>
      <c r="G1701" s="130">
        <v>18220</v>
      </c>
      <c r="H1701" s="131">
        <v>28.030769230769234</v>
      </c>
      <c r="I1701" s="132">
        <v>46780</v>
      </c>
    </row>
    <row r="1702" spans="1:9" ht="13.5" customHeight="1" x14ac:dyDescent="0.2">
      <c r="A1702" s="127">
        <v>10067</v>
      </c>
      <c r="B1702" s="127" t="str">
        <f t="shared" si="26"/>
        <v>E27</v>
      </c>
      <c r="C1702" s="129" t="s">
        <v>39</v>
      </c>
      <c r="D1702" s="130">
        <v>170037</v>
      </c>
      <c r="E1702" s="130">
        <v>42184.93</v>
      </c>
      <c r="F1702" s="130">
        <v>0</v>
      </c>
      <c r="G1702" s="130">
        <v>42184.93</v>
      </c>
      <c r="H1702" s="131">
        <v>24.809265042314319</v>
      </c>
      <c r="I1702" s="132">
        <v>127852.07</v>
      </c>
    </row>
    <row r="1703" spans="1:9" ht="13.5" customHeight="1" x14ac:dyDescent="0.2">
      <c r="A1703" s="127">
        <v>10067</v>
      </c>
      <c r="B1703" s="127" t="str">
        <f t="shared" si="26"/>
        <v>E28</v>
      </c>
      <c r="C1703" s="129" t="s">
        <v>40</v>
      </c>
      <c r="D1703" s="130">
        <v>33595</v>
      </c>
      <c r="E1703" s="130">
        <v>22740</v>
      </c>
      <c r="F1703" s="130">
        <v>0</v>
      </c>
      <c r="G1703" s="130">
        <v>22740</v>
      </c>
      <c r="H1703" s="131">
        <v>67.688644143473738</v>
      </c>
      <c r="I1703" s="132">
        <v>10855</v>
      </c>
    </row>
    <row r="1704" spans="1:9" ht="12.75" customHeight="1" x14ac:dyDescent="0.2">
      <c r="A1704" s="127">
        <v>10067</v>
      </c>
      <c r="B1704" s="127" t="str">
        <f t="shared" si="26"/>
        <v/>
      </c>
    </row>
    <row r="1705" spans="1:9" ht="13.5" customHeight="1" x14ac:dyDescent="0.2">
      <c r="A1705" s="127">
        <v>10067</v>
      </c>
      <c r="C1705" s="143" t="s">
        <v>41</v>
      </c>
      <c r="D1705" s="144">
        <v>268632</v>
      </c>
      <c r="E1705" s="144">
        <v>83144.929999999993</v>
      </c>
      <c r="F1705" s="144">
        <v>0</v>
      </c>
      <c r="G1705" s="144">
        <v>83144.929999999993</v>
      </c>
      <c r="H1705" s="145">
        <v>30.951238125018612</v>
      </c>
      <c r="I1705" s="146">
        <v>185487.07</v>
      </c>
    </row>
    <row r="1706" spans="1:9" ht="13.5" customHeight="1" x14ac:dyDescent="0.2">
      <c r="A1706" s="127">
        <v>10067</v>
      </c>
      <c r="B1706" s="127" t="str">
        <f t="shared" si="26"/>
        <v>Con</v>
      </c>
      <c r="C1706" s="129" t="s">
        <v>42</v>
      </c>
      <c r="D1706" s="130">
        <v>37436</v>
      </c>
      <c r="E1706" s="130">
        <v>0</v>
      </c>
      <c r="F1706" s="130">
        <v>0</v>
      </c>
      <c r="G1706" s="130">
        <v>0</v>
      </c>
      <c r="H1706" s="131">
        <v>0</v>
      </c>
      <c r="I1706" s="132">
        <v>37436</v>
      </c>
    </row>
    <row r="1707" spans="1:9" ht="12.75" customHeight="1" x14ac:dyDescent="0.2">
      <c r="A1707" s="127">
        <v>10067</v>
      </c>
      <c r="B1707" s="127" t="str">
        <f t="shared" si="26"/>
        <v/>
      </c>
    </row>
    <row r="1708" spans="1:9" ht="13.5" customHeight="1" x14ac:dyDescent="0.2">
      <c r="A1708" s="127">
        <v>10067</v>
      </c>
      <c r="C1708" s="143" t="s">
        <v>44</v>
      </c>
      <c r="D1708" s="144">
        <v>37436</v>
      </c>
      <c r="E1708" s="144">
        <v>0</v>
      </c>
      <c r="F1708" s="144">
        <v>0</v>
      </c>
      <c r="G1708" s="144">
        <v>0</v>
      </c>
      <c r="H1708" s="145">
        <v>0</v>
      </c>
      <c r="I1708" s="146">
        <v>37436</v>
      </c>
    </row>
    <row r="1709" spans="1:9" ht="0.75" customHeight="1" x14ac:dyDescent="0.2">
      <c r="A1709" s="127">
        <v>10067</v>
      </c>
      <c r="B1709" s="127" t="str">
        <f t="shared" si="26"/>
        <v/>
      </c>
    </row>
    <row r="1710" spans="1:9" ht="15.75" customHeight="1" x14ac:dyDescent="0.2">
      <c r="A1710" s="127">
        <v>10067</v>
      </c>
      <c r="C1710" s="139" t="s">
        <v>45</v>
      </c>
      <c r="D1710" s="140">
        <v>1888479</v>
      </c>
      <c r="E1710" s="140">
        <v>147963.32</v>
      </c>
      <c r="F1710" s="140">
        <v>0</v>
      </c>
      <c r="G1710" s="140">
        <v>147963.32</v>
      </c>
      <c r="H1710" s="141">
        <v>7.8350524416739598</v>
      </c>
      <c r="I1710" s="142">
        <v>1740515.68</v>
      </c>
    </row>
    <row r="1711" spans="1:9" ht="14.25" customHeight="1" x14ac:dyDescent="0.2">
      <c r="A1711" s="127">
        <v>10067</v>
      </c>
      <c r="B1711" s="127" t="s">
        <v>322</v>
      </c>
      <c r="C1711" s="161" t="s">
        <v>46</v>
      </c>
      <c r="D1711" s="162">
        <v>139043</v>
      </c>
      <c r="E1711" s="162">
        <v>-1432663.17</v>
      </c>
      <c r="F1711" s="162">
        <v>0</v>
      </c>
      <c r="G1711" s="162">
        <v>-1432663.17</v>
      </c>
      <c r="H1711" s="151">
        <v>-1030.3741792107478</v>
      </c>
      <c r="I1711" s="152">
        <v>1571706.17</v>
      </c>
    </row>
    <row r="1712" spans="1:9" ht="16.5" customHeight="1" x14ac:dyDescent="0.2">
      <c r="A1712" s="127">
        <v>10067</v>
      </c>
      <c r="B1712" s="127" t="s">
        <v>323</v>
      </c>
      <c r="C1712" s="153" t="s">
        <v>47</v>
      </c>
      <c r="D1712" s="154">
        <v>10119</v>
      </c>
      <c r="E1712" s="155"/>
      <c r="F1712" s="155"/>
      <c r="G1712" s="155"/>
      <c r="H1712" s="155"/>
      <c r="I1712" s="156"/>
    </row>
    <row r="1713" spans="1:9" ht="13.5" customHeight="1" x14ac:dyDescent="0.2">
      <c r="A1713" s="127">
        <v>10067</v>
      </c>
      <c r="B1713" s="127" t="str">
        <f>LEFT(C1713,4)</f>
        <v>CI01</v>
      </c>
      <c r="C1713" s="129" t="s">
        <v>48</v>
      </c>
      <c r="D1713" s="130">
        <v>-8039</v>
      </c>
      <c r="E1713" s="130">
        <v>0</v>
      </c>
      <c r="F1713" s="130">
        <v>0</v>
      </c>
      <c r="G1713" s="130">
        <v>0</v>
      </c>
      <c r="H1713" s="131">
        <v>0</v>
      </c>
      <c r="I1713" s="132">
        <v>-8039</v>
      </c>
    </row>
    <row r="1714" spans="1:9" ht="12.75" customHeight="1" x14ac:dyDescent="0.2">
      <c r="A1714" s="127">
        <v>10067</v>
      </c>
      <c r="B1714" s="127" t="str">
        <f t="shared" si="26"/>
        <v/>
      </c>
    </row>
    <row r="1715" spans="1:9" ht="13.5" customHeight="1" x14ac:dyDescent="0.2">
      <c r="A1715" s="127">
        <v>10067</v>
      </c>
      <c r="C1715" s="143" t="s">
        <v>51</v>
      </c>
      <c r="D1715" s="144">
        <v>-8039</v>
      </c>
      <c r="E1715" s="144">
        <v>0</v>
      </c>
      <c r="F1715" s="144">
        <v>0</v>
      </c>
      <c r="G1715" s="144">
        <v>0</v>
      </c>
      <c r="H1715" s="145">
        <v>0</v>
      </c>
      <c r="I1715" s="146">
        <v>-8039</v>
      </c>
    </row>
    <row r="1716" spans="1:9" ht="0.75" customHeight="1" x14ac:dyDescent="0.2">
      <c r="A1716" s="127">
        <v>10067</v>
      </c>
      <c r="B1716" s="127" t="str">
        <f t="shared" si="26"/>
        <v/>
      </c>
    </row>
    <row r="1717" spans="1:9" ht="13.5" customHeight="1" x14ac:dyDescent="0.2">
      <c r="A1717" s="127">
        <v>10067</v>
      </c>
      <c r="B1717" s="127" t="str">
        <f>LEFT(C1717,4)</f>
        <v>CE02</v>
      </c>
      <c r="C1717" s="129" t="s">
        <v>230</v>
      </c>
      <c r="D1717" s="130">
        <v>18158</v>
      </c>
      <c r="E1717" s="130">
        <v>0</v>
      </c>
      <c r="F1717" s="130">
        <v>0</v>
      </c>
      <c r="G1717" s="130">
        <v>0</v>
      </c>
      <c r="H1717" s="131">
        <v>0</v>
      </c>
      <c r="I1717" s="132">
        <v>18158</v>
      </c>
    </row>
    <row r="1718" spans="1:9" ht="12.75" customHeight="1" x14ac:dyDescent="0.2">
      <c r="A1718" s="127">
        <v>10067</v>
      </c>
      <c r="B1718" s="127" t="str">
        <f t="shared" si="26"/>
        <v/>
      </c>
    </row>
    <row r="1719" spans="1:9" ht="13.5" customHeight="1" x14ac:dyDescent="0.2">
      <c r="A1719" s="127">
        <v>10067</v>
      </c>
      <c r="C1719" s="143" t="s">
        <v>56</v>
      </c>
      <c r="D1719" s="144">
        <v>18158</v>
      </c>
      <c r="E1719" s="144">
        <v>0</v>
      </c>
      <c r="F1719" s="144">
        <v>0</v>
      </c>
      <c r="G1719" s="144">
        <v>0</v>
      </c>
      <c r="H1719" s="145">
        <v>0</v>
      </c>
      <c r="I1719" s="146">
        <v>18158</v>
      </c>
    </row>
    <row r="1720" spans="1:9" ht="0.75" customHeight="1" x14ac:dyDescent="0.2">
      <c r="A1720" s="127">
        <v>10067</v>
      </c>
      <c r="B1720" s="127" t="str">
        <f t="shared" si="26"/>
        <v/>
      </c>
    </row>
    <row r="1721" spans="1:9" ht="14.25" customHeight="1" x14ac:dyDescent="0.2">
      <c r="A1721" s="127">
        <v>10067</v>
      </c>
      <c r="B1721" s="127" t="s">
        <v>324</v>
      </c>
      <c r="C1721" s="157" t="s">
        <v>57</v>
      </c>
      <c r="D1721" s="158">
        <v>10119</v>
      </c>
      <c r="E1721" s="158">
        <v>0</v>
      </c>
      <c r="F1721" s="158">
        <v>0</v>
      </c>
      <c r="G1721" s="158">
        <v>0</v>
      </c>
      <c r="H1721" s="159">
        <v>0</v>
      </c>
      <c r="I1721" s="160">
        <v>10119</v>
      </c>
    </row>
    <row r="1722" spans="1:9" ht="0.75" customHeight="1" x14ac:dyDescent="0.2">
      <c r="A1722" s="127">
        <v>10067</v>
      </c>
      <c r="B1722" s="127" t="str">
        <f t="shared" si="26"/>
        <v/>
      </c>
    </row>
    <row r="1723" spans="1:9" ht="14.25" customHeight="1" x14ac:dyDescent="0.2">
      <c r="A1723" s="127">
        <v>10067</v>
      </c>
      <c r="B1723" s="127" t="str">
        <f t="shared" si="26"/>
        <v>TOT</v>
      </c>
      <c r="C1723" s="133" t="s">
        <v>58</v>
      </c>
      <c r="D1723" s="134">
        <v>149162</v>
      </c>
      <c r="E1723" s="134">
        <v>-1432663.17</v>
      </c>
      <c r="F1723" s="134">
        <v>0</v>
      </c>
      <c r="G1723" s="134">
        <v>-1432663.17</v>
      </c>
      <c r="H1723" s="135">
        <v>-960.47463160858661</v>
      </c>
      <c r="I1723" s="136">
        <v>1581825.17</v>
      </c>
    </row>
    <row r="1724" spans="1:9" ht="6.75" customHeight="1" x14ac:dyDescent="0.2">
      <c r="B1724" s="127" t="str">
        <f t="shared" si="26"/>
        <v>Lon</v>
      </c>
      <c r="C1724" s="247" t="s">
        <v>202</v>
      </c>
      <c r="D1724" s="247"/>
      <c r="E1724" s="247"/>
      <c r="F1724" s="247"/>
      <c r="G1724" s="247"/>
    </row>
    <row r="1725" spans="1:9" ht="13.5" customHeight="1" x14ac:dyDescent="0.2">
      <c r="B1725" s="127" t="str">
        <f t="shared" si="26"/>
        <v/>
      </c>
      <c r="C1725" s="247"/>
      <c r="D1725" s="247"/>
      <c r="E1725" s="247"/>
      <c r="F1725" s="247"/>
      <c r="G1725" s="247"/>
    </row>
    <row r="1726" spans="1:9" ht="6.75" customHeight="1" x14ac:dyDescent="0.2">
      <c r="B1726" s="127" t="str">
        <f t="shared" si="26"/>
        <v/>
      </c>
      <c r="C1726" s="247"/>
      <c r="D1726" s="247"/>
      <c r="E1726" s="247"/>
      <c r="F1726" s="247"/>
      <c r="G1726" s="247"/>
    </row>
    <row r="1727" spans="1:9" ht="13.5" customHeight="1" x14ac:dyDescent="0.2">
      <c r="B1727" s="127" t="str">
        <f t="shared" si="26"/>
        <v>Rep</v>
      </c>
      <c r="C1727" s="248" t="s">
        <v>203</v>
      </c>
      <c r="D1727" s="248"/>
      <c r="E1727" s="248"/>
      <c r="F1727" s="248"/>
      <c r="G1727" s="248"/>
    </row>
    <row r="1728" spans="1:9" ht="6.75" customHeight="1" x14ac:dyDescent="0.2">
      <c r="B1728" s="127" t="str">
        <f t="shared" si="26"/>
        <v/>
      </c>
    </row>
    <row r="1729" spans="1:9" ht="12.75" customHeight="1" x14ac:dyDescent="0.2">
      <c r="B1729" s="127" t="str">
        <f t="shared" si="26"/>
        <v>Cos</v>
      </c>
      <c r="C1729" s="248" t="s">
        <v>249</v>
      </c>
      <c r="D1729" s="248"/>
      <c r="E1729" s="248"/>
      <c r="F1729" s="248"/>
      <c r="G1729" s="248"/>
    </row>
    <row r="1730" spans="1:9" ht="13.5" customHeight="1" x14ac:dyDescent="0.2">
      <c r="B1730" s="127" t="str">
        <f t="shared" si="26"/>
        <v/>
      </c>
      <c r="C1730" s="248"/>
      <c r="D1730" s="248"/>
      <c r="E1730" s="248"/>
      <c r="F1730" s="248"/>
      <c r="G1730" s="248"/>
    </row>
    <row r="1731" spans="1:9" ht="6" customHeight="1" x14ac:dyDescent="0.2">
      <c r="B1731" s="127" t="str">
        <f t="shared" si="26"/>
        <v/>
      </c>
    </row>
    <row r="1732" spans="1:9" ht="13.5" customHeight="1" x14ac:dyDescent="0.2">
      <c r="B1732" s="127" t="str">
        <f t="shared" si="26"/>
        <v xml:space="preserve">
CF</v>
      </c>
      <c r="C1732" s="249" t="s">
        <v>205</v>
      </c>
      <c r="D1732" s="251" t="s">
        <v>206</v>
      </c>
      <c r="E1732" s="251" t="s">
        <v>207</v>
      </c>
      <c r="F1732" s="251" t="s">
        <v>208</v>
      </c>
      <c r="G1732" s="252" t="s">
        <v>209</v>
      </c>
      <c r="H1732" s="245" t="s">
        <v>210</v>
      </c>
      <c r="I1732" s="243" t="s">
        <v>211</v>
      </c>
    </row>
    <row r="1733" spans="1:9" ht="15" customHeight="1" x14ac:dyDescent="0.2">
      <c r="B1733" s="127" t="str">
        <f t="shared" si="26"/>
        <v/>
      </c>
      <c r="C1733" s="250"/>
      <c r="D1733" s="246"/>
      <c r="E1733" s="246"/>
      <c r="F1733" s="246"/>
      <c r="G1733" s="253"/>
      <c r="H1733" s="246"/>
      <c r="I1733" s="244"/>
    </row>
    <row r="1734" spans="1:9" ht="16.5" customHeight="1" x14ac:dyDescent="0.2">
      <c r="A1734" s="127">
        <v>10068</v>
      </c>
      <c r="B1734" s="126" t="s">
        <v>321</v>
      </c>
      <c r="C1734" s="147" t="s">
        <v>5</v>
      </c>
      <c r="D1734" s="148">
        <v>31127</v>
      </c>
      <c r="E1734" s="149"/>
      <c r="F1734" s="149"/>
      <c r="G1734" s="149"/>
      <c r="H1734" s="149"/>
      <c r="I1734" s="150"/>
    </row>
    <row r="1735" spans="1:9" ht="13.5" customHeight="1" x14ac:dyDescent="0.2">
      <c r="A1735" s="127">
        <v>10068</v>
      </c>
      <c r="B1735" s="127" t="str">
        <f t="shared" si="26"/>
        <v>I01</v>
      </c>
      <c r="C1735" s="129" t="s">
        <v>6</v>
      </c>
      <c r="D1735" s="130">
        <v>-1149123</v>
      </c>
      <c r="E1735" s="130">
        <v>-1149733.25</v>
      </c>
      <c r="F1735" s="130">
        <v>0</v>
      </c>
      <c r="G1735" s="130">
        <v>-1149733.25</v>
      </c>
      <c r="H1735" s="131">
        <v>100.05310571627233</v>
      </c>
      <c r="I1735" s="132">
        <v>610.25</v>
      </c>
    </row>
    <row r="1736" spans="1:9" ht="13.5" customHeight="1" x14ac:dyDescent="0.2">
      <c r="A1736" s="127">
        <v>10068</v>
      </c>
      <c r="B1736" s="127" t="str">
        <f t="shared" si="26"/>
        <v>I03</v>
      </c>
      <c r="C1736" s="129" t="s">
        <v>7</v>
      </c>
      <c r="D1736" s="130">
        <v>-25599</v>
      </c>
      <c r="E1736" s="130">
        <v>-33086</v>
      </c>
      <c r="F1736" s="130">
        <v>0</v>
      </c>
      <c r="G1736" s="130">
        <v>-33086</v>
      </c>
      <c r="H1736" s="131">
        <v>129.24723622016484</v>
      </c>
      <c r="I1736" s="132">
        <v>7487</v>
      </c>
    </row>
    <row r="1737" spans="1:9" ht="13.5" customHeight="1" x14ac:dyDescent="0.2">
      <c r="A1737" s="127">
        <v>10068</v>
      </c>
      <c r="B1737" s="127" t="str">
        <f t="shared" si="26"/>
        <v>I05</v>
      </c>
      <c r="C1737" s="129" t="s">
        <v>8</v>
      </c>
      <c r="D1737" s="130">
        <v>-43400</v>
      </c>
      <c r="E1737" s="130">
        <v>0</v>
      </c>
      <c r="F1737" s="130">
        <v>0</v>
      </c>
      <c r="G1737" s="130">
        <v>0</v>
      </c>
      <c r="H1737" s="131">
        <v>0</v>
      </c>
      <c r="I1737" s="132">
        <v>-43400</v>
      </c>
    </row>
    <row r="1738" spans="1:9" ht="13.5" customHeight="1" x14ac:dyDescent="0.2">
      <c r="A1738" s="127">
        <v>10068</v>
      </c>
      <c r="B1738" s="127" t="str">
        <f t="shared" si="26"/>
        <v>I08</v>
      </c>
      <c r="C1738" s="129" t="s">
        <v>213</v>
      </c>
      <c r="D1738" s="130">
        <v>-9979</v>
      </c>
      <c r="E1738" s="130">
        <v>-3098</v>
      </c>
      <c r="F1738" s="130">
        <v>0</v>
      </c>
      <c r="G1738" s="130">
        <v>-3098</v>
      </c>
      <c r="H1738" s="131">
        <v>31.045194909309547</v>
      </c>
      <c r="I1738" s="132">
        <v>-6881</v>
      </c>
    </row>
    <row r="1739" spans="1:9" ht="13.5" customHeight="1" x14ac:dyDescent="0.2">
      <c r="A1739" s="127">
        <v>10068</v>
      </c>
      <c r="B1739" s="127" t="str">
        <f t="shared" si="26"/>
        <v>I09</v>
      </c>
      <c r="C1739" s="129" t="s">
        <v>10</v>
      </c>
      <c r="D1739" s="130">
        <v>-3275</v>
      </c>
      <c r="E1739" s="130">
        <v>0</v>
      </c>
      <c r="F1739" s="130">
        <v>0</v>
      </c>
      <c r="G1739" s="130">
        <v>0</v>
      </c>
      <c r="H1739" s="131">
        <v>0</v>
      </c>
      <c r="I1739" s="132">
        <v>-3275</v>
      </c>
    </row>
    <row r="1740" spans="1:9" ht="13.5" customHeight="1" x14ac:dyDescent="0.2">
      <c r="A1740" s="127">
        <v>10068</v>
      </c>
      <c r="B1740" s="127" t="str">
        <f t="shared" ref="B1740:B1803" si="27">LEFT(C1740,3)</f>
        <v>I10</v>
      </c>
      <c r="C1740" s="129" t="s">
        <v>63</v>
      </c>
      <c r="D1740" s="130">
        <v>-1575</v>
      </c>
      <c r="E1740" s="130">
        <v>0</v>
      </c>
      <c r="F1740" s="130">
        <v>0</v>
      </c>
      <c r="G1740" s="130">
        <v>0</v>
      </c>
      <c r="H1740" s="131">
        <v>0</v>
      </c>
      <c r="I1740" s="132">
        <v>-1575</v>
      </c>
    </row>
    <row r="1741" spans="1:9" ht="13.5" customHeight="1" x14ac:dyDescent="0.2">
      <c r="A1741" s="127">
        <v>10068</v>
      </c>
      <c r="B1741" s="127" t="str">
        <f t="shared" si="27"/>
        <v>I12</v>
      </c>
      <c r="C1741" s="129" t="s">
        <v>11</v>
      </c>
      <c r="D1741" s="130">
        <v>0</v>
      </c>
      <c r="E1741" s="130">
        <v>-3412.7</v>
      </c>
      <c r="F1741" s="130">
        <v>0</v>
      </c>
      <c r="G1741" s="130">
        <v>-3412.7</v>
      </c>
      <c r="H1741" s="131">
        <v>0</v>
      </c>
      <c r="I1741" s="132">
        <v>3412.7</v>
      </c>
    </row>
    <row r="1742" spans="1:9" ht="13.5" customHeight="1" x14ac:dyDescent="0.2">
      <c r="A1742" s="127">
        <v>10068</v>
      </c>
      <c r="B1742" s="127" t="str">
        <f t="shared" si="27"/>
        <v>I18</v>
      </c>
      <c r="C1742" s="129" t="s">
        <v>13</v>
      </c>
      <c r="D1742" s="130">
        <v>-108518</v>
      </c>
      <c r="E1742" s="130">
        <v>0</v>
      </c>
      <c r="F1742" s="130">
        <v>0</v>
      </c>
      <c r="G1742" s="130">
        <v>0</v>
      </c>
      <c r="H1742" s="131">
        <v>0</v>
      </c>
      <c r="I1742" s="132">
        <v>-108518</v>
      </c>
    </row>
    <row r="1743" spans="1:9" ht="12.75" customHeight="1" x14ac:dyDescent="0.2">
      <c r="A1743" s="127">
        <v>10068</v>
      </c>
      <c r="B1743" s="127" t="str">
        <f t="shared" si="27"/>
        <v/>
      </c>
    </row>
    <row r="1744" spans="1:9" ht="13.5" customHeight="1" x14ac:dyDescent="0.2">
      <c r="A1744" s="127">
        <v>10068</v>
      </c>
      <c r="C1744" s="143" t="s">
        <v>14</v>
      </c>
      <c r="D1744" s="144">
        <v>-1341469</v>
      </c>
      <c r="E1744" s="144">
        <v>-1189329.95</v>
      </c>
      <c r="F1744" s="144">
        <v>0</v>
      </c>
      <c r="G1744" s="144">
        <v>-1189329.95</v>
      </c>
      <c r="H1744" s="145">
        <v>88.658772584383243</v>
      </c>
      <c r="I1744" s="146">
        <v>-152139.04999999999</v>
      </c>
    </row>
    <row r="1745" spans="1:9" ht="0.75" customHeight="1" x14ac:dyDescent="0.2">
      <c r="A1745" s="127">
        <v>10068</v>
      </c>
      <c r="B1745" s="127" t="str">
        <f t="shared" si="27"/>
        <v/>
      </c>
    </row>
    <row r="1746" spans="1:9" ht="13.5" customHeight="1" x14ac:dyDescent="0.2">
      <c r="A1746" s="127">
        <v>10068</v>
      </c>
      <c r="B1746" s="127" t="str">
        <f t="shared" si="27"/>
        <v>E01</v>
      </c>
      <c r="C1746" s="129" t="s">
        <v>15</v>
      </c>
      <c r="D1746" s="130">
        <v>700385</v>
      </c>
      <c r="E1746" s="130">
        <v>0</v>
      </c>
      <c r="F1746" s="130">
        <v>0</v>
      </c>
      <c r="G1746" s="130">
        <v>0</v>
      </c>
      <c r="H1746" s="131">
        <v>0</v>
      </c>
      <c r="I1746" s="132">
        <v>700385</v>
      </c>
    </row>
    <row r="1747" spans="1:9" ht="13.5" customHeight="1" x14ac:dyDescent="0.2">
      <c r="A1747" s="127">
        <v>10068</v>
      </c>
      <c r="B1747" s="127" t="str">
        <f t="shared" si="27"/>
        <v>E03</v>
      </c>
      <c r="C1747" s="129" t="s">
        <v>17</v>
      </c>
      <c r="D1747" s="130">
        <v>272701</v>
      </c>
      <c r="E1747" s="130">
        <v>-1000</v>
      </c>
      <c r="F1747" s="130">
        <v>0</v>
      </c>
      <c r="G1747" s="130">
        <v>-1000</v>
      </c>
      <c r="H1747" s="131">
        <v>-0.36670199229192413</v>
      </c>
      <c r="I1747" s="132">
        <v>273701</v>
      </c>
    </row>
    <row r="1748" spans="1:9" ht="13.5" customHeight="1" x14ac:dyDescent="0.2">
      <c r="A1748" s="127">
        <v>10068</v>
      </c>
      <c r="B1748" s="127" t="str">
        <f t="shared" si="27"/>
        <v>E04</v>
      </c>
      <c r="C1748" s="129" t="s">
        <v>18</v>
      </c>
      <c r="D1748" s="130">
        <v>31033</v>
      </c>
      <c r="E1748" s="130">
        <v>0</v>
      </c>
      <c r="F1748" s="130">
        <v>0</v>
      </c>
      <c r="G1748" s="130">
        <v>0</v>
      </c>
      <c r="H1748" s="131">
        <v>0</v>
      </c>
      <c r="I1748" s="132">
        <v>31033</v>
      </c>
    </row>
    <row r="1749" spans="1:9" ht="13.5" customHeight="1" x14ac:dyDescent="0.2">
      <c r="A1749" s="127">
        <v>10068</v>
      </c>
      <c r="B1749" s="127" t="str">
        <f t="shared" si="27"/>
        <v>E05</v>
      </c>
      <c r="C1749" s="129" t="s">
        <v>214</v>
      </c>
      <c r="D1749" s="130">
        <v>42570</v>
      </c>
      <c r="E1749" s="130">
        <v>0</v>
      </c>
      <c r="F1749" s="130">
        <v>0</v>
      </c>
      <c r="G1749" s="130">
        <v>0</v>
      </c>
      <c r="H1749" s="131">
        <v>0</v>
      </c>
      <c r="I1749" s="132">
        <v>42570</v>
      </c>
    </row>
    <row r="1750" spans="1:9" ht="13.5" customHeight="1" x14ac:dyDescent="0.2">
      <c r="A1750" s="127">
        <v>10068</v>
      </c>
      <c r="B1750" s="127" t="str">
        <f t="shared" si="27"/>
        <v>E07</v>
      </c>
      <c r="C1750" s="129" t="s">
        <v>19</v>
      </c>
      <c r="D1750" s="130">
        <v>33221</v>
      </c>
      <c r="E1750" s="130">
        <v>0</v>
      </c>
      <c r="F1750" s="130">
        <v>0</v>
      </c>
      <c r="G1750" s="130">
        <v>0</v>
      </c>
      <c r="H1750" s="131">
        <v>0</v>
      </c>
      <c r="I1750" s="132">
        <v>33221</v>
      </c>
    </row>
    <row r="1751" spans="1:9" ht="13.5" customHeight="1" x14ac:dyDescent="0.2">
      <c r="A1751" s="127">
        <v>10068</v>
      </c>
      <c r="B1751" s="127" t="str">
        <f t="shared" si="27"/>
        <v>E08</v>
      </c>
      <c r="C1751" s="129" t="s">
        <v>20</v>
      </c>
      <c r="D1751" s="130">
        <v>8194</v>
      </c>
      <c r="E1751" s="130">
        <v>2150.58</v>
      </c>
      <c r="F1751" s="130">
        <v>0</v>
      </c>
      <c r="G1751" s="130">
        <v>2150.58</v>
      </c>
      <c r="H1751" s="131">
        <v>26.245789602147912</v>
      </c>
      <c r="I1751" s="132">
        <v>6043.42</v>
      </c>
    </row>
    <row r="1752" spans="1:9" ht="13.5" customHeight="1" x14ac:dyDescent="0.2">
      <c r="A1752" s="127">
        <v>10068</v>
      </c>
      <c r="B1752" s="127" t="str">
        <f t="shared" si="27"/>
        <v>E09</v>
      </c>
      <c r="C1752" s="129" t="s">
        <v>215</v>
      </c>
      <c r="D1752" s="130">
        <v>1050</v>
      </c>
      <c r="E1752" s="130">
        <v>0</v>
      </c>
      <c r="F1752" s="130">
        <v>0</v>
      </c>
      <c r="G1752" s="130">
        <v>0</v>
      </c>
      <c r="H1752" s="131">
        <v>0</v>
      </c>
      <c r="I1752" s="132">
        <v>1050</v>
      </c>
    </row>
    <row r="1753" spans="1:9" ht="13.5" customHeight="1" x14ac:dyDescent="0.2">
      <c r="A1753" s="127">
        <v>10068</v>
      </c>
      <c r="B1753" s="127" t="str">
        <f t="shared" si="27"/>
        <v>E10</v>
      </c>
      <c r="C1753" s="129" t="s">
        <v>21</v>
      </c>
      <c r="D1753" s="130">
        <v>11467</v>
      </c>
      <c r="E1753" s="130">
        <v>443</v>
      </c>
      <c r="F1753" s="130">
        <v>0</v>
      </c>
      <c r="G1753" s="130">
        <v>443</v>
      </c>
      <c r="H1753" s="131">
        <v>3.8632597889596236</v>
      </c>
      <c r="I1753" s="132">
        <v>11024</v>
      </c>
    </row>
    <row r="1754" spans="1:9" ht="13.5" customHeight="1" x14ac:dyDescent="0.2">
      <c r="A1754" s="127">
        <v>10068</v>
      </c>
      <c r="B1754" s="127" t="str">
        <f t="shared" si="27"/>
        <v>E11</v>
      </c>
      <c r="C1754" s="129" t="s">
        <v>22</v>
      </c>
      <c r="D1754" s="130">
        <v>1450</v>
      </c>
      <c r="E1754" s="130">
        <v>0</v>
      </c>
      <c r="F1754" s="130">
        <v>0</v>
      </c>
      <c r="G1754" s="130">
        <v>0</v>
      </c>
      <c r="H1754" s="131">
        <v>0</v>
      </c>
      <c r="I1754" s="132">
        <v>1450</v>
      </c>
    </row>
    <row r="1755" spans="1:9" ht="12.75" customHeight="1" x14ac:dyDescent="0.2">
      <c r="A1755" s="127">
        <v>10068</v>
      </c>
      <c r="B1755" s="127" t="str">
        <f t="shared" si="27"/>
        <v/>
      </c>
    </row>
    <row r="1756" spans="1:9" ht="13.5" customHeight="1" x14ac:dyDescent="0.2">
      <c r="A1756" s="127">
        <v>10068</v>
      </c>
      <c r="C1756" s="143" t="s">
        <v>23</v>
      </c>
      <c r="D1756" s="144">
        <v>1102071</v>
      </c>
      <c r="E1756" s="144">
        <v>1593.58</v>
      </c>
      <c r="F1756" s="144">
        <v>0</v>
      </c>
      <c r="G1756" s="144">
        <v>1593.58</v>
      </c>
      <c r="H1756" s="145">
        <v>0.14459866923274453</v>
      </c>
      <c r="I1756" s="146">
        <v>1100477.42</v>
      </c>
    </row>
    <row r="1757" spans="1:9" ht="13.5" customHeight="1" x14ac:dyDescent="0.2">
      <c r="A1757" s="127">
        <v>10068</v>
      </c>
      <c r="B1757" s="127" t="str">
        <f t="shared" si="27"/>
        <v>E12</v>
      </c>
      <c r="C1757" s="129" t="s">
        <v>24</v>
      </c>
      <c r="D1757" s="130">
        <v>8036</v>
      </c>
      <c r="E1757" s="130">
        <v>179.56</v>
      </c>
      <c r="F1757" s="130">
        <v>0</v>
      </c>
      <c r="G1757" s="130">
        <v>179.56</v>
      </c>
      <c r="H1757" s="131">
        <v>2.2344449975111997</v>
      </c>
      <c r="I1757" s="132">
        <v>7856.44</v>
      </c>
    </row>
    <row r="1758" spans="1:9" ht="13.5" customHeight="1" x14ac:dyDescent="0.2">
      <c r="A1758" s="127">
        <v>10068</v>
      </c>
      <c r="B1758" s="127" t="str">
        <f t="shared" si="27"/>
        <v>E13</v>
      </c>
      <c r="C1758" s="129" t="s">
        <v>216</v>
      </c>
      <c r="D1758" s="130">
        <v>1000</v>
      </c>
      <c r="E1758" s="130">
        <v>-225</v>
      </c>
      <c r="F1758" s="130">
        <v>0</v>
      </c>
      <c r="G1758" s="130">
        <v>-225</v>
      </c>
      <c r="H1758" s="131">
        <v>-22.5</v>
      </c>
      <c r="I1758" s="132">
        <v>1225</v>
      </c>
    </row>
    <row r="1759" spans="1:9" ht="13.5" customHeight="1" x14ac:dyDescent="0.2">
      <c r="A1759" s="127">
        <v>10068</v>
      </c>
      <c r="B1759" s="127" t="str">
        <f t="shared" si="27"/>
        <v>E14</v>
      </c>
      <c r="C1759" s="129" t="s">
        <v>25</v>
      </c>
      <c r="D1759" s="130">
        <v>15100</v>
      </c>
      <c r="E1759" s="130">
        <v>3560.87</v>
      </c>
      <c r="F1759" s="130">
        <v>0</v>
      </c>
      <c r="G1759" s="130">
        <v>3560.87</v>
      </c>
      <c r="H1759" s="131">
        <v>23.581920529801323</v>
      </c>
      <c r="I1759" s="132">
        <v>11539.13</v>
      </c>
    </row>
    <row r="1760" spans="1:9" ht="13.5" customHeight="1" x14ac:dyDescent="0.2">
      <c r="A1760" s="127">
        <v>10068</v>
      </c>
      <c r="B1760" s="127" t="str">
        <f t="shared" si="27"/>
        <v>E15</v>
      </c>
      <c r="C1760" s="129" t="s">
        <v>26</v>
      </c>
      <c r="D1760" s="130">
        <v>500</v>
      </c>
      <c r="E1760" s="130">
        <v>128.47</v>
      </c>
      <c r="F1760" s="130">
        <v>0</v>
      </c>
      <c r="G1760" s="130">
        <v>128.47</v>
      </c>
      <c r="H1760" s="131">
        <v>25.694000000000003</v>
      </c>
      <c r="I1760" s="132">
        <v>371.53</v>
      </c>
    </row>
    <row r="1761" spans="1:9" ht="13.5" customHeight="1" x14ac:dyDescent="0.2">
      <c r="A1761" s="127">
        <v>10068</v>
      </c>
      <c r="B1761" s="127" t="str">
        <f t="shared" si="27"/>
        <v>E16</v>
      </c>
      <c r="C1761" s="129" t="s">
        <v>27</v>
      </c>
      <c r="D1761" s="130">
        <v>13000</v>
      </c>
      <c r="E1761" s="130">
        <v>140.53</v>
      </c>
      <c r="F1761" s="130">
        <v>0</v>
      </c>
      <c r="G1761" s="130">
        <v>140.53</v>
      </c>
      <c r="H1761" s="131">
        <v>1.081</v>
      </c>
      <c r="I1761" s="132">
        <v>12859.47</v>
      </c>
    </row>
    <row r="1762" spans="1:9" ht="13.5" customHeight="1" x14ac:dyDescent="0.2">
      <c r="A1762" s="127">
        <v>10068</v>
      </c>
      <c r="B1762" s="127" t="str">
        <f t="shared" si="27"/>
        <v>E17</v>
      </c>
      <c r="C1762" s="129" t="s">
        <v>28</v>
      </c>
      <c r="D1762" s="130">
        <v>19524</v>
      </c>
      <c r="E1762" s="130">
        <v>20135.25</v>
      </c>
      <c r="F1762" s="130">
        <v>0</v>
      </c>
      <c r="G1762" s="130">
        <v>20135.25</v>
      </c>
      <c r="H1762" s="131">
        <v>103.13076213890598</v>
      </c>
      <c r="I1762" s="132">
        <v>-611.25</v>
      </c>
    </row>
    <row r="1763" spans="1:9" ht="13.5" customHeight="1" x14ac:dyDescent="0.2">
      <c r="A1763" s="127">
        <v>10068</v>
      </c>
      <c r="B1763" s="127" t="str">
        <f t="shared" si="27"/>
        <v>E18</v>
      </c>
      <c r="C1763" s="129" t="s">
        <v>29</v>
      </c>
      <c r="D1763" s="130">
        <v>6425</v>
      </c>
      <c r="E1763" s="130">
        <v>3374.3</v>
      </c>
      <c r="F1763" s="130">
        <v>0</v>
      </c>
      <c r="G1763" s="130">
        <v>3374.3</v>
      </c>
      <c r="H1763" s="131">
        <v>52.518287937743189</v>
      </c>
      <c r="I1763" s="132">
        <v>3050.7</v>
      </c>
    </row>
    <row r="1764" spans="1:9" ht="12.75" customHeight="1" x14ac:dyDescent="0.2">
      <c r="A1764" s="127">
        <v>10068</v>
      </c>
      <c r="B1764" s="127" t="str">
        <f t="shared" si="27"/>
        <v/>
      </c>
    </row>
    <row r="1765" spans="1:9" ht="13.5" customHeight="1" x14ac:dyDescent="0.2">
      <c r="A1765" s="127">
        <v>10068</v>
      </c>
      <c r="C1765" s="143" t="s">
        <v>30</v>
      </c>
      <c r="D1765" s="144">
        <v>63585</v>
      </c>
      <c r="E1765" s="144">
        <v>27293.98</v>
      </c>
      <c r="F1765" s="144">
        <v>0</v>
      </c>
      <c r="G1765" s="144">
        <v>27293.98</v>
      </c>
      <c r="H1765" s="145">
        <v>42.925186757883147</v>
      </c>
      <c r="I1765" s="146">
        <v>36291.019999999997</v>
      </c>
    </row>
    <row r="1766" spans="1:9" ht="13.5" customHeight="1" x14ac:dyDescent="0.2">
      <c r="A1766" s="127">
        <v>10068</v>
      </c>
      <c r="B1766" s="127" t="str">
        <f t="shared" si="27"/>
        <v>E19</v>
      </c>
      <c r="C1766" s="129" t="s">
        <v>31</v>
      </c>
      <c r="D1766" s="130">
        <v>14801</v>
      </c>
      <c r="E1766" s="130">
        <v>4810.2</v>
      </c>
      <c r="F1766" s="130">
        <v>0</v>
      </c>
      <c r="G1766" s="130">
        <v>4810.2</v>
      </c>
      <c r="H1766" s="131">
        <v>32.49915546246875</v>
      </c>
      <c r="I1766" s="132">
        <v>9990.7999999999993</v>
      </c>
    </row>
    <row r="1767" spans="1:9" ht="13.5" customHeight="1" x14ac:dyDescent="0.2">
      <c r="A1767" s="127">
        <v>10068</v>
      </c>
      <c r="B1767" s="127" t="str">
        <f t="shared" si="27"/>
        <v>E20</v>
      </c>
      <c r="C1767" s="129" t="s">
        <v>32</v>
      </c>
      <c r="D1767" s="130">
        <v>8379</v>
      </c>
      <c r="E1767" s="130">
        <v>6041.79</v>
      </c>
      <c r="F1767" s="130">
        <v>0</v>
      </c>
      <c r="G1767" s="130">
        <v>6041.79</v>
      </c>
      <c r="H1767" s="131">
        <v>72.106337271750803</v>
      </c>
      <c r="I1767" s="132">
        <v>2337.21</v>
      </c>
    </row>
    <row r="1768" spans="1:9" ht="13.5" customHeight="1" x14ac:dyDescent="0.2">
      <c r="A1768" s="127">
        <v>10068</v>
      </c>
      <c r="B1768" s="127" t="str">
        <f t="shared" si="27"/>
        <v>E22</v>
      </c>
      <c r="C1768" s="129" t="s">
        <v>33</v>
      </c>
      <c r="D1768" s="130">
        <v>10498</v>
      </c>
      <c r="E1768" s="130">
        <v>6475.8</v>
      </c>
      <c r="F1768" s="130">
        <v>0</v>
      </c>
      <c r="G1768" s="130">
        <v>6475.8</v>
      </c>
      <c r="H1768" s="131">
        <v>61.686035435321017</v>
      </c>
      <c r="I1768" s="132">
        <v>4022.2</v>
      </c>
    </row>
    <row r="1769" spans="1:9" ht="13.5" customHeight="1" x14ac:dyDescent="0.2">
      <c r="A1769" s="127">
        <v>10068</v>
      </c>
      <c r="B1769" s="127" t="str">
        <f t="shared" si="27"/>
        <v>E23</v>
      </c>
      <c r="C1769" s="129" t="s">
        <v>34</v>
      </c>
      <c r="D1769" s="130">
        <v>6534</v>
      </c>
      <c r="E1769" s="130">
        <v>534</v>
      </c>
      <c r="F1769" s="130">
        <v>0</v>
      </c>
      <c r="G1769" s="130">
        <v>534</v>
      </c>
      <c r="H1769" s="131">
        <v>8.1726354453627206</v>
      </c>
      <c r="I1769" s="132">
        <v>6000</v>
      </c>
    </row>
    <row r="1770" spans="1:9" ht="13.5" customHeight="1" x14ac:dyDescent="0.2">
      <c r="A1770" s="127">
        <v>10068</v>
      </c>
      <c r="B1770" s="127" t="str">
        <f t="shared" si="27"/>
        <v>E24</v>
      </c>
      <c r="C1770" s="129" t="s">
        <v>35</v>
      </c>
      <c r="D1770" s="130">
        <v>0</v>
      </c>
      <c r="E1770" s="130">
        <v>184.17</v>
      </c>
      <c r="F1770" s="130">
        <v>0</v>
      </c>
      <c r="G1770" s="130">
        <v>184.17</v>
      </c>
      <c r="H1770" s="131">
        <v>0</v>
      </c>
      <c r="I1770" s="132">
        <v>-184.17</v>
      </c>
    </row>
    <row r="1771" spans="1:9" ht="13.5" customHeight="1" x14ac:dyDescent="0.2">
      <c r="A1771" s="127">
        <v>10068</v>
      </c>
      <c r="B1771" s="127" t="str">
        <f t="shared" si="27"/>
        <v>E25</v>
      </c>
      <c r="C1771" s="129" t="s">
        <v>36</v>
      </c>
      <c r="D1771" s="130">
        <v>101257</v>
      </c>
      <c r="E1771" s="130">
        <v>2703.45</v>
      </c>
      <c r="F1771" s="130">
        <v>0</v>
      </c>
      <c r="G1771" s="130">
        <v>2703.45</v>
      </c>
      <c r="H1771" s="131">
        <v>2.6698894891217395</v>
      </c>
      <c r="I1771" s="132">
        <v>98553.55</v>
      </c>
    </row>
    <row r="1772" spans="1:9" ht="12.75" customHeight="1" x14ac:dyDescent="0.2">
      <c r="A1772" s="127">
        <v>10068</v>
      </c>
      <c r="B1772" s="127" t="str">
        <f t="shared" si="27"/>
        <v/>
      </c>
    </row>
    <row r="1773" spans="1:9" ht="13.5" customHeight="1" x14ac:dyDescent="0.2">
      <c r="A1773" s="127">
        <v>10068</v>
      </c>
      <c r="C1773" s="143" t="s">
        <v>37</v>
      </c>
      <c r="D1773" s="144">
        <v>141469</v>
      </c>
      <c r="E1773" s="144">
        <v>20749.41</v>
      </c>
      <c r="F1773" s="144">
        <v>0</v>
      </c>
      <c r="G1773" s="144">
        <v>20749.41</v>
      </c>
      <c r="H1773" s="145">
        <v>14.667107281453887</v>
      </c>
      <c r="I1773" s="146">
        <v>120719.59</v>
      </c>
    </row>
    <row r="1774" spans="1:9" ht="13.5" customHeight="1" x14ac:dyDescent="0.2">
      <c r="A1774" s="127">
        <v>10068</v>
      </c>
      <c r="B1774" s="127" t="str">
        <f t="shared" si="27"/>
        <v>E26</v>
      </c>
      <c r="C1774" s="129" t="s">
        <v>38</v>
      </c>
      <c r="D1774" s="130">
        <v>5500</v>
      </c>
      <c r="E1774" s="130">
        <v>1867</v>
      </c>
      <c r="F1774" s="130">
        <v>0</v>
      </c>
      <c r="G1774" s="130">
        <v>1867</v>
      </c>
      <c r="H1774" s="131">
        <v>33.945454545454545</v>
      </c>
      <c r="I1774" s="132">
        <v>3633</v>
      </c>
    </row>
    <row r="1775" spans="1:9" ht="13.5" customHeight="1" x14ac:dyDescent="0.2">
      <c r="A1775" s="127">
        <v>10068</v>
      </c>
      <c r="B1775" s="127" t="str">
        <f t="shared" si="27"/>
        <v>E27</v>
      </c>
      <c r="C1775" s="129" t="s">
        <v>39</v>
      </c>
      <c r="D1775" s="130">
        <v>24217</v>
      </c>
      <c r="E1775" s="130">
        <v>21611.02</v>
      </c>
      <c r="F1775" s="130">
        <v>0</v>
      </c>
      <c r="G1775" s="130">
        <v>21611.02</v>
      </c>
      <c r="H1775" s="131">
        <v>89.239046950489339</v>
      </c>
      <c r="I1775" s="132">
        <v>2605.98</v>
      </c>
    </row>
    <row r="1776" spans="1:9" ht="13.5" customHeight="1" x14ac:dyDescent="0.2">
      <c r="A1776" s="127">
        <v>10068</v>
      </c>
      <c r="B1776" s="127" t="str">
        <f t="shared" si="27"/>
        <v>E28</v>
      </c>
      <c r="C1776" s="129" t="s">
        <v>40</v>
      </c>
      <c r="D1776" s="130">
        <v>30867</v>
      </c>
      <c r="E1776" s="130">
        <v>20933</v>
      </c>
      <c r="F1776" s="130">
        <v>0</v>
      </c>
      <c r="G1776" s="130">
        <v>20933</v>
      </c>
      <c r="H1776" s="131">
        <v>67.816762237988797</v>
      </c>
      <c r="I1776" s="132">
        <v>9934</v>
      </c>
    </row>
    <row r="1777" spans="1:9" ht="12.75" customHeight="1" x14ac:dyDescent="0.2">
      <c r="A1777" s="127">
        <v>10068</v>
      </c>
      <c r="B1777" s="127" t="str">
        <f t="shared" si="27"/>
        <v/>
      </c>
    </row>
    <row r="1778" spans="1:9" ht="13.5" customHeight="1" x14ac:dyDescent="0.2">
      <c r="A1778" s="127">
        <v>10068</v>
      </c>
      <c r="C1778" s="143" t="s">
        <v>41</v>
      </c>
      <c r="D1778" s="144">
        <v>60584</v>
      </c>
      <c r="E1778" s="144">
        <v>44411.02</v>
      </c>
      <c r="F1778" s="144">
        <v>0</v>
      </c>
      <c r="G1778" s="144">
        <v>44411.02</v>
      </c>
      <c r="H1778" s="145">
        <v>73.304865971213516</v>
      </c>
      <c r="I1778" s="146">
        <v>16172.98</v>
      </c>
    </row>
    <row r="1779" spans="1:9" ht="13.5" customHeight="1" x14ac:dyDescent="0.2">
      <c r="A1779" s="127">
        <v>10068</v>
      </c>
      <c r="B1779" s="127" t="str">
        <f t="shared" si="27"/>
        <v>Con</v>
      </c>
      <c r="C1779" s="129" t="s">
        <v>42</v>
      </c>
      <c r="D1779" s="130">
        <v>4887</v>
      </c>
      <c r="E1779" s="130">
        <v>0</v>
      </c>
      <c r="F1779" s="130">
        <v>0</v>
      </c>
      <c r="G1779" s="130">
        <v>0</v>
      </c>
      <c r="H1779" s="131">
        <v>0</v>
      </c>
      <c r="I1779" s="132">
        <v>4887</v>
      </c>
    </row>
    <row r="1780" spans="1:9" ht="12.75" customHeight="1" x14ac:dyDescent="0.2">
      <c r="A1780" s="127">
        <v>10068</v>
      </c>
      <c r="B1780" s="127" t="str">
        <f t="shared" si="27"/>
        <v/>
      </c>
    </row>
    <row r="1781" spans="1:9" ht="13.5" customHeight="1" x14ac:dyDescent="0.2">
      <c r="A1781" s="127">
        <v>10068</v>
      </c>
      <c r="C1781" s="143" t="s">
        <v>44</v>
      </c>
      <c r="D1781" s="144">
        <v>4887</v>
      </c>
      <c r="E1781" s="144">
        <v>0</v>
      </c>
      <c r="F1781" s="144">
        <v>0</v>
      </c>
      <c r="G1781" s="144">
        <v>0</v>
      </c>
      <c r="H1781" s="145">
        <v>0</v>
      </c>
      <c r="I1781" s="146">
        <v>4887</v>
      </c>
    </row>
    <row r="1782" spans="1:9" ht="0.75" customHeight="1" x14ac:dyDescent="0.2">
      <c r="A1782" s="127">
        <v>10068</v>
      </c>
      <c r="B1782" s="127" t="str">
        <f t="shared" si="27"/>
        <v/>
      </c>
    </row>
    <row r="1783" spans="1:9" ht="15.75" customHeight="1" x14ac:dyDescent="0.2">
      <c r="A1783" s="127">
        <v>10068</v>
      </c>
      <c r="C1783" s="139" t="s">
        <v>45</v>
      </c>
      <c r="D1783" s="140">
        <v>1372596</v>
      </c>
      <c r="E1783" s="140">
        <v>94047.99</v>
      </c>
      <c r="F1783" s="140">
        <v>0</v>
      </c>
      <c r="G1783" s="140">
        <v>94047.99</v>
      </c>
      <c r="H1783" s="141">
        <v>6.8518333143911256</v>
      </c>
      <c r="I1783" s="142">
        <v>1278548.01</v>
      </c>
    </row>
    <row r="1784" spans="1:9" ht="14.25" customHeight="1" x14ac:dyDescent="0.2">
      <c r="A1784" s="127">
        <v>10068</v>
      </c>
      <c r="B1784" s="127" t="s">
        <v>322</v>
      </c>
      <c r="C1784" s="161" t="s">
        <v>46</v>
      </c>
      <c r="D1784" s="162">
        <v>31127</v>
      </c>
      <c r="E1784" s="162">
        <v>-1095281.96</v>
      </c>
      <c r="F1784" s="162">
        <v>0</v>
      </c>
      <c r="G1784" s="162">
        <v>-1095281.96</v>
      </c>
      <c r="H1784" s="151">
        <v>-3518.752080187619</v>
      </c>
      <c r="I1784" s="152">
        <v>1126408.96</v>
      </c>
    </row>
    <row r="1785" spans="1:9" ht="16.5" customHeight="1" x14ac:dyDescent="0.2">
      <c r="A1785" s="127">
        <v>10068</v>
      </c>
      <c r="B1785" s="127" t="s">
        <v>323</v>
      </c>
      <c r="C1785" s="153" t="s">
        <v>47</v>
      </c>
      <c r="D1785" s="154">
        <v>17071</v>
      </c>
      <c r="E1785" s="155"/>
      <c r="F1785" s="155"/>
      <c r="G1785" s="155"/>
      <c r="H1785" s="155"/>
      <c r="I1785" s="156"/>
    </row>
    <row r="1786" spans="1:9" ht="13.5" customHeight="1" x14ac:dyDescent="0.2">
      <c r="A1786" s="127">
        <v>10068</v>
      </c>
      <c r="B1786" s="127" t="str">
        <f>LEFT(C1786,4)</f>
        <v>CI01</v>
      </c>
      <c r="C1786" s="129" t="s">
        <v>48</v>
      </c>
      <c r="D1786" s="130">
        <v>-7026</v>
      </c>
      <c r="E1786" s="130">
        <v>0</v>
      </c>
      <c r="F1786" s="130">
        <v>0</v>
      </c>
      <c r="G1786" s="130">
        <v>0</v>
      </c>
      <c r="H1786" s="131">
        <v>0</v>
      </c>
      <c r="I1786" s="132">
        <v>-7026</v>
      </c>
    </row>
    <row r="1787" spans="1:9" ht="12.75" customHeight="1" x14ac:dyDescent="0.2">
      <c r="A1787" s="127">
        <v>10068</v>
      </c>
      <c r="B1787" s="127" t="str">
        <f t="shared" si="27"/>
        <v/>
      </c>
    </row>
    <row r="1788" spans="1:9" ht="13.5" customHeight="1" x14ac:dyDescent="0.2">
      <c r="A1788" s="127">
        <v>10068</v>
      </c>
      <c r="C1788" s="143" t="s">
        <v>51</v>
      </c>
      <c r="D1788" s="144">
        <v>-7026</v>
      </c>
      <c r="E1788" s="144">
        <v>0</v>
      </c>
      <c r="F1788" s="144">
        <v>0</v>
      </c>
      <c r="G1788" s="144">
        <v>0</v>
      </c>
      <c r="H1788" s="145">
        <v>0</v>
      </c>
      <c r="I1788" s="146">
        <v>-7026</v>
      </c>
    </row>
    <row r="1789" spans="1:9" ht="0.75" customHeight="1" x14ac:dyDescent="0.2">
      <c r="A1789" s="127">
        <v>10068</v>
      </c>
      <c r="B1789" s="127" t="str">
        <f t="shared" si="27"/>
        <v/>
      </c>
    </row>
    <row r="1790" spans="1:9" ht="13.5" customHeight="1" x14ac:dyDescent="0.2">
      <c r="A1790" s="127">
        <v>10068</v>
      </c>
      <c r="B1790" s="127" t="str">
        <f>LEFT(C1790,4)</f>
        <v>CE02</v>
      </c>
      <c r="C1790" s="129" t="s">
        <v>230</v>
      </c>
      <c r="D1790" s="130">
        <v>17071</v>
      </c>
      <c r="E1790" s="130">
        <v>29955.82</v>
      </c>
      <c r="F1790" s="130">
        <v>0</v>
      </c>
      <c r="G1790" s="130">
        <v>29955.82</v>
      </c>
      <c r="H1790" s="131">
        <v>175.47782789526096</v>
      </c>
      <c r="I1790" s="132">
        <v>-12884.82</v>
      </c>
    </row>
    <row r="1791" spans="1:9" ht="13.5" customHeight="1" x14ac:dyDescent="0.2">
      <c r="A1791" s="127">
        <v>10068</v>
      </c>
      <c r="B1791" s="127" t="str">
        <f>LEFT(C1791,4)</f>
        <v>CE04</v>
      </c>
      <c r="C1791" s="129" t="s">
        <v>227</v>
      </c>
      <c r="D1791" s="130">
        <v>7026</v>
      </c>
      <c r="E1791" s="130">
        <v>0</v>
      </c>
      <c r="F1791" s="130">
        <v>0</v>
      </c>
      <c r="G1791" s="130">
        <v>0</v>
      </c>
      <c r="H1791" s="131">
        <v>0</v>
      </c>
      <c r="I1791" s="132">
        <v>7026</v>
      </c>
    </row>
    <row r="1792" spans="1:9" ht="12.75" customHeight="1" x14ac:dyDescent="0.2">
      <c r="A1792" s="127">
        <v>10068</v>
      </c>
      <c r="B1792" s="127" t="str">
        <f t="shared" si="27"/>
        <v/>
      </c>
    </row>
    <row r="1793" spans="1:9" ht="13.5" customHeight="1" x14ac:dyDescent="0.2">
      <c r="A1793" s="127">
        <v>10068</v>
      </c>
      <c r="C1793" s="143" t="s">
        <v>56</v>
      </c>
      <c r="D1793" s="144">
        <v>24097</v>
      </c>
      <c r="E1793" s="144">
        <v>29955.82</v>
      </c>
      <c r="F1793" s="144">
        <v>0</v>
      </c>
      <c r="G1793" s="144">
        <v>29955.82</v>
      </c>
      <c r="H1793" s="145">
        <v>124.31348300618335</v>
      </c>
      <c r="I1793" s="146">
        <v>-5858.82</v>
      </c>
    </row>
    <row r="1794" spans="1:9" ht="0.75" customHeight="1" x14ac:dyDescent="0.2">
      <c r="A1794" s="127">
        <v>10068</v>
      </c>
      <c r="B1794" s="127" t="str">
        <f t="shared" si="27"/>
        <v/>
      </c>
    </row>
    <row r="1795" spans="1:9" ht="14.25" customHeight="1" x14ac:dyDescent="0.2">
      <c r="A1795" s="127">
        <v>10068</v>
      </c>
      <c r="B1795" s="127" t="s">
        <v>324</v>
      </c>
      <c r="C1795" s="157" t="s">
        <v>57</v>
      </c>
      <c r="D1795" s="158">
        <v>17071</v>
      </c>
      <c r="E1795" s="158">
        <v>29955.82</v>
      </c>
      <c r="F1795" s="158">
        <v>0</v>
      </c>
      <c r="G1795" s="158">
        <v>29955.82</v>
      </c>
      <c r="H1795" s="159">
        <v>175.47782789526096</v>
      </c>
      <c r="I1795" s="160">
        <v>-12884.82</v>
      </c>
    </row>
    <row r="1796" spans="1:9" ht="0.75" customHeight="1" x14ac:dyDescent="0.2">
      <c r="A1796" s="127">
        <v>10068</v>
      </c>
      <c r="B1796" s="127" t="str">
        <f t="shared" si="27"/>
        <v/>
      </c>
    </row>
    <row r="1797" spans="1:9" ht="14.25" customHeight="1" x14ac:dyDescent="0.2">
      <c r="A1797" s="127">
        <v>10068</v>
      </c>
      <c r="B1797" s="127" t="str">
        <f t="shared" si="27"/>
        <v>TOT</v>
      </c>
      <c r="C1797" s="133" t="s">
        <v>58</v>
      </c>
      <c r="D1797" s="134">
        <v>48198</v>
      </c>
      <c r="E1797" s="134">
        <v>-1065326.1399999999</v>
      </c>
      <c r="F1797" s="134">
        <v>0</v>
      </c>
      <c r="G1797" s="134">
        <v>-1065326.1399999999</v>
      </c>
      <c r="H1797" s="135">
        <v>-2210.3119216565001</v>
      </c>
      <c r="I1797" s="136">
        <v>1113524.1399999999</v>
      </c>
    </row>
    <row r="1798" spans="1:9" ht="6.75" customHeight="1" x14ac:dyDescent="0.2">
      <c r="B1798" s="127" t="str">
        <f t="shared" si="27"/>
        <v>Lon</v>
      </c>
      <c r="C1798" s="247" t="s">
        <v>202</v>
      </c>
      <c r="D1798" s="247"/>
      <c r="E1798" s="247"/>
      <c r="F1798" s="247"/>
      <c r="G1798" s="247"/>
    </row>
    <row r="1799" spans="1:9" ht="13.5" customHeight="1" x14ac:dyDescent="0.2">
      <c r="B1799" s="127" t="str">
        <f t="shared" si="27"/>
        <v/>
      </c>
      <c r="C1799" s="247"/>
      <c r="D1799" s="247"/>
      <c r="E1799" s="247"/>
      <c r="F1799" s="247"/>
      <c r="G1799" s="247"/>
    </row>
    <row r="1800" spans="1:9" ht="6.75" customHeight="1" x14ac:dyDescent="0.2">
      <c r="B1800" s="127" t="str">
        <f t="shared" si="27"/>
        <v/>
      </c>
      <c r="C1800" s="247"/>
      <c r="D1800" s="247"/>
      <c r="E1800" s="247"/>
      <c r="F1800" s="247"/>
      <c r="G1800" s="247"/>
    </row>
    <row r="1801" spans="1:9" ht="13.5" customHeight="1" x14ac:dyDescent="0.2">
      <c r="B1801" s="127" t="str">
        <f t="shared" si="27"/>
        <v>Rep</v>
      </c>
      <c r="C1801" s="248" t="s">
        <v>203</v>
      </c>
      <c r="D1801" s="248"/>
      <c r="E1801" s="248"/>
      <c r="F1801" s="248"/>
      <c r="G1801" s="248"/>
    </row>
    <row r="1802" spans="1:9" ht="6.75" customHeight="1" x14ac:dyDescent="0.2">
      <c r="B1802" s="127" t="str">
        <f t="shared" si="27"/>
        <v/>
      </c>
    </row>
    <row r="1803" spans="1:9" ht="12.75" customHeight="1" x14ac:dyDescent="0.2">
      <c r="B1803" s="127" t="str">
        <f t="shared" si="27"/>
        <v>Cos</v>
      </c>
      <c r="C1803" s="248" t="s">
        <v>250</v>
      </c>
      <c r="D1803" s="248"/>
      <c r="E1803" s="248"/>
      <c r="F1803" s="248"/>
      <c r="G1803" s="248"/>
    </row>
    <row r="1804" spans="1:9" ht="13.5" customHeight="1" x14ac:dyDescent="0.2">
      <c r="B1804" s="127" t="str">
        <f t="shared" ref="B1804:B1867" si="28">LEFT(C1804,3)</f>
        <v/>
      </c>
      <c r="C1804" s="248"/>
      <c r="D1804" s="248"/>
      <c r="E1804" s="248"/>
      <c r="F1804" s="248"/>
      <c r="G1804" s="248"/>
    </row>
    <row r="1805" spans="1:9" ht="6" customHeight="1" x14ac:dyDescent="0.2">
      <c r="B1805" s="127" t="str">
        <f t="shared" si="28"/>
        <v/>
      </c>
    </row>
    <row r="1806" spans="1:9" ht="13.5" customHeight="1" x14ac:dyDescent="0.2">
      <c r="B1806" s="127" t="str">
        <f t="shared" si="28"/>
        <v xml:space="preserve">
CF</v>
      </c>
      <c r="C1806" s="249" t="s">
        <v>205</v>
      </c>
      <c r="D1806" s="251" t="s">
        <v>206</v>
      </c>
      <c r="E1806" s="251" t="s">
        <v>207</v>
      </c>
      <c r="F1806" s="251" t="s">
        <v>208</v>
      </c>
      <c r="G1806" s="252" t="s">
        <v>209</v>
      </c>
      <c r="H1806" s="245" t="s">
        <v>210</v>
      </c>
      <c r="I1806" s="243" t="s">
        <v>211</v>
      </c>
    </row>
    <row r="1807" spans="1:9" ht="15" customHeight="1" x14ac:dyDescent="0.2">
      <c r="B1807" s="127" t="str">
        <f t="shared" si="28"/>
        <v/>
      </c>
      <c r="C1807" s="250"/>
      <c r="D1807" s="246"/>
      <c r="E1807" s="246"/>
      <c r="F1807" s="246"/>
      <c r="G1807" s="253"/>
      <c r="H1807" s="246"/>
      <c r="I1807" s="244"/>
    </row>
    <row r="1808" spans="1:9" ht="16.5" customHeight="1" x14ac:dyDescent="0.2">
      <c r="A1808" s="127">
        <v>10069</v>
      </c>
      <c r="B1808" s="126" t="s">
        <v>321</v>
      </c>
      <c r="C1808" s="147" t="s">
        <v>5</v>
      </c>
      <c r="D1808" s="148">
        <v>59290</v>
      </c>
      <c r="E1808" s="149"/>
      <c r="F1808" s="149"/>
      <c r="G1808" s="149"/>
      <c r="H1808" s="149"/>
      <c r="I1808" s="150"/>
    </row>
    <row r="1809" spans="1:9" ht="13.5" customHeight="1" x14ac:dyDescent="0.2">
      <c r="A1809" s="127">
        <v>10069</v>
      </c>
      <c r="B1809" s="127" t="str">
        <f t="shared" si="28"/>
        <v>I01</v>
      </c>
      <c r="C1809" s="129" t="s">
        <v>6</v>
      </c>
      <c r="D1809" s="130">
        <v>-2260620</v>
      </c>
      <c r="E1809" s="130">
        <v>-2281988</v>
      </c>
      <c r="F1809" s="130">
        <v>0</v>
      </c>
      <c r="G1809" s="130">
        <v>-2281988</v>
      </c>
      <c r="H1809" s="131">
        <v>100.94522741548779</v>
      </c>
      <c r="I1809" s="132">
        <v>21368</v>
      </c>
    </row>
    <row r="1810" spans="1:9" ht="13.5" customHeight="1" x14ac:dyDescent="0.2">
      <c r="A1810" s="127">
        <v>10069</v>
      </c>
      <c r="B1810" s="127" t="str">
        <f t="shared" si="28"/>
        <v>I03</v>
      </c>
      <c r="C1810" s="129" t="s">
        <v>7</v>
      </c>
      <c r="D1810" s="130">
        <v>-59927</v>
      </c>
      <c r="E1810" s="130">
        <v>-67525</v>
      </c>
      <c r="F1810" s="130">
        <v>0</v>
      </c>
      <c r="G1810" s="130">
        <v>-67525</v>
      </c>
      <c r="H1810" s="131">
        <v>112.67875915697432</v>
      </c>
      <c r="I1810" s="132">
        <v>7598</v>
      </c>
    </row>
    <row r="1811" spans="1:9" ht="13.5" customHeight="1" x14ac:dyDescent="0.2">
      <c r="A1811" s="127">
        <v>10069</v>
      </c>
      <c r="B1811" s="127" t="str">
        <f t="shared" si="28"/>
        <v>I05</v>
      </c>
      <c r="C1811" s="129" t="s">
        <v>8</v>
      </c>
      <c r="D1811" s="130">
        <v>-262980</v>
      </c>
      <c r="E1811" s="130">
        <v>0</v>
      </c>
      <c r="F1811" s="130">
        <v>0</v>
      </c>
      <c r="G1811" s="130">
        <v>0</v>
      </c>
      <c r="H1811" s="131">
        <v>0</v>
      </c>
      <c r="I1811" s="132">
        <v>-262980</v>
      </c>
    </row>
    <row r="1812" spans="1:9" ht="13.5" customHeight="1" x14ac:dyDescent="0.2">
      <c r="A1812" s="127">
        <v>10069</v>
      </c>
      <c r="B1812" s="127" t="str">
        <f t="shared" si="28"/>
        <v>I06</v>
      </c>
      <c r="C1812" s="129" t="s">
        <v>9</v>
      </c>
      <c r="D1812" s="130">
        <v>-2700</v>
      </c>
      <c r="E1812" s="130">
        <v>0</v>
      </c>
      <c r="F1812" s="130">
        <v>0</v>
      </c>
      <c r="G1812" s="130">
        <v>0</v>
      </c>
      <c r="H1812" s="131">
        <v>0</v>
      </c>
      <c r="I1812" s="132">
        <v>-2700</v>
      </c>
    </row>
    <row r="1813" spans="1:9" ht="13.5" customHeight="1" x14ac:dyDescent="0.2">
      <c r="A1813" s="127">
        <v>10069</v>
      </c>
      <c r="B1813" s="127" t="str">
        <f t="shared" si="28"/>
        <v>I08</v>
      </c>
      <c r="C1813" s="129" t="s">
        <v>213</v>
      </c>
      <c r="D1813" s="130">
        <v>-28350</v>
      </c>
      <c r="E1813" s="130">
        <v>-6172.48</v>
      </c>
      <c r="F1813" s="130">
        <v>0</v>
      </c>
      <c r="G1813" s="130">
        <v>-6172.48</v>
      </c>
      <c r="H1813" s="131">
        <v>21.772416225749563</v>
      </c>
      <c r="I1813" s="132">
        <v>-22177.52</v>
      </c>
    </row>
    <row r="1814" spans="1:9" ht="13.5" customHeight="1" x14ac:dyDescent="0.2">
      <c r="A1814" s="127">
        <v>10069</v>
      </c>
      <c r="B1814" s="127" t="str">
        <f t="shared" si="28"/>
        <v>I09</v>
      </c>
      <c r="C1814" s="129" t="s">
        <v>10</v>
      </c>
      <c r="D1814" s="130">
        <v>-53905</v>
      </c>
      <c r="E1814" s="130">
        <v>-6929.89</v>
      </c>
      <c r="F1814" s="130">
        <v>0</v>
      </c>
      <c r="G1814" s="130">
        <v>-6929.89</v>
      </c>
      <c r="H1814" s="131">
        <v>12.855746220202208</v>
      </c>
      <c r="I1814" s="132">
        <v>-46975.11</v>
      </c>
    </row>
    <row r="1815" spans="1:9" ht="13.5" customHeight="1" x14ac:dyDescent="0.2">
      <c r="A1815" s="127">
        <v>10069</v>
      </c>
      <c r="B1815" s="127" t="str">
        <f t="shared" si="28"/>
        <v>I12</v>
      </c>
      <c r="C1815" s="129" t="s">
        <v>11</v>
      </c>
      <c r="D1815" s="130">
        <v>-19037</v>
      </c>
      <c r="E1815" s="130">
        <v>-12363.55</v>
      </c>
      <c r="F1815" s="130">
        <v>0</v>
      </c>
      <c r="G1815" s="130">
        <v>-12363.55</v>
      </c>
      <c r="H1815" s="131">
        <v>64.944844250669746</v>
      </c>
      <c r="I1815" s="132">
        <v>-6673.45</v>
      </c>
    </row>
    <row r="1816" spans="1:9" ht="13.5" customHeight="1" x14ac:dyDescent="0.2">
      <c r="A1816" s="127">
        <v>10069</v>
      </c>
      <c r="B1816" s="127" t="str">
        <f t="shared" si="28"/>
        <v>I13</v>
      </c>
      <c r="C1816" s="129" t="s">
        <v>12</v>
      </c>
      <c r="D1816" s="130">
        <v>-2000</v>
      </c>
      <c r="E1816" s="130">
        <v>-1270.76</v>
      </c>
      <c r="F1816" s="130">
        <v>0</v>
      </c>
      <c r="G1816" s="130">
        <v>-1270.76</v>
      </c>
      <c r="H1816" s="131">
        <v>63.538000000000004</v>
      </c>
      <c r="I1816" s="132">
        <v>-729.24</v>
      </c>
    </row>
    <row r="1817" spans="1:9" ht="13.5" customHeight="1" x14ac:dyDescent="0.2">
      <c r="A1817" s="127">
        <v>10069</v>
      </c>
      <c r="B1817" s="127" t="str">
        <f t="shared" si="28"/>
        <v>I18</v>
      </c>
      <c r="C1817" s="129" t="s">
        <v>13</v>
      </c>
      <c r="D1817" s="130">
        <v>-64482</v>
      </c>
      <c r="E1817" s="130">
        <v>0</v>
      </c>
      <c r="F1817" s="130">
        <v>0</v>
      </c>
      <c r="G1817" s="130">
        <v>0</v>
      </c>
      <c r="H1817" s="131">
        <v>0</v>
      </c>
      <c r="I1817" s="132">
        <v>-64482</v>
      </c>
    </row>
    <row r="1818" spans="1:9" ht="12.75" customHeight="1" x14ac:dyDescent="0.2">
      <c r="A1818" s="127">
        <v>10069</v>
      </c>
      <c r="B1818" s="127" t="str">
        <f t="shared" si="28"/>
        <v/>
      </c>
    </row>
    <row r="1819" spans="1:9" ht="13.5" customHeight="1" x14ac:dyDescent="0.2">
      <c r="A1819" s="127">
        <v>10069</v>
      </c>
      <c r="C1819" s="143" t="s">
        <v>14</v>
      </c>
      <c r="D1819" s="144">
        <v>-2754001</v>
      </c>
      <c r="E1819" s="144">
        <v>-2376249.6800000002</v>
      </c>
      <c r="F1819" s="144">
        <v>0</v>
      </c>
      <c r="G1819" s="144">
        <v>-2376249.6800000002</v>
      </c>
      <c r="H1819" s="145">
        <v>86.283544559352009</v>
      </c>
      <c r="I1819" s="146">
        <v>-377751.32</v>
      </c>
    </row>
    <row r="1820" spans="1:9" ht="0.75" customHeight="1" x14ac:dyDescent="0.2">
      <c r="A1820" s="127">
        <v>10069</v>
      </c>
      <c r="B1820" s="127" t="str">
        <f t="shared" si="28"/>
        <v/>
      </c>
    </row>
    <row r="1821" spans="1:9" ht="13.5" customHeight="1" x14ac:dyDescent="0.2">
      <c r="A1821" s="127">
        <v>10069</v>
      </c>
      <c r="B1821" s="127" t="str">
        <f t="shared" si="28"/>
        <v>E01</v>
      </c>
      <c r="C1821" s="129" t="s">
        <v>15</v>
      </c>
      <c r="D1821" s="130">
        <v>1241266</v>
      </c>
      <c r="E1821" s="130">
        <v>-2118</v>
      </c>
      <c r="F1821" s="130">
        <v>0</v>
      </c>
      <c r="G1821" s="130">
        <v>-2118</v>
      </c>
      <c r="H1821" s="131">
        <v>-0.17063224159849699</v>
      </c>
      <c r="I1821" s="132">
        <v>1243384</v>
      </c>
    </row>
    <row r="1822" spans="1:9" ht="13.5" customHeight="1" x14ac:dyDescent="0.2">
      <c r="A1822" s="127">
        <v>10069</v>
      </c>
      <c r="B1822" s="127" t="str">
        <f t="shared" si="28"/>
        <v>E03</v>
      </c>
      <c r="C1822" s="129" t="s">
        <v>17</v>
      </c>
      <c r="D1822" s="130">
        <v>591117</v>
      </c>
      <c r="E1822" s="130">
        <v>0</v>
      </c>
      <c r="F1822" s="130">
        <v>0</v>
      </c>
      <c r="G1822" s="130">
        <v>0</v>
      </c>
      <c r="H1822" s="131">
        <v>0</v>
      </c>
      <c r="I1822" s="132">
        <v>591117</v>
      </c>
    </row>
    <row r="1823" spans="1:9" ht="13.5" customHeight="1" x14ac:dyDescent="0.2">
      <c r="A1823" s="127">
        <v>10069</v>
      </c>
      <c r="B1823" s="127" t="str">
        <f t="shared" si="28"/>
        <v>E04</v>
      </c>
      <c r="C1823" s="129" t="s">
        <v>18</v>
      </c>
      <c r="D1823" s="130">
        <v>106620</v>
      </c>
      <c r="E1823" s="130">
        <v>0</v>
      </c>
      <c r="F1823" s="130">
        <v>0</v>
      </c>
      <c r="G1823" s="130">
        <v>0</v>
      </c>
      <c r="H1823" s="131">
        <v>0</v>
      </c>
      <c r="I1823" s="132">
        <v>106620</v>
      </c>
    </row>
    <row r="1824" spans="1:9" ht="13.5" customHeight="1" x14ac:dyDescent="0.2">
      <c r="A1824" s="127">
        <v>10069</v>
      </c>
      <c r="B1824" s="127" t="str">
        <f t="shared" si="28"/>
        <v>E05</v>
      </c>
      <c r="C1824" s="129" t="s">
        <v>214</v>
      </c>
      <c r="D1824" s="130">
        <v>92460</v>
      </c>
      <c r="E1824" s="130">
        <v>0</v>
      </c>
      <c r="F1824" s="130">
        <v>0</v>
      </c>
      <c r="G1824" s="130">
        <v>0</v>
      </c>
      <c r="H1824" s="131">
        <v>0</v>
      </c>
      <c r="I1824" s="132">
        <v>92460</v>
      </c>
    </row>
    <row r="1825" spans="1:9" ht="13.5" customHeight="1" x14ac:dyDescent="0.2">
      <c r="A1825" s="127">
        <v>10069</v>
      </c>
      <c r="B1825" s="127" t="str">
        <f t="shared" si="28"/>
        <v>E07</v>
      </c>
      <c r="C1825" s="129" t="s">
        <v>19</v>
      </c>
      <c r="D1825" s="130">
        <v>126408</v>
      </c>
      <c r="E1825" s="130">
        <v>-1470</v>
      </c>
      <c r="F1825" s="130">
        <v>0</v>
      </c>
      <c r="G1825" s="130">
        <v>-1470</v>
      </c>
      <c r="H1825" s="131">
        <v>-1.1629010822099868</v>
      </c>
      <c r="I1825" s="132">
        <v>127878</v>
      </c>
    </row>
    <row r="1826" spans="1:9" ht="13.5" customHeight="1" x14ac:dyDescent="0.2">
      <c r="A1826" s="127">
        <v>10069</v>
      </c>
      <c r="B1826" s="127" t="str">
        <f t="shared" si="28"/>
        <v>E08</v>
      </c>
      <c r="C1826" s="129" t="s">
        <v>20</v>
      </c>
      <c r="D1826" s="130">
        <v>11613</v>
      </c>
      <c r="E1826" s="130">
        <v>1595</v>
      </c>
      <c r="F1826" s="130">
        <v>0</v>
      </c>
      <c r="G1826" s="130">
        <v>1595</v>
      </c>
      <c r="H1826" s="131">
        <v>13.734607767157495</v>
      </c>
      <c r="I1826" s="132">
        <v>10018</v>
      </c>
    </row>
    <row r="1827" spans="1:9" ht="13.5" customHeight="1" x14ac:dyDescent="0.2">
      <c r="A1827" s="127">
        <v>10069</v>
      </c>
      <c r="B1827" s="127" t="str">
        <f t="shared" si="28"/>
        <v>E09</v>
      </c>
      <c r="C1827" s="129" t="s">
        <v>215</v>
      </c>
      <c r="D1827" s="130">
        <v>3600</v>
      </c>
      <c r="E1827" s="130">
        <v>500</v>
      </c>
      <c r="F1827" s="130">
        <v>0</v>
      </c>
      <c r="G1827" s="130">
        <v>500</v>
      </c>
      <c r="H1827" s="131">
        <v>13.888888888888891</v>
      </c>
      <c r="I1827" s="132">
        <v>3100</v>
      </c>
    </row>
    <row r="1828" spans="1:9" ht="13.5" customHeight="1" x14ac:dyDescent="0.2">
      <c r="A1828" s="127">
        <v>10069</v>
      </c>
      <c r="B1828" s="127" t="str">
        <f t="shared" si="28"/>
        <v>E10</v>
      </c>
      <c r="C1828" s="129" t="s">
        <v>21</v>
      </c>
      <c r="D1828" s="130">
        <v>694</v>
      </c>
      <c r="E1828" s="130">
        <v>693.88</v>
      </c>
      <c r="F1828" s="130">
        <v>0</v>
      </c>
      <c r="G1828" s="130">
        <v>693.88</v>
      </c>
      <c r="H1828" s="131">
        <v>99.982708933717561</v>
      </c>
      <c r="I1828" s="132">
        <v>0.12</v>
      </c>
    </row>
    <row r="1829" spans="1:9" ht="13.5" customHeight="1" x14ac:dyDescent="0.2">
      <c r="A1829" s="127">
        <v>10069</v>
      </c>
      <c r="B1829" s="127" t="str">
        <f t="shared" si="28"/>
        <v>E11</v>
      </c>
      <c r="C1829" s="129" t="s">
        <v>22</v>
      </c>
      <c r="D1829" s="130">
        <v>2500</v>
      </c>
      <c r="E1829" s="130">
        <v>0</v>
      </c>
      <c r="F1829" s="130">
        <v>0</v>
      </c>
      <c r="G1829" s="130">
        <v>0</v>
      </c>
      <c r="H1829" s="131">
        <v>0</v>
      </c>
      <c r="I1829" s="132">
        <v>2500</v>
      </c>
    </row>
    <row r="1830" spans="1:9" ht="12.75" customHeight="1" x14ac:dyDescent="0.2">
      <c r="A1830" s="127">
        <v>10069</v>
      </c>
      <c r="B1830" s="127" t="str">
        <f t="shared" si="28"/>
        <v/>
      </c>
    </row>
    <row r="1831" spans="1:9" ht="13.5" customHeight="1" x14ac:dyDescent="0.2">
      <c r="A1831" s="127">
        <v>10069</v>
      </c>
      <c r="C1831" s="143" t="s">
        <v>23</v>
      </c>
      <c r="D1831" s="144">
        <v>2176278</v>
      </c>
      <c r="E1831" s="144">
        <v>-799.12</v>
      </c>
      <c r="F1831" s="144">
        <v>0</v>
      </c>
      <c r="G1831" s="144">
        <v>-799.12</v>
      </c>
      <c r="H1831" s="145">
        <v>-3.6719573510369537E-2</v>
      </c>
      <c r="I1831" s="146">
        <v>2177077.12</v>
      </c>
    </row>
    <row r="1832" spans="1:9" ht="13.5" customHeight="1" x14ac:dyDescent="0.2">
      <c r="A1832" s="127">
        <v>10069</v>
      </c>
      <c r="B1832" s="127" t="str">
        <f t="shared" si="28"/>
        <v>E12</v>
      </c>
      <c r="C1832" s="129" t="s">
        <v>24</v>
      </c>
      <c r="D1832" s="130">
        <v>15117</v>
      </c>
      <c r="E1832" s="130">
        <v>12691.6</v>
      </c>
      <c r="F1832" s="130">
        <v>0</v>
      </c>
      <c r="G1832" s="130">
        <v>12691.6</v>
      </c>
      <c r="H1832" s="131">
        <v>83.955811338228486</v>
      </c>
      <c r="I1832" s="132">
        <v>2425.4</v>
      </c>
    </row>
    <row r="1833" spans="1:9" ht="13.5" customHeight="1" x14ac:dyDescent="0.2">
      <c r="A1833" s="127">
        <v>10069</v>
      </c>
      <c r="B1833" s="127" t="str">
        <f t="shared" si="28"/>
        <v>E13</v>
      </c>
      <c r="C1833" s="129" t="s">
        <v>216</v>
      </c>
      <c r="D1833" s="130">
        <v>2000</v>
      </c>
      <c r="E1833" s="130">
        <v>0</v>
      </c>
      <c r="F1833" s="130">
        <v>0</v>
      </c>
      <c r="G1833" s="130">
        <v>0</v>
      </c>
      <c r="H1833" s="131">
        <v>0</v>
      </c>
      <c r="I1833" s="132">
        <v>2000</v>
      </c>
    </row>
    <row r="1834" spans="1:9" ht="13.5" customHeight="1" x14ac:dyDescent="0.2">
      <c r="A1834" s="127">
        <v>10069</v>
      </c>
      <c r="B1834" s="127" t="str">
        <f t="shared" si="28"/>
        <v>E14</v>
      </c>
      <c r="C1834" s="129" t="s">
        <v>25</v>
      </c>
      <c r="D1834" s="130">
        <v>2720</v>
      </c>
      <c r="E1834" s="130">
        <v>551.64</v>
      </c>
      <c r="F1834" s="130">
        <v>0</v>
      </c>
      <c r="G1834" s="130">
        <v>551.64</v>
      </c>
      <c r="H1834" s="131">
        <v>20.280882352941177</v>
      </c>
      <c r="I1834" s="132">
        <v>2168.36</v>
      </c>
    </row>
    <row r="1835" spans="1:9" ht="13.5" customHeight="1" x14ac:dyDescent="0.2">
      <c r="A1835" s="127">
        <v>10069</v>
      </c>
      <c r="B1835" s="127" t="str">
        <f t="shared" si="28"/>
        <v>E15</v>
      </c>
      <c r="C1835" s="129" t="s">
        <v>26</v>
      </c>
      <c r="D1835" s="130">
        <v>2200</v>
      </c>
      <c r="E1835" s="130">
        <v>215.73</v>
      </c>
      <c r="F1835" s="130">
        <v>0</v>
      </c>
      <c r="G1835" s="130">
        <v>215.73</v>
      </c>
      <c r="H1835" s="131">
        <v>9.8059090909090916</v>
      </c>
      <c r="I1835" s="132">
        <v>1984.27</v>
      </c>
    </row>
    <row r="1836" spans="1:9" ht="13.5" customHeight="1" x14ac:dyDescent="0.2">
      <c r="A1836" s="127">
        <v>10069</v>
      </c>
      <c r="B1836" s="127" t="str">
        <f t="shared" si="28"/>
        <v>E16</v>
      </c>
      <c r="C1836" s="129" t="s">
        <v>27</v>
      </c>
      <c r="D1836" s="130">
        <v>34800</v>
      </c>
      <c r="E1836" s="130">
        <v>4436.04</v>
      </c>
      <c r="F1836" s="130">
        <v>0</v>
      </c>
      <c r="G1836" s="130">
        <v>4436.04</v>
      </c>
      <c r="H1836" s="131">
        <v>12.747241379310344</v>
      </c>
      <c r="I1836" s="132">
        <v>30363.96</v>
      </c>
    </row>
    <row r="1837" spans="1:9" ht="13.5" customHeight="1" x14ac:dyDescent="0.2">
      <c r="A1837" s="127">
        <v>10069</v>
      </c>
      <c r="B1837" s="127" t="str">
        <f t="shared" si="28"/>
        <v>E17</v>
      </c>
      <c r="C1837" s="129" t="s">
        <v>28</v>
      </c>
      <c r="D1837" s="130">
        <v>24429</v>
      </c>
      <c r="E1837" s="130">
        <v>7545</v>
      </c>
      <c r="F1837" s="130">
        <v>0</v>
      </c>
      <c r="G1837" s="130">
        <v>7545</v>
      </c>
      <c r="H1837" s="131">
        <v>30.88542306275329</v>
      </c>
      <c r="I1837" s="132">
        <v>16884</v>
      </c>
    </row>
    <row r="1838" spans="1:9" ht="13.5" customHeight="1" x14ac:dyDescent="0.2">
      <c r="A1838" s="127">
        <v>10069</v>
      </c>
      <c r="B1838" s="127" t="str">
        <f t="shared" si="28"/>
        <v>E18</v>
      </c>
      <c r="C1838" s="129" t="s">
        <v>29</v>
      </c>
      <c r="D1838" s="130">
        <v>16617</v>
      </c>
      <c r="E1838" s="130">
        <v>11579.79</v>
      </c>
      <c r="F1838" s="130">
        <v>0</v>
      </c>
      <c r="G1838" s="130">
        <v>11579.79</v>
      </c>
      <c r="H1838" s="131">
        <v>69.686405488355305</v>
      </c>
      <c r="I1838" s="132">
        <v>5037.21</v>
      </c>
    </row>
    <row r="1839" spans="1:9" ht="12.75" customHeight="1" x14ac:dyDescent="0.2">
      <c r="A1839" s="127">
        <v>10069</v>
      </c>
      <c r="B1839" s="127" t="str">
        <f t="shared" si="28"/>
        <v/>
      </c>
    </row>
    <row r="1840" spans="1:9" ht="13.5" customHeight="1" x14ac:dyDescent="0.2">
      <c r="A1840" s="127">
        <v>10069</v>
      </c>
      <c r="C1840" s="143" t="s">
        <v>30</v>
      </c>
      <c r="D1840" s="144">
        <v>97883</v>
      </c>
      <c r="E1840" s="144">
        <v>37019.800000000003</v>
      </c>
      <c r="F1840" s="144">
        <v>0</v>
      </c>
      <c r="G1840" s="144">
        <v>37019.800000000003</v>
      </c>
      <c r="H1840" s="145">
        <v>37.820459119561107</v>
      </c>
      <c r="I1840" s="146">
        <v>60863.199999999997</v>
      </c>
    </row>
    <row r="1841" spans="1:9" ht="13.5" customHeight="1" x14ac:dyDescent="0.2">
      <c r="A1841" s="127">
        <v>10069</v>
      </c>
      <c r="B1841" s="127" t="str">
        <f t="shared" si="28"/>
        <v>E19</v>
      </c>
      <c r="C1841" s="129" t="s">
        <v>31</v>
      </c>
      <c r="D1841" s="130">
        <v>78920</v>
      </c>
      <c r="E1841" s="130">
        <v>29835.95</v>
      </c>
      <c r="F1841" s="130">
        <v>0</v>
      </c>
      <c r="G1841" s="130">
        <v>29835.95</v>
      </c>
      <c r="H1841" s="131">
        <v>37.805309173846936</v>
      </c>
      <c r="I1841" s="132">
        <v>49084.05</v>
      </c>
    </row>
    <row r="1842" spans="1:9" ht="13.5" customHeight="1" x14ac:dyDescent="0.2">
      <c r="A1842" s="127">
        <v>10069</v>
      </c>
      <c r="B1842" s="127" t="str">
        <f t="shared" si="28"/>
        <v>E20</v>
      </c>
      <c r="C1842" s="129" t="s">
        <v>32</v>
      </c>
      <c r="D1842" s="130">
        <v>27850</v>
      </c>
      <c r="E1842" s="130">
        <v>9254.3799999999992</v>
      </c>
      <c r="F1842" s="130">
        <v>0</v>
      </c>
      <c r="G1842" s="130">
        <v>9254.3799999999992</v>
      </c>
      <c r="H1842" s="131">
        <v>33.229371633752237</v>
      </c>
      <c r="I1842" s="132">
        <v>18595.62</v>
      </c>
    </row>
    <row r="1843" spans="1:9" ht="13.5" customHeight="1" x14ac:dyDescent="0.2">
      <c r="A1843" s="127">
        <v>10069</v>
      </c>
      <c r="B1843" s="127" t="str">
        <f t="shared" si="28"/>
        <v>E22</v>
      </c>
      <c r="C1843" s="129" t="s">
        <v>33</v>
      </c>
      <c r="D1843" s="130">
        <v>15745</v>
      </c>
      <c r="E1843" s="130">
        <v>6496.5</v>
      </c>
      <c r="F1843" s="130">
        <v>0</v>
      </c>
      <c r="G1843" s="130">
        <v>6496.5</v>
      </c>
      <c r="H1843" s="131">
        <v>41.260717688154976</v>
      </c>
      <c r="I1843" s="132">
        <v>9248.5</v>
      </c>
    </row>
    <row r="1844" spans="1:9" ht="13.5" customHeight="1" x14ac:dyDescent="0.2">
      <c r="A1844" s="127">
        <v>10069</v>
      </c>
      <c r="B1844" s="127" t="str">
        <f t="shared" si="28"/>
        <v>E23</v>
      </c>
      <c r="C1844" s="129" t="s">
        <v>34</v>
      </c>
      <c r="D1844" s="130">
        <v>10336</v>
      </c>
      <c r="E1844" s="130">
        <v>836</v>
      </c>
      <c r="F1844" s="130">
        <v>0</v>
      </c>
      <c r="G1844" s="130">
        <v>836</v>
      </c>
      <c r="H1844" s="131">
        <v>8.0882352941176467</v>
      </c>
      <c r="I1844" s="132">
        <v>9500</v>
      </c>
    </row>
    <row r="1845" spans="1:9" ht="13.5" customHeight="1" x14ac:dyDescent="0.2">
      <c r="A1845" s="127">
        <v>10069</v>
      </c>
      <c r="B1845" s="127" t="str">
        <f t="shared" si="28"/>
        <v>E24</v>
      </c>
      <c r="C1845" s="129" t="s">
        <v>35</v>
      </c>
      <c r="D1845" s="130">
        <v>24050</v>
      </c>
      <c r="E1845" s="130">
        <v>3552.51</v>
      </c>
      <c r="F1845" s="130">
        <v>0</v>
      </c>
      <c r="G1845" s="130">
        <v>3552.51</v>
      </c>
      <c r="H1845" s="131">
        <v>14.771351351351353</v>
      </c>
      <c r="I1845" s="132">
        <v>20497.490000000002</v>
      </c>
    </row>
    <row r="1846" spans="1:9" ht="13.5" customHeight="1" x14ac:dyDescent="0.2">
      <c r="A1846" s="127">
        <v>10069</v>
      </c>
      <c r="B1846" s="127" t="str">
        <f t="shared" si="28"/>
        <v>E25</v>
      </c>
      <c r="C1846" s="129" t="s">
        <v>36</v>
      </c>
      <c r="D1846" s="130">
        <v>147836</v>
      </c>
      <c r="E1846" s="130">
        <v>34848.74</v>
      </c>
      <c r="F1846" s="130">
        <v>0</v>
      </c>
      <c r="G1846" s="130">
        <v>34848.74</v>
      </c>
      <c r="H1846" s="131">
        <v>23.572566898455044</v>
      </c>
      <c r="I1846" s="132">
        <v>112987.26</v>
      </c>
    </row>
    <row r="1847" spans="1:9" ht="12.75" customHeight="1" x14ac:dyDescent="0.2">
      <c r="A1847" s="127">
        <v>10069</v>
      </c>
      <c r="B1847" s="127" t="str">
        <f t="shared" si="28"/>
        <v/>
      </c>
    </row>
    <row r="1848" spans="1:9" ht="13.5" customHeight="1" x14ac:dyDescent="0.2">
      <c r="A1848" s="127">
        <v>10069</v>
      </c>
      <c r="C1848" s="143" t="s">
        <v>37</v>
      </c>
      <c r="D1848" s="144">
        <v>304737</v>
      </c>
      <c r="E1848" s="144">
        <v>84824.08</v>
      </c>
      <c r="F1848" s="144">
        <v>0</v>
      </c>
      <c r="G1848" s="144">
        <v>84824.08</v>
      </c>
      <c r="H1848" s="145">
        <v>27.835175905781046</v>
      </c>
      <c r="I1848" s="146">
        <v>219912.92</v>
      </c>
    </row>
    <row r="1849" spans="1:9" ht="13.5" customHeight="1" x14ac:dyDescent="0.2">
      <c r="A1849" s="127">
        <v>10069</v>
      </c>
      <c r="B1849" s="127" t="str">
        <f t="shared" si="28"/>
        <v>E26</v>
      </c>
      <c r="C1849" s="129" t="s">
        <v>38</v>
      </c>
      <c r="D1849" s="130">
        <v>0</v>
      </c>
      <c r="E1849" s="130">
        <v>11977.2</v>
      </c>
      <c r="F1849" s="130">
        <v>0</v>
      </c>
      <c r="G1849" s="130">
        <v>11977.2</v>
      </c>
      <c r="H1849" s="131">
        <v>0</v>
      </c>
      <c r="I1849" s="132">
        <v>-11977.2</v>
      </c>
    </row>
    <row r="1850" spans="1:9" ht="13.5" customHeight="1" x14ac:dyDescent="0.2">
      <c r="A1850" s="127">
        <v>10069</v>
      </c>
      <c r="B1850" s="127" t="str">
        <f t="shared" si="28"/>
        <v>E27</v>
      </c>
      <c r="C1850" s="129" t="s">
        <v>39</v>
      </c>
      <c r="D1850" s="130">
        <v>132550</v>
      </c>
      <c r="E1850" s="130">
        <v>68207.199999999997</v>
      </c>
      <c r="F1850" s="130">
        <v>0</v>
      </c>
      <c r="G1850" s="130">
        <v>68207.199999999997</v>
      </c>
      <c r="H1850" s="131">
        <v>51.457714070162211</v>
      </c>
      <c r="I1850" s="132">
        <v>64342.8</v>
      </c>
    </row>
    <row r="1851" spans="1:9" ht="13.5" customHeight="1" x14ac:dyDescent="0.2">
      <c r="A1851" s="127">
        <v>10069</v>
      </c>
      <c r="B1851" s="127" t="str">
        <f t="shared" si="28"/>
        <v>E28</v>
      </c>
      <c r="C1851" s="129" t="s">
        <v>40</v>
      </c>
      <c r="D1851" s="130">
        <v>39173</v>
      </c>
      <c r="E1851" s="130">
        <v>15980</v>
      </c>
      <c r="F1851" s="130">
        <v>0</v>
      </c>
      <c r="G1851" s="130">
        <v>15980</v>
      </c>
      <c r="H1851" s="131">
        <v>40.793403619840198</v>
      </c>
      <c r="I1851" s="132">
        <v>23193</v>
      </c>
    </row>
    <row r="1852" spans="1:9" ht="12.75" customHeight="1" x14ac:dyDescent="0.2">
      <c r="A1852" s="127">
        <v>10069</v>
      </c>
      <c r="B1852" s="127" t="str">
        <f t="shared" si="28"/>
        <v/>
      </c>
    </row>
    <row r="1853" spans="1:9" ht="13.5" customHeight="1" x14ac:dyDescent="0.2">
      <c r="A1853" s="127">
        <v>10069</v>
      </c>
      <c r="C1853" s="143" t="s">
        <v>41</v>
      </c>
      <c r="D1853" s="144">
        <v>171723</v>
      </c>
      <c r="E1853" s="144">
        <v>96164.4</v>
      </c>
      <c r="F1853" s="144">
        <v>0</v>
      </c>
      <c r="G1853" s="144">
        <v>96164.4</v>
      </c>
      <c r="H1853" s="145">
        <v>55.999720480075467</v>
      </c>
      <c r="I1853" s="146">
        <v>75558.600000000006</v>
      </c>
    </row>
    <row r="1854" spans="1:9" ht="13.5" customHeight="1" x14ac:dyDescent="0.2">
      <c r="A1854" s="127">
        <v>10069</v>
      </c>
      <c r="B1854" s="127" t="str">
        <f t="shared" si="28"/>
        <v>Con</v>
      </c>
      <c r="C1854" s="129" t="s">
        <v>42</v>
      </c>
      <c r="D1854" s="130">
        <v>62670</v>
      </c>
      <c r="E1854" s="130">
        <v>0</v>
      </c>
      <c r="F1854" s="130">
        <v>0</v>
      </c>
      <c r="G1854" s="130">
        <v>0</v>
      </c>
      <c r="H1854" s="131">
        <v>0</v>
      </c>
      <c r="I1854" s="132">
        <v>62670</v>
      </c>
    </row>
    <row r="1855" spans="1:9" ht="12.75" customHeight="1" x14ac:dyDescent="0.2">
      <c r="A1855" s="127">
        <v>10069</v>
      </c>
      <c r="B1855" s="127" t="str">
        <f t="shared" si="28"/>
        <v/>
      </c>
    </row>
    <row r="1856" spans="1:9" ht="13.5" customHeight="1" x14ac:dyDescent="0.2">
      <c r="A1856" s="127">
        <v>10069</v>
      </c>
      <c r="C1856" s="143" t="s">
        <v>44</v>
      </c>
      <c r="D1856" s="144">
        <v>62670</v>
      </c>
      <c r="E1856" s="144">
        <v>0</v>
      </c>
      <c r="F1856" s="144">
        <v>0</v>
      </c>
      <c r="G1856" s="144">
        <v>0</v>
      </c>
      <c r="H1856" s="145">
        <v>0</v>
      </c>
      <c r="I1856" s="146">
        <v>62670</v>
      </c>
    </row>
    <row r="1857" spans="1:9" ht="0.75" customHeight="1" x14ac:dyDescent="0.2">
      <c r="A1857" s="127">
        <v>10069</v>
      </c>
      <c r="B1857" s="127" t="str">
        <f t="shared" si="28"/>
        <v/>
      </c>
    </row>
    <row r="1858" spans="1:9" ht="15.75" customHeight="1" x14ac:dyDescent="0.2">
      <c r="A1858" s="127">
        <v>10069</v>
      </c>
      <c r="C1858" s="139" t="s">
        <v>45</v>
      </c>
      <c r="D1858" s="140">
        <v>2813291</v>
      </c>
      <c r="E1858" s="140">
        <v>217209.16</v>
      </c>
      <c r="F1858" s="140">
        <v>0</v>
      </c>
      <c r="G1858" s="140">
        <v>217209.16</v>
      </c>
      <c r="H1858" s="141">
        <v>7.7208209175659395</v>
      </c>
      <c r="I1858" s="142">
        <v>2596081.84</v>
      </c>
    </row>
    <row r="1859" spans="1:9" ht="14.25" customHeight="1" x14ac:dyDescent="0.2">
      <c r="A1859" s="127">
        <v>10069</v>
      </c>
      <c r="B1859" s="127" t="s">
        <v>322</v>
      </c>
      <c r="C1859" s="161" t="s">
        <v>46</v>
      </c>
      <c r="D1859" s="162">
        <v>59290</v>
      </c>
      <c r="E1859" s="162">
        <v>-2159040.52</v>
      </c>
      <c r="F1859" s="162">
        <v>0</v>
      </c>
      <c r="G1859" s="162">
        <v>-2159040.52</v>
      </c>
      <c r="H1859" s="151">
        <v>-3641.4918536009445</v>
      </c>
      <c r="I1859" s="152">
        <v>2218330.52</v>
      </c>
    </row>
    <row r="1860" spans="1:9" ht="16.5" customHeight="1" x14ac:dyDescent="0.2">
      <c r="A1860" s="127">
        <v>10069</v>
      </c>
      <c r="B1860" s="127" t="s">
        <v>323</v>
      </c>
      <c r="C1860" s="153" t="s">
        <v>47</v>
      </c>
      <c r="D1860" s="154">
        <v>8467</v>
      </c>
      <c r="E1860" s="155"/>
      <c r="F1860" s="155"/>
      <c r="G1860" s="155"/>
      <c r="H1860" s="155"/>
      <c r="I1860" s="156"/>
    </row>
    <row r="1861" spans="1:9" ht="13.5" customHeight="1" x14ac:dyDescent="0.2">
      <c r="A1861" s="127">
        <v>10069</v>
      </c>
      <c r="B1861" s="127" t="str">
        <f>LEFT(C1861,4)</f>
        <v>CI01</v>
      </c>
      <c r="C1861" s="129" t="s">
        <v>48</v>
      </c>
      <c r="D1861" s="130">
        <v>-9114</v>
      </c>
      <c r="E1861" s="130">
        <v>0</v>
      </c>
      <c r="F1861" s="130">
        <v>0</v>
      </c>
      <c r="G1861" s="130">
        <v>0</v>
      </c>
      <c r="H1861" s="131">
        <v>0</v>
      </c>
      <c r="I1861" s="132">
        <v>-9114</v>
      </c>
    </row>
    <row r="1862" spans="1:9" ht="12.75" customHeight="1" x14ac:dyDescent="0.2">
      <c r="A1862" s="127">
        <v>10069</v>
      </c>
      <c r="B1862" s="127" t="str">
        <f t="shared" si="28"/>
        <v/>
      </c>
    </row>
    <row r="1863" spans="1:9" ht="13.5" customHeight="1" x14ac:dyDescent="0.2">
      <c r="A1863" s="127">
        <v>10069</v>
      </c>
      <c r="C1863" s="143" t="s">
        <v>51</v>
      </c>
      <c r="D1863" s="144">
        <v>-9114</v>
      </c>
      <c r="E1863" s="144">
        <v>0</v>
      </c>
      <c r="F1863" s="144">
        <v>0</v>
      </c>
      <c r="G1863" s="144">
        <v>0</v>
      </c>
      <c r="H1863" s="145">
        <v>0</v>
      </c>
      <c r="I1863" s="146">
        <v>-9114</v>
      </c>
    </row>
    <row r="1864" spans="1:9" ht="0.75" customHeight="1" x14ac:dyDescent="0.2">
      <c r="A1864" s="127">
        <v>10069</v>
      </c>
      <c r="B1864" s="127" t="str">
        <f t="shared" si="28"/>
        <v/>
      </c>
    </row>
    <row r="1865" spans="1:9" ht="13.5" customHeight="1" x14ac:dyDescent="0.2">
      <c r="A1865" s="127">
        <v>10069</v>
      </c>
      <c r="B1865" s="127" t="s">
        <v>325</v>
      </c>
      <c r="C1865" s="129" t="s">
        <v>229</v>
      </c>
      <c r="D1865" s="130">
        <v>11570</v>
      </c>
      <c r="E1865" s="130">
        <v>0</v>
      </c>
      <c r="F1865" s="130">
        <v>0</v>
      </c>
      <c r="G1865" s="130">
        <v>0</v>
      </c>
      <c r="H1865" s="131">
        <v>0</v>
      </c>
      <c r="I1865" s="132">
        <v>11570</v>
      </c>
    </row>
    <row r="1866" spans="1:9" ht="13.5" customHeight="1" x14ac:dyDescent="0.2">
      <c r="A1866" s="127">
        <v>10069</v>
      </c>
      <c r="B1866" s="127" t="str">
        <f>LEFT(C1866,4)</f>
        <v>CE02</v>
      </c>
      <c r="C1866" s="129" t="s">
        <v>230</v>
      </c>
      <c r="D1866" s="130">
        <v>6011</v>
      </c>
      <c r="E1866" s="130">
        <v>6583.89</v>
      </c>
      <c r="F1866" s="130">
        <v>0</v>
      </c>
      <c r="G1866" s="130">
        <v>6583.89</v>
      </c>
      <c r="H1866" s="131">
        <v>109.53069372816502</v>
      </c>
      <c r="I1866" s="132">
        <v>-572.89</v>
      </c>
    </row>
    <row r="1867" spans="1:9" ht="12.75" customHeight="1" x14ac:dyDescent="0.2">
      <c r="A1867" s="127">
        <v>10069</v>
      </c>
      <c r="B1867" s="127" t="str">
        <f t="shared" si="28"/>
        <v/>
      </c>
    </row>
    <row r="1868" spans="1:9" ht="13.5" customHeight="1" x14ac:dyDescent="0.2">
      <c r="A1868" s="127">
        <v>10069</v>
      </c>
      <c r="C1868" s="143" t="s">
        <v>56</v>
      </c>
      <c r="D1868" s="144">
        <v>17581</v>
      </c>
      <c r="E1868" s="144">
        <v>6583.89</v>
      </c>
      <c r="F1868" s="144">
        <v>0</v>
      </c>
      <c r="G1868" s="144">
        <v>6583.89</v>
      </c>
      <c r="H1868" s="145">
        <v>37.448893692053929</v>
      </c>
      <c r="I1868" s="146">
        <v>10997.11</v>
      </c>
    </row>
    <row r="1869" spans="1:9" ht="0.75" customHeight="1" x14ac:dyDescent="0.2">
      <c r="A1869" s="127">
        <v>10069</v>
      </c>
      <c r="B1869" s="127" t="str">
        <f t="shared" ref="B1869:B1931" si="29">LEFT(C1869,3)</f>
        <v/>
      </c>
    </row>
    <row r="1870" spans="1:9" ht="14.25" customHeight="1" x14ac:dyDescent="0.2">
      <c r="A1870" s="127">
        <v>10069</v>
      </c>
      <c r="B1870" s="127" t="s">
        <v>324</v>
      </c>
      <c r="C1870" s="157" t="s">
        <v>57</v>
      </c>
      <c r="D1870" s="158">
        <v>8467</v>
      </c>
      <c r="E1870" s="158">
        <v>6583.89</v>
      </c>
      <c r="F1870" s="158">
        <v>0</v>
      </c>
      <c r="G1870" s="158">
        <v>6583.89</v>
      </c>
      <c r="H1870" s="159">
        <v>77.759418920514946</v>
      </c>
      <c r="I1870" s="160">
        <v>1883.11</v>
      </c>
    </row>
    <row r="1871" spans="1:9" ht="0.75" customHeight="1" x14ac:dyDescent="0.2">
      <c r="A1871" s="127">
        <v>10069</v>
      </c>
      <c r="B1871" s="127" t="str">
        <f t="shared" si="29"/>
        <v/>
      </c>
    </row>
    <row r="1872" spans="1:9" ht="14.25" customHeight="1" x14ac:dyDescent="0.2">
      <c r="A1872" s="127">
        <v>10069</v>
      </c>
      <c r="B1872" s="127" t="str">
        <f t="shared" si="29"/>
        <v>TOT</v>
      </c>
      <c r="C1872" s="133" t="s">
        <v>58</v>
      </c>
      <c r="D1872" s="134">
        <v>67757</v>
      </c>
      <c r="E1872" s="134">
        <v>-2152456.63</v>
      </c>
      <c r="F1872" s="134">
        <v>0</v>
      </c>
      <c r="G1872" s="134">
        <v>-2152456.63</v>
      </c>
      <c r="H1872" s="135">
        <v>-3176.7295334799355</v>
      </c>
      <c r="I1872" s="136">
        <v>2220213.63</v>
      </c>
    </row>
    <row r="1873" spans="1:9" ht="6.75" customHeight="1" x14ac:dyDescent="0.2">
      <c r="B1873" s="127" t="str">
        <f t="shared" si="29"/>
        <v>Lon</v>
      </c>
      <c r="C1873" s="247" t="s">
        <v>202</v>
      </c>
      <c r="D1873" s="247"/>
      <c r="E1873" s="247"/>
      <c r="F1873" s="247"/>
      <c r="G1873" s="247"/>
    </row>
    <row r="1874" spans="1:9" ht="13.5" customHeight="1" x14ac:dyDescent="0.2">
      <c r="B1874" s="127" t="str">
        <f t="shared" si="29"/>
        <v/>
      </c>
      <c r="C1874" s="247"/>
      <c r="D1874" s="247"/>
      <c r="E1874" s="247"/>
      <c r="F1874" s="247"/>
      <c r="G1874" s="247"/>
    </row>
    <row r="1875" spans="1:9" ht="6.75" customHeight="1" x14ac:dyDescent="0.2">
      <c r="B1875" s="127" t="str">
        <f t="shared" si="29"/>
        <v/>
      </c>
      <c r="C1875" s="247"/>
      <c r="D1875" s="247"/>
      <c r="E1875" s="247"/>
      <c r="F1875" s="247"/>
      <c r="G1875" s="247"/>
    </row>
    <row r="1876" spans="1:9" ht="13.5" customHeight="1" x14ac:dyDescent="0.2">
      <c r="B1876" s="127" t="str">
        <f t="shared" si="29"/>
        <v>Rep</v>
      </c>
      <c r="C1876" s="248" t="s">
        <v>203</v>
      </c>
      <c r="D1876" s="248"/>
      <c r="E1876" s="248"/>
      <c r="F1876" s="248"/>
      <c r="G1876" s="248"/>
    </row>
    <row r="1877" spans="1:9" ht="6.75" customHeight="1" x14ac:dyDescent="0.2">
      <c r="B1877" s="127" t="str">
        <f t="shared" si="29"/>
        <v/>
      </c>
    </row>
    <row r="1878" spans="1:9" ht="12.75" customHeight="1" x14ac:dyDescent="0.2">
      <c r="B1878" s="127" t="str">
        <f t="shared" si="29"/>
        <v>Cos</v>
      </c>
      <c r="C1878" s="248" t="s">
        <v>251</v>
      </c>
      <c r="D1878" s="248"/>
      <c r="E1878" s="248"/>
      <c r="F1878" s="248"/>
      <c r="G1878" s="248"/>
    </row>
    <row r="1879" spans="1:9" ht="13.5" customHeight="1" x14ac:dyDescent="0.2">
      <c r="B1879" s="127" t="str">
        <f t="shared" si="29"/>
        <v/>
      </c>
      <c r="C1879" s="248"/>
      <c r="D1879" s="248"/>
      <c r="E1879" s="248"/>
      <c r="F1879" s="248"/>
      <c r="G1879" s="248"/>
    </row>
    <row r="1880" spans="1:9" ht="6" customHeight="1" x14ac:dyDescent="0.2">
      <c r="B1880" s="127" t="str">
        <f t="shared" si="29"/>
        <v/>
      </c>
    </row>
    <row r="1881" spans="1:9" ht="13.5" customHeight="1" x14ac:dyDescent="0.2">
      <c r="B1881" s="127" t="str">
        <f t="shared" si="29"/>
        <v xml:space="preserve">
CF</v>
      </c>
      <c r="C1881" s="249" t="s">
        <v>205</v>
      </c>
      <c r="D1881" s="251" t="s">
        <v>206</v>
      </c>
      <c r="E1881" s="251" t="s">
        <v>207</v>
      </c>
      <c r="F1881" s="251" t="s">
        <v>208</v>
      </c>
      <c r="G1881" s="252" t="s">
        <v>209</v>
      </c>
      <c r="H1881" s="245" t="s">
        <v>210</v>
      </c>
      <c r="I1881" s="243" t="s">
        <v>211</v>
      </c>
    </row>
    <row r="1882" spans="1:9" ht="15" customHeight="1" x14ac:dyDescent="0.2">
      <c r="B1882" s="127" t="str">
        <f t="shared" si="29"/>
        <v/>
      </c>
      <c r="C1882" s="250"/>
      <c r="D1882" s="246"/>
      <c r="E1882" s="246"/>
      <c r="F1882" s="246"/>
      <c r="G1882" s="253"/>
      <c r="H1882" s="246"/>
      <c r="I1882" s="244"/>
    </row>
    <row r="1883" spans="1:9" ht="16.5" customHeight="1" x14ac:dyDescent="0.2">
      <c r="A1883" s="127">
        <v>10071</v>
      </c>
      <c r="B1883" s="126" t="s">
        <v>321</v>
      </c>
      <c r="C1883" s="147" t="s">
        <v>5</v>
      </c>
      <c r="D1883" s="148">
        <v>111211</v>
      </c>
      <c r="E1883" s="149"/>
      <c r="F1883" s="149"/>
      <c r="G1883" s="149"/>
      <c r="H1883" s="149"/>
      <c r="I1883" s="150"/>
    </row>
    <row r="1884" spans="1:9" ht="13.5" customHeight="1" x14ac:dyDescent="0.2">
      <c r="A1884" s="127">
        <v>10071</v>
      </c>
      <c r="B1884" s="127" t="str">
        <f t="shared" si="29"/>
        <v>I01</v>
      </c>
      <c r="C1884" s="129" t="s">
        <v>6</v>
      </c>
      <c r="D1884" s="130">
        <v>-1098086</v>
      </c>
      <c r="E1884" s="130">
        <v>-1106401</v>
      </c>
      <c r="F1884" s="130">
        <v>0</v>
      </c>
      <c r="G1884" s="130">
        <v>-1106401</v>
      </c>
      <c r="H1884" s="131">
        <v>100.75722666530673</v>
      </c>
      <c r="I1884" s="132">
        <v>8315</v>
      </c>
    </row>
    <row r="1885" spans="1:9" ht="13.5" customHeight="1" x14ac:dyDescent="0.2">
      <c r="A1885" s="127">
        <v>10071</v>
      </c>
      <c r="B1885" s="127" t="str">
        <f t="shared" si="29"/>
        <v>I03</v>
      </c>
      <c r="C1885" s="129" t="s">
        <v>7</v>
      </c>
      <c r="D1885" s="130">
        <v>-19832</v>
      </c>
      <c r="E1885" s="130">
        <v>-20826</v>
      </c>
      <c r="F1885" s="130">
        <v>0</v>
      </c>
      <c r="G1885" s="130">
        <v>-20826</v>
      </c>
      <c r="H1885" s="131">
        <v>105.01210165389271</v>
      </c>
      <c r="I1885" s="132">
        <v>994</v>
      </c>
    </row>
    <row r="1886" spans="1:9" ht="13.5" customHeight="1" x14ac:dyDescent="0.2">
      <c r="A1886" s="127">
        <v>10071</v>
      </c>
      <c r="B1886" s="127" t="str">
        <f t="shared" si="29"/>
        <v>I05</v>
      </c>
      <c r="C1886" s="129" t="s">
        <v>8</v>
      </c>
      <c r="D1886" s="130">
        <v>-113520</v>
      </c>
      <c r="E1886" s="130">
        <v>0</v>
      </c>
      <c r="F1886" s="130">
        <v>0</v>
      </c>
      <c r="G1886" s="130">
        <v>0</v>
      </c>
      <c r="H1886" s="131">
        <v>0</v>
      </c>
      <c r="I1886" s="132">
        <v>-113520</v>
      </c>
    </row>
    <row r="1887" spans="1:9" ht="13.5" customHeight="1" x14ac:dyDescent="0.2">
      <c r="A1887" s="127">
        <v>10071</v>
      </c>
      <c r="B1887" s="127" t="str">
        <f t="shared" si="29"/>
        <v>I06</v>
      </c>
      <c r="C1887" s="129" t="s">
        <v>9</v>
      </c>
      <c r="D1887" s="130">
        <v>-1040</v>
      </c>
      <c r="E1887" s="130">
        <v>-585</v>
      </c>
      <c r="F1887" s="130">
        <v>0</v>
      </c>
      <c r="G1887" s="130">
        <v>-585</v>
      </c>
      <c r="H1887" s="131">
        <v>56.25</v>
      </c>
      <c r="I1887" s="132">
        <v>-455</v>
      </c>
    </row>
    <row r="1888" spans="1:9" ht="13.5" customHeight="1" x14ac:dyDescent="0.2">
      <c r="A1888" s="127">
        <v>10071</v>
      </c>
      <c r="B1888" s="127" t="str">
        <f t="shared" si="29"/>
        <v>I07</v>
      </c>
      <c r="C1888" s="129" t="s">
        <v>212</v>
      </c>
      <c r="D1888" s="130">
        <v>0</v>
      </c>
      <c r="E1888" s="130">
        <v>-2400</v>
      </c>
      <c r="F1888" s="130">
        <v>0</v>
      </c>
      <c r="G1888" s="130">
        <v>-2400</v>
      </c>
      <c r="H1888" s="131">
        <v>0</v>
      </c>
      <c r="I1888" s="132">
        <v>2400</v>
      </c>
    </row>
    <row r="1889" spans="1:9" ht="13.5" customHeight="1" x14ac:dyDescent="0.2">
      <c r="A1889" s="127">
        <v>10071</v>
      </c>
      <c r="B1889" s="127" t="str">
        <f t="shared" si="29"/>
        <v>I08</v>
      </c>
      <c r="C1889" s="129" t="s">
        <v>213</v>
      </c>
      <c r="D1889" s="130">
        <v>-35549</v>
      </c>
      <c r="E1889" s="130">
        <v>-6154.5</v>
      </c>
      <c r="F1889" s="130">
        <v>0</v>
      </c>
      <c r="G1889" s="130">
        <v>-6154.5</v>
      </c>
      <c r="H1889" s="131">
        <v>17.312723283355368</v>
      </c>
      <c r="I1889" s="132">
        <v>-29394.5</v>
      </c>
    </row>
    <row r="1890" spans="1:9" ht="13.5" customHeight="1" x14ac:dyDescent="0.2">
      <c r="A1890" s="127">
        <v>10071</v>
      </c>
      <c r="B1890" s="127" t="str">
        <f t="shared" si="29"/>
        <v>I09</v>
      </c>
      <c r="C1890" s="129" t="s">
        <v>10</v>
      </c>
      <c r="D1890" s="130">
        <v>-13250</v>
      </c>
      <c r="E1890" s="130">
        <v>-3035.98</v>
      </c>
      <c r="F1890" s="130">
        <v>0</v>
      </c>
      <c r="G1890" s="130">
        <v>-3035.98</v>
      </c>
      <c r="H1890" s="131">
        <v>22.913056603773583</v>
      </c>
      <c r="I1890" s="132">
        <v>-10214.02</v>
      </c>
    </row>
    <row r="1891" spans="1:9" ht="13.5" customHeight="1" x14ac:dyDescent="0.2">
      <c r="A1891" s="127">
        <v>10071</v>
      </c>
      <c r="B1891" s="127" t="str">
        <f t="shared" si="29"/>
        <v>I11</v>
      </c>
      <c r="C1891" s="129" t="s">
        <v>64</v>
      </c>
      <c r="D1891" s="130">
        <v>-5728</v>
      </c>
      <c r="E1891" s="130">
        <v>0</v>
      </c>
      <c r="F1891" s="130">
        <v>0</v>
      </c>
      <c r="G1891" s="130">
        <v>0</v>
      </c>
      <c r="H1891" s="131">
        <v>0</v>
      </c>
      <c r="I1891" s="132">
        <v>-5728</v>
      </c>
    </row>
    <row r="1892" spans="1:9" ht="13.5" customHeight="1" x14ac:dyDescent="0.2">
      <c r="A1892" s="127">
        <v>10071</v>
      </c>
      <c r="B1892" s="127" t="str">
        <f t="shared" si="29"/>
        <v>I12</v>
      </c>
      <c r="C1892" s="129" t="s">
        <v>11</v>
      </c>
      <c r="D1892" s="130">
        <v>-24780</v>
      </c>
      <c r="E1892" s="130">
        <v>-13937.3</v>
      </c>
      <c r="F1892" s="130">
        <v>0</v>
      </c>
      <c r="G1892" s="130">
        <v>-13937.3</v>
      </c>
      <c r="H1892" s="131">
        <v>56.244148506860363</v>
      </c>
      <c r="I1892" s="132">
        <v>-10842.7</v>
      </c>
    </row>
    <row r="1893" spans="1:9" ht="13.5" customHeight="1" x14ac:dyDescent="0.2">
      <c r="A1893" s="127">
        <v>10071</v>
      </c>
      <c r="B1893" s="127" t="str">
        <f t="shared" si="29"/>
        <v>I13</v>
      </c>
      <c r="C1893" s="129" t="s">
        <v>12</v>
      </c>
      <c r="D1893" s="130">
        <v>-6500</v>
      </c>
      <c r="E1893" s="130">
        <v>-231.55</v>
      </c>
      <c r="F1893" s="130">
        <v>0</v>
      </c>
      <c r="G1893" s="130">
        <v>-231.55</v>
      </c>
      <c r="H1893" s="131">
        <v>3.5623076923076922</v>
      </c>
      <c r="I1893" s="132">
        <v>-6268.45</v>
      </c>
    </row>
    <row r="1894" spans="1:9" ht="13.5" customHeight="1" x14ac:dyDescent="0.2">
      <c r="A1894" s="127">
        <v>10071</v>
      </c>
      <c r="B1894" s="127" t="str">
        <f t="shared" si="29"/>
        <v>I18</v>
      </c>
      <c r="C1894" s="129" t="s">
        <v>13</v>
      </c>
      <c r="D1894" s="130">
        <v>-44111</v>
      </c>
      <c r="E1894" s="130">
        <v>0</v>
      </c>
      <c r="F1894" s="130">
        <v>0</v>
      </c>
      <c r="G1894" s="130">
        <v>0</v>
      </c>
      <c r="H1894" s="131">
        <v>0</v>
      </c>
      <c r="I1894" s="132">
        <v>-44111</v>
      </c>
    </row>
    <row r="1895" spans="1:9" ht="12.75" customHeight="1" x14ac:dyDescent="0.2">
      <c r="A1895" s="127">
        <v>10071</v>
      </c>
      <c r="B1895" s="127" t="str">
        <f t="shared" si="29"/>
        <v/>
      </c>
    </row>
    <row r="1896" spans="1:9" ht="13.5" customHeight="1" x14ac:dyDescent="0.2">
      <c r="A1896" s="127">
        <v>10071</v>
      </c>
      <c r="C1896" s="143" t="s">
        <v>14</v>
      </c>
      <c r="D1896" s="144">
        <v>-1362396</v>
      </c>
      <c r="E1896" s="144">
        <v>-1153571.33</v>
      </c>
      <c r="F1896" s="144">
        <v>0</v>
      </c>
      <c r="G1896" s="144">
        <v>-1153571.33</v>
      </c>
      <c r="H1896" s="145">
        <v>84.672248744124317</v>
      </c>
      <c r="I1896" s="146">
        <v>-208824.67</v>
      </c>
    </row>
    <row r="1897" spans="1:9" ht="0.75" customHeight="1" x14ac:dyDescent="0.2">
      <c r="A1897" s="127">
        <v>10071</v>
      </c>
      <c r="B1897" s="127" t="str">
        <f t="shared" si="29"/>
        <v/>
      </c>
    </row>
    <row r="1898" spans="1:9" ht="13.5" customHeight="1" x14ac:dyDescent="0.2">
      <c r="A1898" s="127">
        <v>10071</v>
      </c>
      <c r="B1898" s="127" t="str">
        <f t="shared" si="29"/>
        <v>E01</v>
      </c>
      <c r="C1898" s="129" t="s">
        <v>15</v>
      </c>
      <c r="D1898" s="130">
        <v>672749</v>
      </c>
      <c r="E1898" s="130">
        <v>0</v>
      </c>
      <c r="F1898" s="130">
        <v>0</v>
      </c>
      <c r="G1898" s="130">
        <v>0</v>
      </c>
      <c r="H1898" s="131">
        <v>0</v>
      </c>
      <c r="I1898" s="132">
        <v>672749</v>
      </c>
    </row>
    <row r="1899" spans="1:9" ht="13.5" customHeight="1" x14ac:dyDescent="0.2">
      <c r="A1899" s="127">
        <v>10071</v>
      </c>
      <c r="B1899" s="127" t="str">
        <f t="shared" si="29"/>
        <v>E03</v>
      </c>
      <c r="C1899" s="129" t="s">
        <v>17</v>
      </c>
      <c r="D1899" s="130">
        <v>315750</v>
      </c>
      <c r="E1899" s="130">
        <v>0</v>
      </c>
      <c r="F1899" s="130">
        <v>0</v>
      </c>
      <c r="G1899" s="130">
        <v>0</v>
      </c>
      <c r="H1899" s="131">
        <v>0</v>
      </c>
      <c r="I1899" s="132">
        <v>315750</v>
      </c>
    </row>
    <row r="1900" spans="1:9" ht="13.5" customHeight="1" x14ac:dyDescent="0.2">
      <c r="A1900" s="127">
        <v>10071</v>
      </c>
      <c r="B1900" s="127" t="str">
        <f t="shared" si="29"/>
        <v>E04</v>
      </c>
      <c r="C1900" s="129" t="s">
        <v>18</v>
      </c>
      <c r="D1900" s="130">
        <v>30888</v>
      </c>
      <c r="E1900" s="130">
        <v>0</v>
      </c>
      <c r="F1900" s="130">
        <v>0</v>
      </c>
      <c r="G1900" s="130">
        <v>0</v>
      </c>
      <c r="H1900" s="131">
        <v>0</v>
      </c>
      <c r="I1900" s="132">
        <v>30888</v>
      </c>
    </row>
    <row r="1901" spans="1:9" ht="13.5" customHeight="1" x14ac:dyDescent="0.2">
      <c r="A1901" s="127">
        <v>10071</v>
      </c>
      <c r="B1901" s="127" t="str">
        <f t="shared" si="29"/>
        <v>E05</v>
      </c>
      <c r="C1901" s="129" t="s">
        <v>214</v>
      </c>
      <c r="D1901" s="130">
        <v>63252</v>
      </c>
      <c r="E1901" s="130">
        <v>0</v>
      </c>
      <c r="F1901" s="130">
        <v>0</v>
      </c>
      <c r="G1901" s="130">
        <v>0</v>
      </c>
      <c r="H1901" s="131">
        <v>0</v>
      </c>
      <c r="I1901" s="132">
        <v>63252</v>
      </c>
    </row>
    <row r="1902" spans="1:9" ht="13.5" customHeight="1" x14ac:dyDescent="0.2">
      <c r="A1902" s="127">
        <v>10071</v>
      </c>
      <c r="B1902" s="127" t="str">
        <f t="shared" si="29"/>
        <v>E07</v>
      </c>
      <c r="C1902" s="129" t="s">
        <v>19</v>
      </c>
      <c r="D1902" s="130">
        <v>27656</v>
      </c>
      <c r="E1902" s="130">
        <v>0</v>
      </c>
      <c r="F1902" s="130">
        <v>0</v>
      </c>
      <c r="G1902" s="130">
        <v>0</v>
      </c>
      <c r="H1902" s="131">
        <v>0</v>
      </c>
      <c r="I1902" s="132">
        <v>27656</v>
      </c>
    </row>
    <row r="1903" spans="1:9" ht="13.5" customHeight="1" x14ac:dyDescent="0.2">
      <c r="A1903" s="127">
        <v>10071</v>
      </c>
      <c r="B1903" s="127" t="str">
        <f t="shared" si="29"/>
        <v>E08</v>
      </c>
      <c r="C1903" s="129" t="s">
        <v>20</v>
      </c>
      <c r="D1903" s="130">
        <v>2825</v>
      </c>
      <c r="E1903" s="130">
        <v>2097.9299999999998</v>
      </c>
      <c r="F1903" s="130">
        <v>0</v>
      </c>
      <c r="G1903" s="130">
        <v>2097.9299999999998</v>
      </c>
      <c r="H1903" s="131">
        <v>74.263008849557508</v>
      </c>
      <c r="I1903" s="132">
        <v>727.07000000000028</v>
      </c>
    </row>
    <row r="1904" spans="1:9" ht="13.5" customHeight="1" x14ac:dyDescent="0.2">
      <c r="A1904" s="127">
        <v>10071</v>
      </c>
      <c r="B1904" s="127" t="str">
        <f t="shared" si="29"/>
        <v>E09</v>
      </c>
      <c r="C1904" s="129" t="s">
        <v>215</v>
      </c>
      <c r="D1904" s="130">
        <v>2000</v>
      </c>
      <c r="E1904" s="130">
        <v>873</v>
      </c>
      <c r="F1904" s="130">
        <v>0</v>
      </c>
      <c r="G1904" s="130">
        <v>873</v>
      </c>
      <c r="H1904" s="131">
        <v>43.65</v>
      </c>
      <c r="I1904" s="132">
        <v>1127</v>
      </c>
    </row>
    <row r="1905" spans="1:9" ht="13.5" customHeight="1" x14ac:dyDescent="0.2">
      <c r="A1905" s="127">
        <v>10071</v>
      </c>
      <c r="B1905" s="127" t="str">
        <f t="shared" si="29"/>
        <v>E10</v>
      </c>
      <c r="C1905" s="129" t="s">
        <v>21</v>
      </c>
      <c r="D1905" s="130">
        <v>9863</v>
      </c>
      <c r="E1905" s="130">
        <v>317.06</v>
      </c>
      <c r="F1905" s="130">
        <v>0</v>
      </c>
      <c r="G1905" s="130">
        <v>317.06</v>
      </c>
      <c r="H1905" s="131">
        <v>3.2146405758896885</v>
      </c>
      <c r="I1905" s="132">
        <v>9545.94</v>
      </c>
    </row>
    <row r="1906" spans="1:9" ht="13.5" customHeight="1" x14ac:dyDescent="0.2">
      <c r="A1906" s="127">
        <v>10071</v>
      </c>
      <c r="B1906" s="127" t="str">
        <f t="shared" si="29"/>
        <v>E11</v>
      </c>
      <c r="C1906" s="129" t="s">
        <v>22</v>
      </c>
      <c r="D1906" s="130">
        <v>2186</v>
      </c>
      <c r="E1906" s="130">
        <v>0</v>
      </c>
      <c r="F1906" s="130">
        <v>0</v>
      </c>
      <c r="G1906" s="130">
        <v>0</v>
      </c>
      <c r="H1906" s="131">
        <v>0</v>
      </c>
      <c r="I1906" s="132">
        <v>2186</v>
      </c>
    </row>
    <row r="1907" spans="1:9" ht="12.75" customHeight="1" x14ac:dyDescent="0.2">
      <c r="A1907" s="127">
        <v>10071</v>
      </c>
      <c r="B1907" s="127" t="str">
        <f t="shared" si="29"/>
        <v/>
      </c>
    </row>
    <row r="1908" spans="1:9" ht="13.5" customHeight="1" x14ac:dyDescent="0.2">
      <c r="A1908" s="127">
        <v>10071</v>
      </c>
      <c r="C1908" s="143" t="s">
        <v>23</v>
      </c>
      <c r="D1908" s="144">
        <v>1127169</v>
      </c>
      <c r="E1908" s="144">
        <v>3287.99</v>
      </c>
      <c r="F1908" s="144">
        <v>0</v>
      </c>
      <c r="G1908" s="144">
        <v>3287.99</v>
      </c>
      <c r="H1908" s="145">
        <v>0.2917033736733356</v>
      </c>
      <c r="I1908" s="146">
        <v>1123881.01</v>
      </c>
    </row>
    <row r="1909" spans="1:9" ht="13.5" customHeight="1" x14ac:dyDescent="0.2">
      <c r="A1909" s="127">
        <v>10071</v>
      </c>
      <c r="B1909" s="127" t="str">
        <f t="shared" si="29"/>
        <v>E12</v>
      </c>
      <c r="C1909" s="129" t="s">
        <v>24</v>
      </c>
      <c r="D1909" s="130">
        <v>7000</v>
      </c>
      <c r="E1909" s="130">
        <v>39252.36</v>
      </c>
      <c r="F1909" s="130">
        <v>0</v>
      </c>
      <c r="G1909" s="130">
        <v>39252.36</v>
      </c>
      <c r="H1909" s="131">
        <v>560.74800000000005</v>
      </c>
      <c r="I1909" s="132">
        <v>-32252.36</v>
      </c>
    </row>
    <row r="1910" spans="1:9" ht="13.5" customHeight="1" x14ac:dyDescent="0.2">
      <c r="A1910" s="127">
        <v>10071</v>
      </c>
      <c r="B1910" s="127" t="str">
        <f t="shared" si="29"/>
        <v>E13</v>
      </c>
      <c r="C1910" s="129" t="s">
        <v>216</v>
      </c>
      <c r="D1910" s="130">
        <v>3600</v>
      </c>
      <c r="E1910" s="130">
        <v>1260</v>
      </c>
      <c r="F1910" s="130">
        <v>0</v>
      </c>
      <c r="G1910" s="130">
        <v>1260</v>
      </c>
      <c r="H1910" s="131">
        <v>35</v>
      </c>
      <c r="I1910" s="132">
        <v>2340</v>
      </c>
    </row>
    <row r="1911" spans="1:9" ht="13.5" customHeight="1" x14ac:dyDescent="0.2">
      <c r="A1911" s="127">
        <v>10071</v>
      </c>
      <c r="B1911" s="127" t="str">
        <f t="shared" si="29"/>
        <v>E14</v>
      </c>
      <c r="C1911" s="129" t="s">
        <v>25</v>
      </c>
      <c r="D1911" s="130">
        <v>21115</v>
      </c>
      <c r="E1911" s="130">
        <v>5042.55</v>
      </c>
      <c r="F1911" s="130">
        <v>0</v>
      </c>
      <c r="G1911" s="130">
        <v>5042.55</v>
      </c>
      <c r="H1911" s="131">
        <v>23.881363959270661</v>
      </c>
      <c r="I1911" s="132">
        <v>16072.45</v>
      </c>
    </row>
    <row r="1912" spans="1:9" ht="13.5" customHeight="1" x14ac:dyDescent="0.2">
      <c r="A1912" s="127">
        <v>10071</v>
      </c>
      <c r="B1912" s="127" t="str">
        <f t="shared" si="29"/>
        <v>E15</v>
      </c>
      <c r="C1912" s="129" t="s">
        <v>26</v>
      </c>
      <c r="D1912" s="130">
        <v>6080</v>
      </c>
      <c r="E1912" s="130">
        <v>1472.69</v>
      </c>
      <c r="F1912" s="130">
        <v>0</v>
      </c>
      <c r="G1912" s="130">
        <v>1472.69</v>
      </c>
      <c r="H1912" s="131">
        <v>24.221875000000001</v>
      </c>
      <c r="I1912" s="132">
        <v>4607.3100000000004</v>
      </c>
    </row>
    <row r="1913" spans="1:9" ht="13.5" customHeight="1" x14ac:dyDescent="0.2">
      <c r="A1913" s="127">
        <v>10071</v>
      </c>
      <c r="B1913" s="127" t="str">
        <f t="shared" si="29"/>
        <v>E16</v>
      </c>
      <c r="C1913" s="129" t="s">
        <v>27</v>
      </c>
      <c r="D1913" s="130">
        <v>10100</v>
      </c>
      <c r="E1913" s="130">
        <v>907.45</v>
      </c>
      <c r="F1913" s="130">
        <v>0</v>
      </c>
      <c r="G1913" s="130">
        <v>907.45</v>
      </c>
      <c r="H1913" s="131">
        <v>8.9846534653465344</v>
      </c>
      <c r="I1913" s="132">
        <v>9192.5499999999993</v>
      </c>
    </row>
    <row r="1914" spans="1:9" ht="13.5" customHeight="1" x14ac:dyDescent="0.2">
      <c r="A1914" s="127">
        <v>10071</v>
      </c>
      <c r="B1914" s="127" t="str">
        <f t="shared" si="29"/>
        <v>E17</v>
      </c>
      <c r="C1914" s="129" t="s">
        <v>28</v>
      </c>
      <c r="D1914" s="130">
        <v>2907</v>
      </c>
      <c r="E1914" s="130">
        <v>3125.84</v>
      </c>
      <c r="F1914" s="130">
        <v>0</v>
      </c>
      <c r="G1914" s="130">
        <v>3125.84</v>
      </c>
      <c r="H1914" s="131">
        <v>107.52803577571378</v>
      </c>
      <c r="I1914" s="132">
        <v>-218.84</v>
      </c>
    </row>
    <row r="1915" spans="1:9" ht="13.5" customHeight="1" x14ac:dyDescent="0.2">
      <c r="A1915" s="127">
        <v>10071</v>
      </c>
      <c r="B1915" s="127" t="str">
        <f t="shared" si="29"/>
        <v>E18</v>
      </c>
      <c r="C1915" s="129" t="s">
        <v>29</v>
      </c>
      <c r="D1915" s="130">
        <v>17369</v>
      </c>
      <c r="E1915" s="130">
        <v>3544</v>
      </c>
      <c r="F1915" s="130">
        <v>0</v>
      </c>
      <c r="G1915" s="130">
        <v>3544</v>
      </c>
      <c r="H1915" s="131">
        <v>20.404168345903621</v>
      </c>
      <c r="I1915" s="132">
        <v>13825</v>
      </c>
    </row>
    <row r="1916" spans="1:9" ht="12.75" customHeight="1" x14ac:dyDescent="0.2">
      <c r="A1916" s="127">
        <v>10071</v>
      </c>
      <c r="B1916" s="127" t="str">
        <f t="shared" si="29"/>
        <v/>
      </c>
    </row>
    <row r="1917" spans="1:9" ht="13.5" customHeight="1" x14ac:dyDescent="0.2">
      <c r="A1917" s="127">
        <v>10071</v>
      </c>
      <c r="C1917" s="143" t="s">
        <v>30</v>
      </c>
      <c r="D1917" s="144">
        <v>68171</v>
      </c>
      <c r="E1917" s="144">
        <v>54604.89</v>
      </c>
      <c r="F1917" s="144">
        <v>0</v>
      </c>
      <c r="G1917" s="144">
        <v>54604.89</v>
      </c>
      <c r="H1917" s="145">
        <v>80.09988118114741</v>
      </c>
      <c r="I1917" s="146">
        <v>13566.11</v>
      </c>
    </row>
    <row r="1918" spans="1:9" ht="13.5" customHeight="1" x14ac:dyDescent="0.2">
      <c r="A1918" s="127">
        <v>10071</v>
      </c>
      <c r="B1918" s="127" t="str">
        <f t="shared" si="29"/>
        <v>E19</v>
      </c>
      <c r="C1918" s="129" t="s">
        <v>31</v>
      </c>
      <c r="D1918" s="130">
        <v>47200</v>
      </c>
      <c r="E1918" s="130">
        <v>22240.27</v>
      </c>
      <c r="F1918" s="130">
        <v>0</v>
      </c>
      <c r="G1918" s="130">
        <v>22240.27</v>
      </c>
      <c r="H1918" s="131">
        <v>47.119216101694917</v>
      </c>
      <c r="I1918" s="132">
        <v>24959.73</v>
      </c>
    </row>
    <row r="1919" spans="1:9" ht="13.5" customHeight="1" x14ac:dyDescent="0.2">
      <c r="A1919" s="127">
        <v>10071</v>
      </c>
      <c r="B1919" s="127" t="str">
        <f t="shared" si="29"/>
        <v>E20</v>
      </c>
      <c r="C1919" s="129" t="s">
        <v>32</v>
      </c>
      <c r="D1919" s="130">
        <v>8270</v>
      </c>
      <c r="E1919" s="130">
        <v>6293.78</v>
      </c>
      <c r="F1919" s="130">
        <v>0</v>
      </c>
      <c r="G1919" s="130">
        <v>6293.78</v>
      </c>
      <c r="H1919" s="131">
        <v>76.103748488512693</v>
      </c>
      <c r="I1919" s="132">
        <v>1976.22</v>
      </c>
    </row>
    <row r="1920" spans="1:9" ht="13.5" customHeight="1" x14ac:dyDescent="0.2">
      <c r="A1920" s="127">
        <v>10071</v>
      </c>
      <c r="B1920" s="127" t="str">
        <f t="shared" si="29"/>
        <v>E22</v>
      </c>
      <c r="C1920" s="129" t="s">
        <v>33</v>
      </c>
      <c r="D1920" s="130">
        <v>7740</v>
      </c>
      <c r="E1920" s="130">
        <v>1660.84</v>
      </c>
      <c r="F1920" s="130">
        <v>0</v>
      </c>
      <c r="G1920" s="130">
        <v>1660.84</v>
      </c>
      <c r="H1920" s="131">
        <v>21.457881136950906</v>
      </c>
      <c r="I1920" s="132">
        <v>6079.16</v>
      </c>
    </row>
    <row r="1921" spans="1:9" ht="13.5" customHeight="1" x14ac:dyDescent="0.2">
      <c r="A1921" s="127">
        <v>10071</v>
      </c>
      <c r="B1921" s="127" t="str">
        <f t="shared" si="29"/>
        <v>E23</v>
      </c>
      <c r="C1921" s="129" t="s">
        <v>34</v>
      </c>
      <c r="D1921" s="130">
        <v>5757</v>
      </c>
      <c r="E1921" s="130">
        <v>382</v>
      </c>
      <c r="F1921" s="130">
        <v>0</v>
      </c>
      <c r="G1921" s="130">
        <v>382</v>
      </c>
      <c r="H1921" s="131">
        <v>6.6354003821434775</v>
      </c>
      <c r="I1921" s="132">
        <v>5375</v>
      </c>
    </row>
    <row r="1922" spans="1:9" ht="13.5" customHeight="1" x14ac:dyDescent="0.2">
      <c r="A1922" s="127">
        <v>10071</v>
      </c>
      <c r="B1922" s="127" t="str">
        <f t="shared" si="29"/>
        <v>E24</v>
      </c>
      <c r="C1922" s="129" t="s">
        <v>35</v>
      </c>
      <c r="D1922" s="130">
        <v>5500</v>
      </c>
      <c r="E1922" s="130">
        <v>1040.43</v>
      </c>
      <c r="F1922" s="130">
        <v>0</v>
      </c>
      <c r="G1922" s="130">
        <v>1040.43</v>
      </c>
      <c r="H1922" s="131">
        <v>18.91690909090909</v>
      </c>
      <c r="I1922" s="132">
        <v>4459.57</v>
      </c>
    </row>
    <row r="1923" spans="1:9" ht="13.5" customHeight="1" x14ac:dyDescent="0.2">
      <c r="A1923" s="127">
        <v>10071</v>
      </c>
      <c r="B1923" s="127" t="str">
        <f t="shared" si="29"/>
        <v>E25</v>
      </c>
      <c r="C1923" s="129" t="s">
        <v>36</v>
      </c>
      <c r="D1923" s="130">
        <v>47000</v>
      </c>
      <c r="E1923" s="130">
        <v>5748.2</v>
      </c>
      <c r="F1923" s="130">
        <v>0</v>
      </c>
      <c r="G1923" s="130">
        <v>5748.2</v>
      </c>
      <c r="H1923" s="131">
        <v>12.230212765957447</v>
      </c>
      <c r="I1923" s="132">
        <v>41251.800000000003</v>
      </c>
    </row>
    <row r="1924" spans="1:9" ht="12.75" customHeight="1" x14ac:dyDescent="0.2">
      <c r="A1924" s="127">
        <v>10071</v>
      </c>
      <c r="B1924" s="127" t="str">
        <f t="shared" si="29"/>
        <v/>
      </c>
    </row>
    <row r="1925" spans="1:9" ht="13.5" customHeight="1" x14ac:dyDescent="0.2">
      <c r="A1925" s="127">
        <v>10071</v>
      </c>
      <c r="C1925" s="143" t="s">
        <v>37</v>
      </c>
      <c r="D1925" s="144">
        <v>121467</v>
      </c>
      <c r="E1925" s="144">
        <v>37365.519999999997</v>
      </c>
      <c r="F1925" s="144">
        <v>0</v>
      </c>
      <c r="G1925" s="144">
        <v>37365.519999999997</v>
      </c>
      <c r="H1925" s="145">
        <v>30.76186947895313</v>
      </c>
      <c r="I1925" s="146">
        <v>84101.48</v>
      </c>
    </row>
    <row r="1926" spans="1:9" ht="13.5" customHeight="1" x14ac:dyDescent="0.2">
      <c r="A1926" s="127">
        <v>10071</v>
      </c>
      <c r="B1926" s="127" t="str">
        <f t="shared" si="29"/>
        <v>E26</v>
      </c>
      <c r="C1926" s="129" t="s">
        <v>38</v>
      </c>
      <c r="D1926" s="130">
        <v>15545</v>
      </c>
      <c r="E1926" s="130">
        <v>5284</v>
      </c>
      <c r="F1926" s="130">
        <v>0</v>
      </c>
      <c r="G1926" s="130">
        <v>5284</v>
      </c>
      <c r="H1926" s="131">
        <v>33.991637182373751</v>
      </c>
      <c r="I1926" s="132">
        <v>10261</v>
      </c>
    </row>
    <row r="1927" spans="1:9" ht="13.5" customHeight="1" x14ac:dyDescent="0.2">
      <c r="A1927" s="127">
        <v>10071</v>
      </c>
      <c r="B1927" s="127" t="str">
        <f t="shared" si="29"/>
        <v>E27</v>
      </c>
      <c r="C1927" s="129" t="s">
        <v>39</v>
      </c>
      <c r="D1927" s="130">
        <v>31207</v>
      </c>
      <c r="E1927" s="130">
        <v>14256.05</v>
      </c>
      <c r="F1927" s="130">
        <v>0</v>
      </c>
      <c r="G1927" s="130">
        <v>14256.05</v>
      </c>
      <c r="H1927" s="131">
        <v>45.682218732976573</v>
      </c>
      <c r="I1927" s="132">
        <v>16950.95</v>
      </c>
    </row>
    <row r="1928" spans="1:9" ht="13.5" customHeight="1" x14ac:dyDescent="0.2">
      <c r="A1928" s="127">
        <v>10071</v>
      </c>
      <c r="B1928" s="127" t="str">
        <f t="shared" si="29"/>
        <v>E28</v>
      </c>
      <c r="C1928" s="129" t="s">
        <v>40</v>
      </c>
      <c r="D1928" s="130">
        <v>28337</v>
      </c>
      <c r="E1928" s="130">
        <v>15815</v>
      </c>
      <c r="F1928" s="130">
        <v>0</v>
      </c>
      <c r="G1928" s="130">
        <v>15815</v>
      </c>
      <c r="H1928" s="131">
        <v>55.810424533295688</v>
      </c>
      <c r="I1928" s="132">
        <v>12522</v>
      </c>
    </row>
    <row r="1929" spans="1:9" ht="12.75" customHeight="1" x14ac:dyDescent="0.2">
      <c r="A1929" s="127">
        <v>10071</v>
      </c>
      <c r="B1929" s="127" t="str">
        <f t="shared" si="29"/>
        <v/>
      </c>
    </row>
    <row r="1930" spans="1:9" ht="13.5" customHeight="1" x14ac:dyDescent="0.2">
      <c r="A1930" s="127">
        <v>10071</v>
      </c>
      <c r="C1930" s="143" t="s">
        <v>41</v>
      </c>
      <c r="D1930" s="144">
        <v>75089</v>
      </c>
      <c r="E1930" s="144">
        <v>35355.050000000003</v>
      </c>
      <c r="F1930" s="144">
        <v>0</v>
      </c>
      <c r="G1930" s="144">
        <v>35355.050000000003</v>
      </c>
      <c r="H1930" s="145">
        <v>47.084193423803754</v>
      </c>
      <c r="I1930" s="146">
        <v>39733.949999999997</v>
      </c>
    </row>
    <row r="1931" spans="1:9" ht="13.5" customHeight="1" x14ac:dyDescent="0.2">
      <c r="A1931" s="127">
        <v>10071</v>
      </c>
      <c r="B1931" s="127" t="str">
        <f t="shared" si="29"/>
        <v>Con</v>
      </c>
      <c r="C1931" s="129" t="s">
        <v>42</v>
      </c>
      <c r="D1931" s="130">
        <v>81711</v>
      </c>
      <c r="E1931" s="130">
        <v>0</v>
      </c>
      <c r="F1931" s="130">
        <v>0</v>
      </c>
      <c r="G1931" s="130">
        <v>0</v>
      </c>
      <c r="H1931" s="131">
        <v>0</v>
      </c>
      <c r="I1931" s="132">
        <v>81711</v>
      </c>
    </row>
    <row r="1932" spans="1:9" ht="12.75" customHeight="1" x14ac:dyDescent="0.2">
      <c r="A1932" s="127">
        <v>10071</v>
      </c>
      <c r="B1932" s="127" t="str">
        <f t="shared" ref="B1932:B1995" si="30">LEFT(C1932,3)</f>
        <v/>
      </c>
    </row>
    <row r="1933" spans="1:9" ht="13.5" customHeight="1" x14ac:dyDescent="0.2">
      <c r="A1933" s="127">
        <v>10071</v>
      </c>
      <c r="C1933" s="143" t="s">
        <v>44</v>
      </c>
      <c r="D1933" s="144">
        <v>81711</v>
      </c>
      <c r="E1933" s="144">
        <v>0</v>
      </c>
      <c r="F1933" s="144">
        <v>0</v>
      </c>
      <c r="G1933" s="144">
        <v>0</v>
      </c>
      <c r="H1933" s="145">
        <v>0</v>
      </c>
      <c r="I1933" s="146">
        <v>81711</v>
      </c>
    </row>
    <row r="1934" spans="1:9" ht="0.75" customHeight="1" x14ac:dyDescent="0.2">
      <c r="A1934" s="127">
        <v>10071</v>
      </c>
      <c r="B1934" s="127" t="str">
        <f t="shared" si="30"/>
        <v/>
      </c>
    </row>
    <row r="1935" spans="1:9" ht="15.75" customHeight="1" x14ac:dyDescent="0.2">
      <c r="A1935" s="127">
        <v>10071</v>
      </c>
      <c r="C1935" s="139" t="s">
        <v>45</v>
      </c>
      <c r="D1935" s="140">
        <v>1473607</v>
      </c>
      <c r="E1935" s="140">
        <v>130613.45</v>
      </c>
      <c r="F1935" s="140">
        <v>0</v>
      </c>
      <c r="G1935" s="140">
        <v>130613.45</v>
      </c>
      <c r="H1935" s="141">
        <v>8.8635199208472812</v>
      </c>
      <c r="I1935" s="142">
        <v>1342993.55</v>
      </c>
    </row>
    <row r="1936" spans="1:9" ht="14.25" customHeight="1" x14ac:dyDescent="0.2">
      <c r="A1936" s="127">
        <v>10071</v>
      </c>
      <c r="B1936" s="127" t="s">
        <v>322</v>
      </c>
      <c r="C1936" s="161" t="s">
        <v>46</v>
      </c>
      <c r="D1936" s="162">
        <v>111211</v>
      </c>
      <c r="E1936" s="162">
        <v>-1022957.88</v>
      </c>
      <c r="F1936" s="162">
        <v>0</v>
      </c>
      <c r="G1936" s="162">
        <v>-1022957.88</v>
      </c>
      <c r="H1936" s="151">
        <v>-919.8351601909884</v>
      </c>
      <c r="I1936" s="152">
        <v>1134168.8799999999</v>
      </c>
    </row>
    <row r="1937" spans="1:9" ht="16.5" customHeight="1" x14ac:dyDescent="0.2">
      <c r="A1937" s="127">
        <v>10071</v>
      </c>
      <c r="B1937" s="127" t="s">
        <v>323</v>
      </c>
      <c r="C1937" s="153" t="s">
        <v>47</v>
      </c>
      <c r="D1937" s="154">
        <v>14317</v>
      </c>
      <c r="E1937" s="155"/>
      <c r="F1937" s="155"/>
      <c r="G1937" s="155"/>
      <c r="H1937" s="155"/>
      <c r="I1937" s="156"/>
    </row>
    <row r="1938" spans="1:9" ht="13.5" customHeight="1" x14ac:dyDescent="0.2">
      <c r="A1938" s="127">
        <v>10071</v>
      </c>
      <c r="B1938" s="127" t="str">
        <f>LEFT(C1938,4)</f>
        <v>CI01</v>
      </c>
      <c r="C1938" s="129" t="s">
        <v>48</v>
      </c>
      <c r="D1938" s="130">
        <v>-6500</v>
      </c>
      <c r="E1938" s="130">
        <v>0</v>
      </c>
      <c r="F1938" s="130">
        <v>0</v>
      </c>
      <c r="G1938" s="130">
        <v>0</v>
      </c>
      <c r="H1938" s="131">
        <v>0</v>
      </c>
      <c r="I1938" s="132">
        <v>-6500</v>
      </c>
    </row>
    <row r="1939" spans="1:9" ht="12.75" customHeight="1" x14ac:dyDescent="0.2">
      <c r="A1939" s="127">
        <v>10071</v>
      </c>
      <c r="B1939" s="127" t="str">
        <f t="shared" si="30"/>
        <v/>
      </c>
    </row>
    <row r="1940" spans="1:9" ht="13.5" customHeight="1" x14ac:dyDescent="0.2">
      <c r="A1940" s="127">
        <v>10071</v>
      </c>
      <c r="C1940" s="143" t="s">
        <v>51</v>
      </c>
      <c r="D1940" s="144">
        <v>-6500</v>
      </c>
      <c r="E1940" s="144">
        <v>0</v>
      </c>
      <c r="F1940" s="144">
        <v>0</v>
      </c>
      <c r="G1940" s="144">
        <v>0</v>
      </c>
      <c r="H1940" s="145">
        <v>0</v>
      </c>
      <c r="I1940" s="146">
        <v>-6500</v>
      </c>
    </row>
    <row r="1941" spans="1:9" ht="0.75" customHeight="1" x14ac:dyDescent="0.2">
      <c r="A1941" s="127">
        <v>10071</v>
      </c>
      <c r="B1941" s="127" t="str">
        <f t="shared" si="30"/>
        <v/>
      </c>
    </row>
    <row r="1942" spans="1:9" ht="13.5" customHeight="1" x14ac:dyDescent="0.2">
      <c r="A1942" s="127">
        <v>10071</v>
      </c>
      <c r="B1942" s="127" t="str">
        <f>LEFT(C1942,4)</f>
        <v>CE02</v>
      </c>
      <c r="C1942" s="129" t="s">
        <v>230</v>
      </c>
      <c r="D1942" s="130">
        <v>11000</v>
      </c>
      <c r="E1942" s="130">
        <v>9920</v>
      </c>
      <c r="F1942" s="130">
        <v>0</v>
      </c>
      <c r="G1942" s="130">
        <v>9920</v>
      </c>
      <c r="H1942" s="131">
        <v>90.181818181818187</v>
      </c>
      <c r="I1942" s="132">
        <v>1080</v>
      </c>
    </row>
    <row r="1943" spans="1:9" ht="13.5" customHeight="1" x14ac:dyDescent="0.2">
      <c r="A1943" s="127">
        <v>10071</v>
      </c>
      <c r="B1943" s="127" t="str">
        <f>LEFT(C1943,4)</f>
        <v>CE04</v>
      </c>
      <c r="C1943" s="129" t="s">
        <v>227</v>
      </c>
      <c r="D1943" s="130">
        <v>9817</v>
      </c>
      <c r="E1943" s="130">
        <v>0</v>
      </c>
      <c r="F1943" s="130">
        <v>0</v>
      </c>
      <c r="G1943" s="130">
        <v>0</v>
      </c>
      <c r="H1943" s="131">
        <v>0</v>
      </c>
      <c r="I1943" s="132">
        <v>9817</v>
      </c>
    </row>
    <row r="1944" spans="1:9" ht="12.75" customHeight="1" x14ac:dyDescent="0.2">
      <c r="A1944" s="127">
        <v>10071</v>
      </c>
      <c r="B1944" s="127" t="str">
        <f t="shared" si="30"/>
        <v/>
      </c>
    </row>
    <row r="1945" spans="1:9" ht="13.5" customHeight="1" x14ac:dyDescent="0.2">
      <c r="A1945" s="127">
        <v>10071</v>
      </c>
      <c r="C1945" s="143" t="s">
        <v>56</v>
      </c>
      <c r="D1945" s="144">
        <v>20817</v>
      </c>
      <c r="E1945" s="144">
        <v>9920</v>
      </c>
      <c r="F1945" s="144">
        <v>0</v>
      </c>
      <c r="G1945" s="144">
        <v>9920</v>
      </c>
      <c r="H1945" s="145">
        <v>47.653360234423779</v>
      </c>
      <c r="I1945" s="146">
        <v>10897</v>
      </c>
    </row>
    <row r="1946" spans="1:9" ht="0.75" customHeight="1" x14ac:dyDescent="0.2">
      <c r="A1946" s="127">
        <v>10071</v>
      </c>
      <c r="B1946" s="127" t="str">
        <f t="shared" si="30"/>
        <v/>
      </c>
    </row>
    <row r="1947" spans="1:9" ht="14.25" customHeight="1" x14ac:dyDescent="0.2">
      <c r="A1947" s="127">
        <v>10071</v>
      </c>
      <c r="B1947" s="127" t="s">
        <v>324</v>
      </c>
      <c r="C1947" s="157" t="s">
        <v>57</v>
      </c>
      <c r="D1947" s="158">
        <v>14317</v>
      </c>
      <c r="E1947" s="158">
        <v>9920</v>
      </c>
      <c r="F1947" s="158">
        <v>0</v>
      </c>
      <c r="G1947" s="158">
        <v>9920</v>
      </c>
      <c r="H1947" s="159">
        <v>69.288258713417619</v>
      </c>
      <c r="I1947" s="160">
        <v>4397</v>
      </c>
    </row>
    <row r="1948" spans="1:9" ht="0.75" customHeight="1" x14ac:dyDescent="0.2">
      <c r="A1948" s="127">
        <v>10071</v>
      </c>
      <c r="B1948" s="127" t="str">
        <f t="shared" si="30"/>
        <v/>
      </c>
    </row>
    <row r="1949" spans="1:9" ht="14.25" customHeight="1" x14ac:dyDescent="0.2">
      <c r="A1949" s="127">
        <v>10071</v>
      </c>
      <c r="B1949" s="127" t="str">
        <f t="shared" si="30"/>
        <v>TOT</v>
      </c>
      <c r="C1949" s="133" t="s">
        <v>58</v>
      </c>
      <c r="D1949" s="134">
        <v>125528</v>
      </c>
      <c r="E1949" s="134">
        <v>-1013037.88</v>
      </c>
      <c r="F1949" s="134">
        <v>0</v>
      </c>
      <c r="G1949" s="134">
        <v>-1013037.88</v>
      </c>
      <c r="H1949" s="135">
        <v>-807.02144541456892</v>
      </c>
      <c r="I1949" s="136">
        <v>1138565.8799999999</v>
      </c>
    </row>
    <row r="1950" spans="1:9" ht="6.75" customHeight="1" x14ac:dyDescent="0.2">
      <c r="B1950" s="127" t="str">
        <f t="shared" si="30"/>
        <v>Lon</v>
      </c>
      <c r="C1950" s="247" t="s">
        <v>202</v>
      </c>
      <c r="D1950" s="247"/>
      <c r="E1950" s="247"/>
      <c r="F1950" s="247"/>
      <c r="G1950" s="247"/>
    </row>
    <row r="1951" spans="1:9" ht="13.5" customHeight="1" x14ac:dyDescent="0.2">
      <c r="B1951" s="127" t="str">
        <f t="shared" si="30"/>
        <v/>
      </c>
      <c r="C1951" s="247"/>
      <c r="D1951" s="247"/>
      <c r="E1951" s="247"/>
      <c r="F1951" s="247"/>
      <c r="G1951" s="247"/>
    </row>
    <row r="1952" spans="1:9" ht="6.75" customHeight="1" x14ac:dyDescent="0.2">
      <c r="B1952" s="127" t="str">
        <f t="shared" si="30"/>
        <v/>
      </c>
      <c r="C1952" s="247"/>
      <c r="D1952" s="247"/>
      <c r="E1952" s="247"/>
      <c r="F1952" s="247"/>
      <c r="G1952" s="247"/>
    </row>
    <row r="1953" spans="1:9" ht="13.5" customHeight="1" x14ac:dyDescent="0.2">
      <c r="B1953" s="127" t="str">
        <f t="shared" si="30"/>
        <v>Rep</v>
      </c>
      <c r="C1953" s="248" t="s">
        <v>203</v>
      </c>
      <c r="D1953" s="248"/>
      <c r="E1953" s="248"/>
      <c r="F1953" s="248"/>
      <c r="G1953" s="248"/>
    </row>
    <row r="1954" spans="1:9" ht="6.75" customHeight="1" x14ac:dyDescent="0.2">
      <c r="B1954" s="127" t="str">
        <f t="shared" si="30"/>
        <v/>
      </c>
    </row>
    <row r="1955" spans="1:9" ht="12.75" customHeight="1" x14ac:dyDescent="0.2">
      <c r="B1955" s="127" t="str">
        <f t="shared" si="30"/>
        <v>Cos</v>
      </c>
      <c r="C1955" s="248" t="s">
        <v>252</v>
      </c>
      <c r="D1955" s="248"/>
      <c r="E1955" s="248"/>
      <c r="F1955" s="248"/>
      <c r="G1955" s="248"/>
    </row>
    <row r="1956" spans="1:9" ht="13.5" customHeight="1" x14ac:dyDescent="0.2">
      <c r="B1956" s="127" t="str">
        <f t="shared" si="30"/>
        <v/>
      </c>
      <c r="C1956" s="248"/>
      <c r="D1956" s="248"/>
      <c r="E1956" s="248"/>
      <c r="F1956" s="248"/>
      <c r="G1956" s="248"/>
    </row>
    <row r="1957" spans="1:9" ht="6" customHeight="1" x14ac:dyDescent="0.2">
      <c r="B1957" s="127" t="str">
        <f t="shared" si="30"/>
        <v/>
      </c>
    </row>
    <row r="1958" spans="1:9" ht="13.5" customHeight="1" x14ac:dyDescent="0.2">
      <c r="B1958" s="127" t="str">
        <f t="shared" si="30"/>
        <v xml:space="preserve">
CF</v>
      </c>
      <c r="C1958" s="249" t="s">
        <v>205</v>
      </c>
      <c r="D1958" s="251" t="s">
        <v>206</v>
      </c>
      <c r="E1958" s="251" t="s">
        <v>207</v>
      </c>
      <c r="F1958" s="251" t="s">
        <v>208</v>
      </c>
      <c r="G1958" s="252" t="s">
        <v>209</v>
      </c>
      <c r="H1958" s="245" t="s">
        <v>210</v>
      </c>
      <c r="I1958" s="243" t="s">
        <v>211</v>
      </c>
    </row>
    <row r="1959" spans="1:9" ht="15" customHeight="1" x14ac:dyDescent="0.2">
      <c r="B1959" s="127" t="str">
        <f t="shared" si="30"/>
        <v/>
      </c>
      <c r="C1959" s="250"/>
      <c r="D1959" s="246"/>
      <c r="E1959" s="246"/>
      <c r="F1959" s="246"/>
      <c r="G1959" s="253"/>
      <c r="H1959" s="246"/>
      <c r="I1959" s="244"/>
    </row>
    <row r="1960" spans="1:9" ht="16.5" customHeight="1" x14ac:dyDescent="0.2">
      <c r="A1960" s="127">
        <v>10072</v>
      </c>
      <c r="B1960" s="126" t="s">
        <v>321</v>
      </c>
      <c r="C1960" s="147" t="s">
        <v>5</v>
      </c>
      <c r="D1960" s="148">
        <v>158878</v>
      </c>
      <c r="E1960" s="149"/>
      <c r="F1960" s="149"/>
      <c r="G1960" s="149"/>
      <c r="H1960" s="149"/>
      <c r="I1960" s="150"/>
    </row>
    <row r="1961" spans="1:9" ht="13.5" customHeight="1" x14ac:dyDescent="0.2">
      <c r="A1961" s="127">
        <v>10072</v>
      </c>
      <c r="B1961" s="127" t="str">
        <f t="shared" si="30"/>
        <v>I01</v>
      </c>
      <c r="C1961" s="129" t="s">
        <v>6</v>
      </c>
      <c r="D1961" s="130">
        <v>-2216200</v>
      </c>
      <c r="E1961" s="130">
        <v>-1791290.03</v>
      </c>
      <c r="F1961" s="130">
        <v>0</v>
      </c>
      <c r="G1961" s="130">
        <v>-1791290.03</v>
      </c>
      <c r="H1961" s="131">
        <v>80.82709277141052</v>
      </c>
      <c r="I1961" s="132">
        <v>-424909.97</v>
      </c>
    </row>
    <row r="1962" spans="1:9" ht="13.5" customHeight="1" x14ac:dyDescent="0.2">
      <c r="A1962" s="127">
        <v>10072</v>
      </c>
      <c r="B1962" s="127" t="str">
        <f t="shared" si="30"/>
        <v>I03</v>
      </c>
      <c r="C1962" s="129" t="s">
        <v>7</v>
      </c>
      <c r="D1962" s="130">
        <v>-83995</v>
      </c>
      <c r="E1962" s="130">
        <v>-72953</v>
      </c>
      <c r="F1962" s="130">
        <v>0</v>
      </c>
      <c r="G1962" s="130">
        <v>-72953</v>
      </c>
      <c r="H1962" s="131">
        <v>86.853979403535917</v>
      </c>
      <c r="I1962" s="132">
        <v>-11042</v>
      </c>
    </row>
    <row r="1963" spans="1:9" ht="13.5" customHeight="1" x14ac:dyDescent="0.2">
      <c r="A1963" s="127">
        <v>10072</v>
      </c>
      <c r="B1963" s="127" t="str">
        <f t="shared" si="30"/>
        <v>I05</v>
      </c>
      <c r="C1963" s="129" t="s">
        <v>8</v>
      </c>
      <c r="D1963" s="130">
        <v>-141580</v>
      </c>
      <c r="E1963" s="130">
        <v>0</v>
      </c>
      <c r="F1963" s="130">
        <v>0</v>
      </c>
      <c r="G1963" s="130">
        <v>0</v>
      </c>
      <c r="H1963" s="131">
        <v>0</v>
      </c>
      <c r="I1963" s="132">
        <v>-141580</v>
      </c>
    </row>
    <row r="1964" spans="1:9" ht="13.5" customHeight="1" x14ac:dyDescent="0.2">
      <c r="A1964" s="127">
        <v>10072</v>
      </c>
      <c r="B1964" s="127" t="str">
        <f t="shared" si="30"/>
        <v>I08</v>
      </c>
      <c r="C1964" s="129" t="s">
        <v>213</v>
      </c>
      <c r="D1964" s="130">
        <v>-91325</v>
      </c>
      <c r="E1964" s="130">
        <v>5360</v>
      </c>
      <c r="F1964" s="130">
        <v>0</v>
      </c>
      <c r="G1964" s="130">
        <v>5360</v>
      </c>
      <c r="H1964" s="131">
        <v>-5.8691486449493571</v>
      </c>
      <c r="I1964" s="132">
        <v>-96685</v>
      </c>
    </row>
    <row r="1965" spans="1:9" ht="13.5" customHeight="1" x14ac:dyDescent="0.2">
      <c r="A1965" s="127">
        <v>10072</v>
      </c>
      <c r="B1965" s="127" t="str">
        <f t="shared" si="30"/>
        <v>I09</v>
      </c>
      <c r="C1965" s="129" t="s">
        <v>10</v>
      </c>
      <c r="D1965" s="130">
        <v>-32000</v>
      </c>
      <c r="E1965" s="130">
        <v>0</v>
      </c>
      <c r="F1965" s="130">
        <v>0</v>
      </c>
      <c r="G1965" s="130">
        <v>0</v>
      </c>
      <c r="H1965" s="131">
        <v>0</v>
      </c>
      <c r="I1965" s="132">
        <v>-32000</v>
      </c>
    </row>
    <row r="1966" spans="1:9" ht="13.5" customHeight="1" x14ac:dyDescent="0.2">
      <c r="A1966" s="127">
        <v>10072</v>
      </c>
      <c r="B1966" s="127" t="str">
        <f t="shared" si="30"/>
        <v>I12</v>
      </c>
      <c r="C1966" s="129" t="s">
        <v>11</v>
      </c>
      <c r="D1966" s="130">
        <v>-2000</v>
      </c>
      <c r="E1966" s="130">
        <v>0</v>
      </c>
      <c r="F1966" s="130">
        <v>0</v>
      </c>
      <c r="G1966" s="130">
        <v>0</v>
      </c>
      <c r="H1966" s="131">
        <v>0</v>
      </c>
      <c r="I1966" s="132">
        <v>-2000</v>
      </c>
    </row>
    <row r="1967" spans="1:9" ht="13.5" customHeight="1" x14ac:dyDescent="0.2">
      <c r="A1967" s="127">
        <v>10072</v>
      </c>
      <c r="B1967" s="127" t="str">
        <f t="shared" si="30"/>
        <v>I13</v>
      </c>
      <c r="C1967" s="129" t="s">
        <v>12</v>
      </c>
      <c r="D1967" s="130">
        <v>0</v>
      </c>
      <c r="E1967" s="130">
        <v>-37435</v>
      </c>
      <c r="F1967" s="130">
        <v>0</v>
      </c>
      <c r="G1967" s="130">
        <v>-37435</v>
      </c>
      <c r="H1967" s="131">
        <v>0</v>
      </c>
      <c r="I1967" s="132">
        <v>37435</v>
      </c>
    </row>
    <row r="1968" spans="1:9" ht="13.5" customHeight="1" x14ac:dyDescent="0.2">
      <c r="A1968" s="127">
        <v>10072</v>
      </c>
      <c r="B1968" s="127" t="str">
        <f t="shared" si="30"/>
        <v>I18</v>
      </c>
      <c r="C1968" s="129" t="s">
        <v>13</v>
      </c>
      <c r="D1968" s="130">
        <v>-66936</v>
      </c>
      <c r="E1968" s="130">
        <v>0</v>
      </c>
      <c r="F1968" s="130">
        <v>0</v>
      </c>
      <c r="G1968" s="130">
        <v>0</v>
      </c>
      <c r="H1968" s="131">
        <v>0</v>
      </c>
      <c r="I1968" s="132">
        <v>-66936</v>
      </c>
    </row>
    <row r="1969" spans="1:9" ht="12.75" customHeight="1" x14ac:dyDescent="0.2">
      <c r="A1969" s="127">
        <v>10072</v>
      </c>
      <c r="B1969" s="127" t="str">
        <f t="shared" si="30"/>
        <v/>
      </c>
    </row>
    <row r="1970" spans="1:9" ht="13.5" customHeight="1" x14ac:dyDescent="0.2">
      <c r="A1970" s="127">
        <v>10072</v>
      </c>
      <c r="C1970" s="143" t="s">
        <v>14</v>
      </c>
      <c r="D1970" s="144">
        <v>-2634036</v>
      </c>
      <c r="E1970" s="144">
        <v>-1896318.03</v>
      </c>
      <c r="F1970" s="144">
        <v>0</v>
      </c>
      <c r="G1970" s="144">
        <v>-1896318.03</v>
      </c>
      <c r="H1970" s="145">
        <v>71.992866840088752</v>
      </c>
      <c r="I1970" s="146">
        <v>-737717.97</v>
      </c>
    </row>
    <row r="1971" spans="1:9" ht="0.75" customHeight="1" x14ac:dyDescent="0.2">
      <c r="A1971" s="127">
        <v>10072</v>
      </c>
      <c r="B1971" s="127" t="str">
        <f t="shared" si="30"/>
        <v/>
      </c>
    </row>
    <row r="1972" spans="1:9" ht="13.5" customHeight="1" x14ac:dyDescent="0.2">
      <c r="A1972" s="127">
        <v>10072</v>
      </c>
      <c r="B1972" s="127" t="str">
        <f t="shared" si="30"/>
        <v>E01</v>
      </c>
      <c r="C1972" s="129" t="s">
        <v>15</v>
      </c>
      <c r="D1972" s="130">
        <v>1306976</v>
      </c>
      <c r="E1972" s="130">
        <v>0</v>
      </c>
      <c r="F1972" s="130">
        <v>0</v>
      </c>
      <c r="G1972" s="130">
        <v>0</v>
      </c>
      <c r="H1972" s="131">
        <v>0</v>
      </c>
      <c r="I1972" s="132">
        <v>1306976</v>
      </c>
    </row>
    <row r="1973" spans="1:9" ht="13.5" customHeight="1" x14ac:dyDescent="0.2">
      <c r="A1973" s="127">
        <v>10072</v>
      </c>
      <c r="B1973" s="127" t="str">
        <f t="shared" si="30"/>
        <v>E03</v>
      </c>
      <c r="C1973" s="129" t="s">
        <v>17</v>
      </c>
      <c r="D1973" s="130">
        <v>609332</v>
      </c>
      <c r="E1973" s="130">
        <v>0</v>
      </c>
      <c r="F1973" s="130">
        <v>0</v>
      </c>
      <c r="G1973" s="130">
        <v>0</v>
      </c>
      <c r="H1973" s="131">
        <v>0</v>
      </c>
      <c r="I1973" s="132">
        <v>609332</v>
      </c>
    </row>
    <row r="1974" spans="1:9" ht="13.5" customHeight="1" x14ac:dyDescent="0.2">
      <c r="A1974" s="127">
        <v>10072</v>
      </c>
      <c r="B1974" s="127" t="str">
        <f t="shared" si="30"/>
        <v>E04</v>
      </c>
      <c r="C1974" s="129" t="s">
        <v>18</v>
      </c>
      <c r="D1974" s="130">
        <v>30754</v>
      </c>
      <c r="E1974" s="130">
        <v>0</v>
      </c>
      <c r="F1974" s="130">
        <v>0</v>
      </c>
      <c r="G1974" s="130">
        <v>0</v>
      </c>
      <c r="H1974" s="131">
        <v>0</v>
      </c>
      <c r="I1974" s="132">
        <v>30754</v>
      </c>
    </row>
    <row r="1975" spans="1:9" ht="13.5" customHeight="1" x14ac:dyDescent="0.2">
      <c r="A1975" s="127">
        <v>10072</v>
      </c>
      <c r="B1975" s="127" t="str">
        <f t="shared" si="30"/>
        <v>E05</v>
      </c>
      <c r="C1975" s="129" t="s">
        <v>214</v>
      </c>
      <c r="D1975" s="130">
        <v>71782</v>
      </c>
      <c r="E1975" s="130">
        <v>0</v>
      </c>
      <c r="F1975" s="130">
        <v>0</v>
      </c>
      <c r="G1975" s="130">
        <v>0</v>
      </c>
      <c r="H1975" s="131">
        <v>0</v>
      </c>
      <c r="I1975" s="132">
        <v>71782</v>
      </c>
    </row>
    <row r="1976" spans="1:9" ht="13.5" customHeight="1" x14ac:dyDescent="0.2">
      <c r="A1976" s="127">
        <v>10072</v>
      </c>
      <c r="B1976" s="127" t="str">
        <f t="shared" si="30"/>
        <v>E07</v>
      </c>
      <c r="C1976" s="129" t="s">
        <v>19</v>
      </c>
      <c r="D1976" s="130">
        <v>69270</v>
      </c>
      <c r="E1976" s="130">
        <v>0</v>
      </c>
      <c r="F1976" s="130">
        <v>0</v>
      </c>
      <c r="G1976" s="130">
        <v>0</v>
      </c>
      <c r="H1976" s="131">
        <v>0</v>
      </c>
      <c r="I1976" s="132">
        <v>69270</v>
      </c>
    </row>
    <row r="1977" spans="1:9" ht="13.5" customHeight="1" x14ac:dyDescent="0.2">
      <c r="A1977" s="127">
        <v>10072</v>
      </c>
      <c r="B1977" s="127" t="str">
        <f t="shared" si="30"/>
        <v>E08</v>
      </c>
      <c r="C1977" s="129" t="s">
        <v>20</v>
      </c>
      <c r="D1977" s="130">
        <v>11870</v>
      </c>
      <c r="E1977" s="130">
        <v>0</v>
      </c>
      <c r="F1977" s="130">
        <v>0</v>
      </c>
      <c r="G1977" s="130">
        <v>0</v>
      </c>
      <c r="H1977" s="131">
        <v>0</v>
      </c>
      <c r="I1977" s="132">
        <v>11870</v>
      </c>
    </row>
    <row r="1978" spans="1:9" ht="13.5" customHeight="1" x14ac:dyDescent="0.2">
      <c r="A1978" s="127">
        <v>10072</v>
      </c>
      <c r="B1978" s="127" t="str">
        <f t="shared" si="30"/>
        <v>E09</v>
      </c>
      <c r="C1978" s="129" t="s">
        <v>215</v>
      </c>
      <c r="D1978" s="130">
        <v>4099</v>
      </c>
      <c r="E1978" s="130">
        <v>0</v>
      </c>
      <c r="F1978" s="130">
        <v>0</v>
      </c>
      <c r="G1978" s="130">
        <v>0</v>
      </c>
      <c r="H1978" s="131">
        <v>0</v>
      </c>
      <c r="I1978" s="132">
        <v>4099</v>
      </c>
    </row>
    <row r="1979" spans="1:9" ht="13.5" customHeight="1" x14ac:dyDescent="0.2">
      <c r="A1979" s="127">
        <v>10072</v>
      </c>
      <c r="B1979" s="127" t="str">
        <f t="shared" si="30"/>
        <v>E10</v>
      </c>
      <c r="C1979" s="129" t="s">
        <v>21</v>
      </c>
      <c r="D1979" s="130">
        <v>10758</v>
      </c>
      <c r="E1979" s="130">
        <v>0</v>
      </c>
      <c r="F1979" s="130">
        <v>0</v>
      </c>
      <c r="G1979" s="130">
        <v>0</v>
      </c>
      <c r="H1979" s="131">
        <v>0</v>
      </c>
      <c r="I1979" s="132">
        <v>10758</v>
      </c>
    </row>
    <row r="1980" spans="1:9" ht="13.5" customHeight="1" x14ac:dyDescent="0.2">
      <c r="A1980" s="127">
        <v>10072</v>
      </c>
      <c r="B1980" s="127" t="str">
        <f t="shared" si="30"/>
        <v>E11</v>
      </c>
      <c r="C1980" s="129" t="s">
        <v>22</v>
      </c>
      <c r="D1980" s="130">
        <v>2751</v>
      </c>
      <c r="E1980" s="130">
        <v>0</v>
      </c>
      <c r="F1980" s="130">
        <v>0</v>
      </c>
      <c r="G1980" s="130">
        <v>0</v>
      </c>
      <c r="H1980" s="131">
        <v>0</v>
      </c>
      <c r="I1980" s="132">
        <v>2751</v>
      </c>
    </row>
    <row r="1981" spans="1:9" ht="12.75" customHeight="1" x14ac:dyDescent="0.2">
      <c r="A1981" s="127">
        <v>10072</v>
      </c>
      <c r="B1981" s="127" t="str">
        <f t="shared" si="30"/>
        <v/>
      </c>
    </row>
    <row r="1982" spans="1:9" ht="13.5" customHeight="1" x14ac:dyDescent="0.2">
      <c r="A1982" s="127">
        <v>10072</v>
      </c>
      <c r="C1982" s="143" t="s">
        <v>23</v>
      </c>
      <c r="D1982" s="144">
        <v>2117592</v>
      </c>
      <c r="E1982" s="144">
        <v>0</v>
      </c>
      <c r="F1982" s="144">
        <v>0</v>
      </c>
      <c r="G1982" s="144">
        <v>0</v>
      </c>
      <c r="H1982" s="145">
        <v>0</v>
      </c>
      <c r="I1982" s="146">
        <v>2117592</v>
      </c>
    </row>
    <row r="1983" spans="1:9" ht="13.5" customHeight="1" x14ac:dyDescent="0.2">
      <c r="A1983" s="127">
        <v>10072</v>
      </c>
      <c r="B1983" s="127" t="str">
        <f t="shared" si="30"/>
        <v>E12</v>
      </c>
      <c r="C1983" s="129" t="s">
        <v>24</v>
      </c>
      <c r="D1983" s="130">
        <v>23260</v>
      </c>
      <c r="E1983" s="130">
        <v>0</v>
      </c>
      <c r="F1983" s="130">
        <v>0</v>
      </c>
      <c r="G1983" s="130">
        <v>0</v>
      </c>
      <c r="H1983" s="131">
        <v>0</v>
      </c>
      <c r="I1983" s="132">
        <v>23260</v>
      </c>
    </row>
    <row r="1984" spans="1:9" ht="13.5" customHeight="1" x14ac:dyDescent="0.2">
      <c r="A1984" s="127">
        <v>10072</v>
      </c>
      <c r="B1984" s="127" t="str">
        <f t="shared" si="30"/>
        <v>E13</v>
      </c>
      <c r="C1984" s="129" t="s">
        <v>216</v>
      </c>
      <c r="D1984" s="130">
        <v>2530</v>
      </c>
      <c r="E1984" s="130">
        <v>0</v>
      </c>
      <c r="F1984" s="130">
        <v>0</v>
      </c>
      <c r="G1984" s="130">
        <v>0</v>
      </c>
      <c r="H1984" s="131">
        <v>0</v>
      </c>
      <c r="I1984" s="132">
        <v>2530</v>
      </c>
    </row>
    <row r="1985" spans="1:9" ht="13.5" customHeight="1" x14ac:dyDescent="0.2">
      <c r="A1985" s="127">
        <v>10072</v>
      </c>
      <c r="B1985" s="127" t="str">
        <f t="shared" si="30"/>
        <v>E14</v>
      </c>
      <c r="C1985" s="129" t="s">
        <v>25</v>
      </c>
      <c r="D1985" s="130">
        <v>42955</v>
      </c>
      <c r="E1985" s="130">
        <v>0</v>
      </c>
      <c r="F1985" s="130">
        <v>0</v>
      </c>
      <c r="G1985" s="130">
        <v>0</v>
      </c>
      <c r="H1985" s="131">
        <v>0</v>
      </c>
      <c r="I1985" s="132">
        <v>42955</v>
      </c>
    </row>
    <row r="1986" spans="1:9" ht="13.5" customHeight="1" x14ac:dyDescent="0.2">
      <c r="A1986" s="127">
        <v>10072</v>
      </c>
      <c r="B1986" s="127" t="str">
        <f t="shared" si="30"/>
        <v>E15</v>
      </c>
      <c r="C1986" s="129" t="s">
        <v>26</v>
      </c>
      <c r="D1986" s="130">
        <v>5000</v>
      </c>
      <c r="E1986" s="130">
        <v>-1000</v>
      </c>
      <c r="F1986" s="130">
        <v>0</v>
      </c>
      <c r="G1986" s="130">
        <v>-1000</v>
      </c>
      <c r="H1986" s="131">
        <v>-20</v>
      </c>
      <c r="I1986" s="132">
        <v>6000</v>
      </c>
    </row>
    <row r="1987" spans="1:9" ht="13.5" customHeight="1" x14ac:dyDescent="0.2">
      <c r="A1987" s="127">
        <v>10072</v>
      </c>
      <c r="B1987" s="127" t="str">
        <f t="shared" si="30"/>
        <v>E16</v>
      </c>
      <c r="C1987" s="129" t="s">
        <v>27</v>
      </c>
      <c r="D1987" s="130">
        <v>22000</v>
      </c>
      <c r="E1987" s="130">
        <v>-4000</v>
      </c>
      <c r="F1987" s="130">
        <v>0</v>
      </c>
      <c r="G1987" s="130">
        <v>-4000</v>
      </c>
      <c r="H1987" s="131">
        <v>-18.181818181818183</v>
      </c>
      <c r="I1987" s="132">
        <v>26000</v>
      </c>
    </row>
    <row r="1988" spans="1:9" ht="13.5" customHeight="1" x14ac:dyDescent="0.2">
      <c r="A1988" s="127">
        <v>10072</v>
      </c>
      <c r="B1988" s="127" t="str">
        <f t="shared" si="30"/>
        <v>E17</v>
      </c>
      <c r="C1988" s="129" t="s">
        <v>28</v>
      </c>
      <c r="D1988" s="130">
        <v>22620</v>
      </c>
      <c r="E1988" s="130">
        <v>0</v>
      </c>
      <c r="F1988" s="130">
        <v>0</v>
      </c>
      <c r="G1988" s="130">
        <v>0</v>
      </c>
      <c r="H1988" s="131">
        <v>0</v>
      </c>
      <c r="I1988" s="132">
        <v>22620</v>
      </c>
    </row>
    <row r="1989" spans="1:9" ht="13.5" customHeight="1" x14ac:dyDescent="0.2">
      <c r="A1989" s="127">
        <v>10072</v>
      </c>
      <c r="B1989" s="127" t="str">
        <f t="shared" si="30"/>
        <v>E18</v>
      </c>
      <c r="C1989" s="129" t="s">
        <v>29</v>
      </c>
      <c r="D1989" s="130">
        <v>7594</v>
      </c>
      <c r="E1989" s="130">
        <v>0</v>
      </c>
      <c r="F1989" s="130">
        <v>0</v>
      </c>
      <c r="G1989" s="130">
        <v>0</v>
      </c>
      <c r="H1989" s="131">
        <v>0</v>
      </c>
      <c r="I1989" s="132">
        <v>7594</v>
      </c>
    </row>
    <row r="1990" spans="1:9" ht="12.75" customHeight="1" x14ac:dyDescent="0.2">
      <c r="A1990" s="127">
        <v>10072</v>
      </c>
      <c r="B1990" s="127" t="str">
        <f t="shared" si="30"/>
        <v/>
      </c>
    </row>
    <row r="1991" spans="1:9" ht="13.5" customHeight="1" x14ac:dyDescent="0.2">
      <c r="A1991" s="127">
        <v>10072</v>
      </c>
      <c r="C1991" s="143" t="s">
        <v>30</v>
      </c>
      <c r="D1991" s="144">
        <v>125959</v>
      </c>
      <c r="E1991" s="144">
        <v>-5000</v>
      </c>
      <c r="F1991" s="144">
        <v>0</v>
      </c>
      <c r="G1991" s="144">
        <v>-5000</v>
      </c>
      <c r="H1991" s="145">
        <v>-3.9695456458053813</v>
      </c>
      <c r="I1991" s="146">
        <v>130959</v>
      </c>
    </row>
    <row r="1992" spans="1:9" ht="13.5" customHeight="1" x14ac:dyDescent="0.2">
      <c r="A1992" s="127">
        <v>10072</v>
      </c>
      <c r="B1992" s="127" t="str">
        <f t="shared" si="30"/>
        <v>E19</v>
      </c>
      <c r="C1992" s="129" t="s">
        <v>31</v>
      </c>
      <c r="D1992" s="130">
        <v>60874</v>
      </c>
      <c r="E1992" s="130">
        <v>-1500</v>
      </c>
      <c r="F1992" s="130">
        <v>0</v>
      </c>
      <c r="G1992" s="130">
        <v>-1500</v>
      </c>
      <c r="H1992" s="131">
        <v>-2.4641061865492655</v>
      </c>
      <c r="I1992" s="132">
        <v>62374</v>
      </c>
    </row>
    <row r="1993" spans="1:9" ht="13.5" customHeight="1" x14ac:dyDescent="0.2">
      <c r="A1993" s="127">
        <v>10072</v>
      </c>
      <c r="B1993" s="127" t="str">
        <f t="shared" si="30"/>
        <v>E20</v>
      </c>
      <c r="C1993" s="129" t="s">
        <v>32</v>
      </c>
      <c r="D1993" s="130">
        <v>17000</v>
      </c>
      <c r="E1993" s="130">
        <v>0</v>
      </c>
      <c r="F1993" s="130">
        <v>0</v>
      </c>
      <c r="G1993" s="130">
        <v>0</v>
      </c>
      <c r="H1993" s="131">
        <v>0</v>
      </c>
      <c r="I1993" s="132">
        <v>17000</v>
      </c>
    </row>
    <row r="1994" spans="1:9" ht="13.5" customHeight="1" x14ac:dyDescent="0.2">
      <c r="A1994" s="127">
        <v>10072</v>
      </c>
      <c r="B1994" s="127" t="str">
        <f t="shared" si="30"/>
        <v>E22</v>
      </c>
      <c r="C1994" s="129" t="s">
        <v>33</v>
      </c>
      <c r="D1994" s="130">
        <v>10100</v>
      </c>
      <c r="E1994" s="130">
        <v>0</v>
      </c>
      <c r="F1994" s="130">
        <v>0</v>
      </c>
      <c r="G1994" s="130">
        <v>0</v>
      </c>
      <c r="H1994" s="131">
        <v>0</v>
      </c>
      <c r="I1994" s="132">
        <v>10100</v>
      </c>
    </row>
    <row r="1995" spans="1:9" ht="13.5" customHeight="1" x14ac:dyDescent="0.2">
      <c r="A1995" s="127">
        <v>10072</v>
      </c>
      <c r="B1995" s="127" t="str">
        <f t="shared" si="30"/>
        <v>E23</v>
      </c>
      <c r="C1995" s="129" t="s">
        <v>34</v>
      </c>
      <c r="D1995" s="130">
        <v>10800</v>
      </c>
      <c r="E1995" s="130">
        <v>0</v>
      </c>
      <c r="F1995" s="130">
        <v>0</v>
      </c>
      <c r="G1995" s="130">
        <v>0</v>
      </c>
      <c r="H1995" s="131">
        <v>0</v>
      </c>
      <c r="I1995" s="132">
        <v>10800</v>
      </c>
    </row>
    <row r="1996" spans="1:9" ht="13.5" customHeight="1" x14ac:dyDescent="0.2">
      <c r="A1996" s="127">
        <v>10072</v>
      </c>
      <c r="B1996" s="127" t="str">
        <f t="shared" ref="B1996:B2059" si="31">LEFT(C1996,3)</f>
        <v>E24</v>
      </c>
      <c r="C1996" s="129" t="s">
        <v>35</v>
      </c>
      <c r="D1996" s="130">
        <v>5400</v>
      </c>
      <c r="E1996" s="130">
        <v>0</v>
      </c>
      <c r="F1996" s="130">
        <v>0</v>
      </c>
      <c r="G1996" s="130">
        <v>0</v>
      </c>
      <c r="H1996" s="131">
        <v>0</v>
      </c>
      <c r="I1996" s="132">
        <v>5400</v>
      </c>
    </row>
    <row r="1997" spans="1:9" ht="13.5" customHeight="1" x14ac:dyDescent="0.2">
      <c r="A1997" s="127">
        <v>10072</v>
      </c>
      <c r="B1997" s="127" t="str">
        <f t="shared" si="31"/>
        <v>E25</v>
      </c>
      <c r="C1997" s="129" t="s">
        <v>36</v>
      </c>
      <c r="D1997" s="130">
        <v>122370</v>
      </c>
      <c r="E1997" s="130">
        <v>-18000</v>
      </c>
      <c r="F1997" s="130">
        <v>0</v>
      </c>
      <c r="G1997" s="130">
        <v>-18000</v>
      </c>
      <c r="H1997" s="131">
        <v>-14.709487619514586</v>
      </c>
      <c r="I1997" s="132">
        <v>140370</v>
      </c>
    </row>
    <row r="1998" spans="1:9" ht="12.75" customHeight="1" x14ac:dyDescent="0.2">
      <c r="A1998" s="127">
        <v>10072</v>
      </c>
      <c r="B1998" s="127" t="str">
        <f t="shared" si="31"/>
        <v/>
      </c>
    </row>
    <row r="1999" spans="1:9" ht="13.5" customHeight="1" x14ac:dyDescent="0.2">
      <c r="A1999" s="127">
        <v>10072</v>
      </c>
      <c r="C1999" s="143" t="s">
        <v>37</v>
      </c>
      <c r="D1999" s="144">
        <v>226544</v>
      </c>
      <c r="E1999" s="144">
        <v>-19500</v>
      </c>
      <c r="F1999" s="144">
        <v>0</v>
      </c>
      <c r="G1999" s="144">
        <v>-19500</v>
      </c>
      <c r="H1999" s="145">
        <v>-8.6075994067377639</v>
      </c>
      <c r="I1999" s="146">
        <v>246044</v>
      </c>
    </row>
    <row r="2000" spans="1:9" ht="13.5" customHeight="1" x14ac:dyDescent="0.2">
      <c r="A2000" s="127">
        <v>10072</v>
      </c>
      <c r="B2000" s="127" t="str">
        <f t="shared" si="31"/>
        <v>E26</v>
      </c>
      <c r="C2000" s="129" t="s">
        <v>38</v>
      </c>
      <c r="D2000" s="130">
        <v>44580</v>
      </c>
      <c r="E2000" s="130">
        <v>0</v>
      </c>
      <c r="F2000" s="130">
        <v>0</v>
      </c>
      <c r="G2000" s="130">
        <v>0</v>
      </c>
      <c r="H2000" s="131">
        <v>0</v>
      </c>
      <c r="I2000" s="132">
        <v>44580</v>
      </c>
    </row>
    <row r="2001" spans="1:9" ht="13.5" customHeight="1" x14ac:dyDescent="0.2">
      <c r="A2001" s="127">
        <v>10072</v>
      </c>
      <c r="B2001" s="127" t="str">
        <f t="shared" si="31"/>
        <v>E27</v>
      </c>
      <c r="C2001" s="129" t="s">
        <v>39</v>
      </c>
      <c r="D2001" s="130">
        <v>124691</v>
      </c>
      <c r="E2001" s="130">
        <v>-11223</v>
      </c>
      <c r="F2001" s="130">
        <v>0</v>
      </c>
      <c r="G2001" s="130">
        <v>-11223</v>
      </c>
      <c r="H2001" s="131">
        <v>-9.0006496058256005</v>
      </c>
      <c r="I2001" s="132">
        <v>135914</v>
      </c>
    </row>
    <row r="2002" spans="1:9" ht="13.5" customHeight="1" x14ac:dyDescent="0.2">
      <c r="A2002" s="127">
        <v>10072</v>
      </c>
      <c r="B2002" s="127" t="str">
        <f t="shared" si="31"/>
        <v>E28</v>
      </c>
      <c r="C2002" s="129" t="s">
        <v>40</v>
      </c>
      <c r="D2002" s="130">
        <v>32232</v>
      </c>
      <c r="E2002" s="130">
        <v>0</v>
      </c>
      <c r="F2002" s="130">
        <v>0</v>
      </c>
      <c r="G2002" s="130">
        <v>0</v>
      </c>
      <c r="H2002" s="131">
        <v>0</v>
      </c>
      <c r="I2002" s="132">
        <v>32232</v>
      </c>
    </row>
    <row r="2003" spans="1:9" ht="12.75" customHeight="1" x14ac:dyDescent="0.2">
      <c r="A2003" s="127">
        <v>10072</v>
      </c>
      <c r="B2003" s="127" t="str">
        <f t="shared" si="31"/>
        <v/>
      </c>
    </row>
    <row r="2004" spans="1:9" ht="13.5" customHeight="1" x14ac:dyDescent="0.2">
      <c r="A2004" s="127">
        <v>10072</v>
      </c>
      <c r="C2004" s="143" t="s">
        <v>41</v>
      </c>
      <c r="D2004" s="144">
        <v>201503</v>
      </c>
      <c r="E2004" s="144">
        <v>-11223</v>
      </c>
      <c r="F2004" s="144">
        <v>0</v>
      </c>
      <c r="G2004" s="144">
        <v>-11223</v>
      </c>
      <c r="H2004" s="145">
        <v>-5.5696441244050963</v>
      </c>
      <c r="I2004" s="146">
        <v>212726</v>
      </c>
    </row>
    <row r="2005" spans="1:9" ht="13.5" customHeight="1" x14ac:dyDescent="0.2">
      <c r="A2005" s="127">
        <v>10072</v>
      </c>
      <c r="B2005" s="127" t="str">
        <f t="shared" si="31"/>
        <v>Con</v>
      </c>
      <c r="C2005" s="129" t="s">
        <v>42</v>
      </c>
      <c r="D2005" s="130">
        <v>121316</v>
      </c>
      <c r="E2005" s="130">
        <v>0</v>
      </c>
      <c r="F2005" s="130">
        <v>0</v>
      </c>
      <c r="G2005" s="130">
        <v>0</v>
      </c>
      <c r="H2005" s="131">
        <v>0</v>
      </c>
      <c r="I2005" s="132">
        <v>121316</v>
      </c>
    </row>
    <row r="2006" spans="1:9" ht="12.75" customHeight="1" x14ac:dyDescent="0.2">
      <c r="A2006" s="127">
        <v>10072</v>
      </c>
      <c r="B2006" s="127" t="str">
        <f t="shared" si="31"/>
        <v/>
      </c>
    </row>
    <row r="2007" spans="1:9" ht="13.5" customHeight="1" x14ac:dyDescent="0.2">
      <c r="A2007" s="127">
        <v>10072</v>
      </c>
      <c r="C2007" s="143" t="s">
        <v>44</v>
      </c>
      <c r="D2007" s="144">
        <v>121316</v>
      </c>
      <c r="E2007" s="144">
        <v>0</v>
      </c>
      <c r="F2007" s="144">
        <v>0</v>
      </c>
      <c r="G2007" s="144">
        <v>0</v>
      </c>
      <c r="H2007" s="145">
        <v>0</v>
      </c>
      <c r="I2007" s="146">
        <v>121316</v>
      </c>
    </row>
    <row r="2008" spans="1:9" ht="0.75" customHeight="1" x14ac:dyDescent="0.2">
      <c r="A2008" s="127">
        <v>10072</v>
      </c>
      <c r="B2008" s="127" t="str">
        <f t="shared" si="31"/>
        <v/>
      </c>
    </row>
    <row r="2009" spans="1:9" ht="15.75" customHeight="1" x14ac:dyDescent="0.2">
      <c r="A2009" s="127">
        <v>10072</v>
      </c>
      <c r="C2009" s="139" t="s">
        <v>45</v>
      </c>
      <c r="D2009" s="140">
        <v>2792914</v>
      </c>
      <c r="E2009" s="140">
        <v>-35723</v>
      </c>
      <c r="F2009" s="140">
        <v>0</v>
      </c>
      <c r="G2009" s="140">
        <v>-35723</v>
      </c>
      <c r="H2009" s="141">
        <v>-1.279058359834925</v>
      </c>
      <c r="I2009" s="142">
        <v>2828637</v>
      </c>
    </row>
    <row r="2010" spans="1:9" ht="14.25" customHeight="1" x14ac:dyDescent="0.2">
      <c r="A2010" s="127">
        <v>10072</v>
      </c>
      <c r="B2010" s="127" t="s">
        <v>322</v>
      </c>
      <c r="C2010" s="161" t="s">
        <v>46</v>
      </c>
      <c r="D2010" s="162">
        <v>158878</v>
      </c>
      <c r="E2010" s="162">
        <v>-1932041.03</v>
      </c>
      <c r="F2010" s="162">
        <v>0</v>
      </c>
      <c r="G2010" s="162">
        <v>-1932041.03</v>
      </c>
      <c r="H2010" s="151">
        <v>-1216.053216933748</v>
      </c>
      <c r="I2010" s="152">
        <v>2090919.03</v>
      </c>
    </row>
    <row r="2011" spans="1:9" ht="16.5" customHeight="1" x14ac:dyDescent="0.2">
      <c r="A2011" s="127">
        <v>10072</v>
      </c>
      <c r="B2011" s="127" t="s">
        <v>323</v>
      </c>
      <c r="C2011" s="153" t="s">
        <v>47</v>
      </c>
      <c r="D2011" s="154">
        <v>13</v>
      </c>
      <c r="E2011" s="155"/>
      <c r="F2011" s="155"/>
      <c r="G2011" s="155"/>
      <c r="H2011" s="155"/>
      <c r="I2011" s="156"/>
    </row>
    <row r="2012" spans="1:9" ht="13.5" customHeight="1" x14ac:dyDescent="0.2">
      <c r="A2012" s="127">
        <v>10072</v>
      </c>
      <c r="B2012" s="127" t="str">
        <f>LEFT(C2012,4)</f>
        <v>CI01</v>
      </c>
      <c r="C2012" s="129" t="s">
        <v>48</v>
      </c>
      <c r="D2012" s="130">
        <v>-9832</v>
      </c>
      <c r="E2012" s="130">
        <v>0</v>
      </c>
      <c r="F2012" s="130">
        <v>0</v>
      </c>
      <c r="G2012" s="130">
        <v>0</v>
      </c>
      <c r="H2012" s="131">
        <v>0</v>
      </c>
      <c r="I2012" s="132">
        <v>-9832</v>
      </c>
    </row>
    <row r="2013" spans="1:9" ht="12.75" customHeight="1" x14ac:dyDescent="0.2">
      <c r="A2013" s="127">
        <v>10072</v>
      </c>
      <c r="B2013" s="127" t="str">
        <f t="shared" si="31"/>
        <v/>
      </c>
    </row>
    <row r="2014" spans="1:9" ht="13.5" customHeight="1" x14ac:dyDescent="0.2">
      <c r="A2014" s="127">
        <v>10072</v>
      </c>
      <c r="C2014" s="143" t="s">
        <v>51</v>
      </c>
      <c r="D2014" s="144">
        <v>-9832</v>
      </c>
      <c r="E2014" s="144">
        <v>0</v>
      </c>
      <c r="F2014" s="144">
        <v>0</v>
      </c>
      <c r="G2014" s="144">
        <v>0</v>
      </c>
      <c r="H2014" s="145">
        <v>0</v>
      </c>
      <c r="I2014" s="146">
        <v>-9832</v>
      </c>
    </row>
    <row r="2015" spans="1:9" ht="0.75" customHeight="1" x14ac:dyDescent="0.2">
      <c r="A2015" s="127">
        <v>10072</v>
      </c>
      <c r="B2015" s="127" t="str">
        <f t="shared" si="31"/>
        <v/>
      </c>
    </row>
    <row r="2016" spans="1:9" ht="13.5" customHeight="1" x14ac:dyDescent="0.2">
      <c r="A2016" s="127">
        <v>10072</v>
      </c>
      <c r="B2016" s="127" t="str">
        <f>LEFT(C2016,4)</f>
        <v>CE02</v>
      </c>
      <c r="C2016" s="129" t="s">
        <v>230</v>
      </c>
      <c r="D2016" s="130">
        <v>9845</v>
      </c>
      <c r="E2016" s="130">
        <v>0</v>
      </c>
      <c r="F2016" s="130">
        <v>0</v>
      </c>
      <c r="G2016" s="130">
        <v>0</v>
      </c>
      <c r="H2016" s="131">
        <v>0</v>
      </c>
      <c r="I2016" s="132">
        <v>9845</v>
      </c>
    </row>
    <row r="2017" spans="1:9" ht="12.75" customHeight="1" x14ac:dyDescent="0.2">
      <c r="A2017" s="127">
        <v>10072</v>
      </c>
      <c r="B2017" s="127" t="str">
        <f t="shared" si="31"/>
        <v/>
      </c>
    </row>
    <row r="2018" spans="1:9" ht="13.5" customHeight="1" x14ac:dyDescent="0.2">
      <c r="A2018" s="127">
        <v>10072</v>
      </c>
      <c r="C2018" s="143" t="s">
        <v>56</v>
      </c>
      <c r="D2018" s="144">
        <v>9845</v>
      </c>
      <c r="E2018" s="144">
        <v>0</v>
      </c>
      <c r="F2018" s="144">
        <v>0</v>
      </c>
      <c r="G2018" s="144">
        <v>0</v>
      </c>
      <c r="H2018" s="145">
        <v>0</v>
      </c>
      <c r="I2018" s="146">
        <v>9845</v>
      </c>
    </row>
    <row r="2019" spans="1:9" ht="0.75" customHeight="1" x14ac:dyDescent="0.2">
      <c r="A2019" s="127">
        <v>10072</v>
      </c>
      <c r="B2019" s="127" t="str">
        <f t="shared" si="31"/>
        <v/>
      </c>
    </row>
    <row r="2020" spans="1:9" ht="14.25" customHeight="1" x14ac:dyDescent="0.2">
      <c r="A2020" s="127">
        <v>10072</v>
      </c>
      <c r="B2020" s="127" t="s">
        <v>324</v>
      </c>
      <c r="C2020" s="157" t="s">
        <v>57</v>
      </c>
      <c r="D2020" s="158">
        <v>13</v>
      </c>
      <c r="E2020" s="158">
        <v>0</v>
      </c>
      <c r="F2020" s="158">
        <v>0</v>
      </c>
      <c r="G2020" s="158">
        <v>0</v>
      </c>
      <c r="H2020" s="159">
        <v>0</v>
      </c>
      <c r="I2020" s="160">
        <v>13</v>
      </c>
    </row>
    <row r="2021" spans="1:9" ht="0.75" customHeight="1" x14ac:dyDescent="0.2">
      <c r="A2021" s="127">
        <v>10072</v>
      </c>
      <c r="B2021" s="127" t="str">
        <f t="shared" si="31"/>
        <v/>
      </c>
    </row>
    <row r="2022" spans="1:9" ht="14.25" customHeight="1" x14ac:dyDescent="0.2">
      <c r="A2022" s="127">
        <v>10072</v>
      </c>
      <c r="B2022" s="127" t="str">
        <f t="shared" si="31"/>
        <v>TOT</v>
      </c>
      <c r="C2022" s="133" t="s">
        <v>58</v>
      </c>
      <c r="D2022" s="134">
        <v>158891</v>
      </c>
      <c r="E2022" s="134">
        <v>-1932041.03</v>
      </c>
      <c r="F2022" s="134">
        <v>0</v>
      </c>
      <c r="G2022" s="134">
        <v>-1932041.03</v>
      </c>
      <c r="H2022" s="135">
        <v>-1215.9537229924917</v>
      </c>
      <c r="I2022" s="136">
        <v>2090932.03</v>
      </c>
    </row>
    <row r="2023" spans="1:9" ht="6.75" customHeight="1" x14ac:dyDescent="0.2">
      <c r="B2023" s="127" t="str">
        <f t="shared" si="31"/>
        <v>Lon</v>
      </c>
      <c r="C2023" s="247" t="s">
        <v>202</v>
      </c>
      <c r="D2023" s="247"/>
      <c r="E2023" s="247"/>
      <c r="F2023" s="247"/>
      <c r="G2023" s="247"/>
    </row>
    <row r="2024" spans="1:9" ht="13.5" customHeight="1" x14ac:dyDescent="0.2">
      <c r="B2024" s="127" t="str">
        <f t="shared" si="31"/>
        <v/>
      </c>
      <c r="C2024" s="247"/>
      <c r="D2024" s="247"/>
      <c r="E2024" s="247"/>
      <c r="F2024" s="247"/>
      <c r="G2024" s="247"/>
    </row>
    <row r="2025" spans="1:9" ht="6.75" customHeight="1" x14ac:dyDescent="0.2">
      <c r="B2025" s="127" t="str">
        <f t="shared" si="31"/>
        <v/>
      </c>
      <c r="C2025" s="247"/>
      <c r="D2025" s="247"/>
      <c r="E2025" s="247"/>
      <c r="F2025" s="247"/>
      <c r="G2025" s="247"/>
    </row>
    <row r="2026" spans="1:9" ht="13.5" customHeight="1" x14ac:dyDescent="0.2">
      <c r="B2026" s="127" t="str">
        <f t="shared" si="31"/>
        <v>Rep</v>
      </c>
      <c r="C2026" s="248" t="s">
        <v>203</v>
      </c>
      <c r="D2026" s="248"/>
      <c r="E2026" s="248"/>
      <c r="F2026" s="248"/>
      <c r="G2026" s="248"/>
    </row>
    <row r="2027" spans="1:9" ht="6.75" customHeight="1" x14ac:dyDescent="0.2">
      <c r="B2027" s="127" t="str">
        <f t="shared" si="31"/>
        <v/>
      </c>
    </row>
    <row r="2028" spans="1:9" ht="12.75" customHeight="1" x14ac:dyDescent="0.2">
      <c r="B2028" s="127" t="str">
        <f t="shared" si="31"/>
        <v>Cos</v>
      </c>
      <c r="C2028" s="248" t="s">
        <v>253</v>
      </c>
      <c r="D2028" s="248"/>
      <c r="E2028" s="248"/>
      <c r="F2028" s="248"/>
      <c r="G2028" s="248"/>
    </row>
    <row r="2029" spans="1:9" ht="13.5" customHeight="1" x14ac:dyDescent="0.2">
      <c r="B2029" s="127" t="str">
        <f t="shared" si="31"/>
        <v/>
      </c>
      <c r="C2029" s="248"/>
      <c r="D2029" s="248"/>
      <c r="E2029" s="248"/>
      <c r="F2029" s="248"/>
      <c r="G2029" s="248"/>
    </row>
    <row r="2030" spans="1:9" ht="6" customHeight="1" x14ac:dyDescent="0.2">
      <c r="B2030" s="127" t="str">
        <f t="shared" si="31"/>
        <v/>
      </c>
    </row>
    <row r="2031" spans="1:9" ht="13.5" customHeight="1" x14ac:dyDescent="0.2">
      <c r="B2031" s="127" t="str">
        <f t="shared" si="31"/>
        <v xml:space="preserve">
CF</v>
      </c>
      <c r="C2031" s="249" t="s">
        <v>205</v>
      </c>
      <c r="D2031" s="251" t="s">
        <v>206</v>
      </c>
      <c r="E2031" s="251" t="s">
        <v>207</v>
      </c>
      <c r="F2031" s="251" t="s">
        <v>208</v>
      </c>
      <c r="G2031" s="252" t="s">
        <v>209</v>
      </c>
      <c r="H2031" s="245" t="s">
        <v>210</v>
      </c>
      <c r="I2031" s="243" t="s">
        <v>211</v>
      </c>
    </row>
    <row r="2032" spans="1:9" ht="15" customHeight="1" x14ac:dyDescent="0.2">
      <c r="B2032" s="127" t="str">
        <f t="shared" si="31"/>
        <v/>
      </c>
      <c r="C2032" s="250"/>
      <c r="D2032" s="246"/>
      <c r="E2032" s="246"/>
      <c r="F2032" s="246"/>
      <c r="G2032" s="253"/>
      <c r="H2032" s="246"/>
      <c r="I2032" s="244"/>
    </row>
    <row r="2033" spans="1:9" ht="16.5" customHeight="1" x14ac:dyDescent="0.2">
      <c r="A2033" s="127">
        <v>10073</v>
      </c>
      <c r="B2033" s="126" t="s">
        <v>321</v>
      </c>
      <c r="C2033" s="147" t="s">
        <v>5</v>
      </c>
      <c r="D2033" s="148">
        <v>132957</v>
      </c>
      <c r="E2033" s="149"/>
      <c r="F2033" s="149"/>
      <c r="G2033" s="149"/>
      <c r="H2033" s="149"/>
      <c r="I2033" s="150"/>
    </row>
    <row r="2034" spans="1:9" ht="13.5" customHeight="1" x14ac:dyDescent="0.2">
      <c r="A2034" s="127">
        <v>10073</v>
      </c>
      <c r="B2034" s="127" t="str">
        <f t="shared" si="31"/>
        <v>I01</v>
      </c>
      <c r="C2034" s="129" t="s">
        <v>6</v>
      </c>
      <c r="D2034" s="130">
        <v>-1116220</v>
      </c>
      <c r="E2034" s="130">
        <v>-1112813.74</v>
      </c>
      <c r="F2034" s="130">
        <v>0</v>
      </c>
      <c r="G2034" s="130">
        <v>-1112813.74</v>
      </c>
      <c r="H2034" s="131">
        <v>99.694839726935555</v>
      </c>
      <c r="I2034" s="132">
        <v>-3406.26</v>
      </c>
    </row>
    <row r="2035" spans="1:9" ht="13.5" customHeight="1" x14ac:dyDescent="0.2">
      <c r="A2035" s="127">
        <v>10073</v>
      </c>
      <c r="B2035" s="127" t="str">
        <f t="shared" si="31"/>
        <v>I03</v>
      </c>
      <c r="C2035" s="129" t="s">
        <v>7</v>
      </c>
      <c r="D2035" s="130">
        <v>-40486</v>
      </c>
      <c r="E2035" s="130">
        <v>-40864</v>
      </c>
      <c r="F2035" s="130">
        <v>0</v>
      </c>
      <c r="G2035" s="130">
        <v>-40864</v>
      </c>
      <c r="H2035" s="131">
        <v>100.93365607864447</v>
      </c>
      <c r="I2035" s="132">
        <v>378</v>
      </c>
    </row>
    <row r="2036" spans="1:9" ht="13.5" customHeight="1" x14ac:dyDescent="0.2">
      <c r="A2036" s="127">
        <v>10073</v>
      </c>
      <c r="B2036" s="127" t="str">
        <f t="shared" si="31"/>
        <v>I05</v>
      </c>
      <c r="C2036" s="129" t="s">
        <v>8</v>
      </c>
      <c r="D2036" s="130">
        <v>-92400</v>
      </c>
      <c r="E2036" s="130">
        <v>0</v>
      </c>
      <c r="F2036" s="130">
        <v>0</v>
      </c>
      <c r="G2036" s="130">
        <v>0</v>
      </c>
      <c r="H2036" s="131">
        <v>0</v>
      </c>
      <c r="I2036" s="132">
        <v>-92400</v>
      </c>
    </row>
    <row r="2037" spans="1:9" ht="13.5" customHeight="1" x14ac:dyDescent="0.2">
      <c r="A2037" s="127">
        <v>10073</v>
      </c>
      <c r="B2037" s="127" t="str">
        <f t="shared" si="31"/>
        <v>I06</v>
      </c>
      <c r="C2037" s="129" t="s">
        <v>9</v>
      </c>
      <c r="D2037" s="130">
        <v>-800</v>
      </c>
      <c r="E2037" s="130">
        <v>-2666</v>
      </c>
      <c r="F2037" s="130">
        <v>0</v>
      </c>
      <c r="G2037" s="130">
        <v>-2666</v>
      </c>
      <c r="H2037" s="131">
        <v>333.25</v>
      </c>
      <c r="I2037" s="132">
        <v>1866</v>
      </c>
    </row>
    <row r="2038" spans="1:9" ht="13.5" customHeight="1" x14ac:dyDescent="0.2">
      <c r="A2038" s="127">
        <v>10073</v>
      </c>
      <c r="B2038" s="127" t="str">
        <f t="shared" si="31"/>
        <v>I08</v>
      </c>
      <c r="C2038" s="129" t="s">
        <v>213</v>
      </c>
      <c r="D2038" s="130">
        <v>-47500</v>
      </c>
      <c r="E2038" s="130">
        <v>-19363.45</v>
      </c>
      <c r="F2038" s="130">
        <v>0</v>
      </c>
      <c r="G2038" s="130">
        <v>-19363.45</v>
      </c>
      <c r="H2038" s="131">
        <v>40.765157894736845</v>
      </c>
      <c r="I2038" s="132">
        <v>-28136.55</v>
      </c>
    </row>
    <row r="2039" spans="1:9" ht="13.5" customHeight="1" x14ac:dyDescent="0.2">
      <c r="A2039" s="127">
        <v>10073</v>
      </c>
      <c r="B2039" s="127" t="str">
        <f t="shared" si="31"/>
        <v>I09</v>
      </c>
      <c r="C2039" s="129" t="s">
        <v>10</v>
      </c>
      <c r="D2039" s="130">
        <v>-27300</v>
      </c>
      <c r="E2039" s="130">
        <v>-7207.7</v>
      </c>
      <c r="F2039" s="130">
        <v>0</v>
      </c>
      <c r="G2039" s="130">
        <v>-7207.7</v>
      </c>
      <c r="H2039" s="131">
        <v>26.401831501831502</v>
      </c>
      <c r="I2039" s="132">
        <v>-20092.3</v>
      </c>
    </row>
    <row r="2040" spans="1:9" ht="13.5" customHeight="1" x14ac:dyDescent="0.2">
      <c r="A2040" s="127">
        <v>10073</v>
      </c>
      <c r="B2040" s="127" t="str">
        <f t="shared" si="31"/>
        <v>I10</v>
      </c>
      <c r="C2040" s="129" t="s">
        <v>63</v>
      </c>
      <c r="D2040" s="130">
        <v>-11900</v>
      </c>
      <c r="E2040" s="130">
        <v>0</v>
      </c>
      <c r="F2040" s="130">
        <v>0</v>
      </c>
      <c r="G2040" s="130">
        <v>0</v>
      </c>
      <c r="H2040" s="131">
        <v>0</v>
      </c>
      <c r="I2040" s="132">
        <v>-11900</v>
      </c>
    </row>
    <row r="2041" spans="1:9" ht="13.5" customHeight="1" x14ac:dyDescent="0.2">
      <c r="A2041" s="127">
        <v>10073</v>
      </c>
      <c r="B2041" s="127" t="str">
        <f t="shared" si="31"/>
        <v>I12</v>
      </c>
      <c r="C2041" s="129" t="s">
        <v>11</v>
      </c>
      <c r="D2041" s="130">
        <v>-25300</v>
      </c>
      <c r="E2041" s="130">
        <v>-10033</v>
      </c>
      <c r="F2041" s="130">
        <v>0</v>
      </c>
      <c r="G2041" s="130">
        <v>-10033</v>
      </c>
      <c r="H2041" s="131">
        <v>39.656126482213438</v>
      </c>
      <c r="I2041" s="132">
        <v>-15267</v>
      </c>
    </row>
    <row r="2042" spans="1:9" ht="13.5" customHeight="1" x14ac:dyDescent="0.2">
      <c r="A2042" s="127">
        <v>10073</v>
      </c>
      <c r="B2042" s="127" t="str">
        <f t="shared" si="31"/>
        <v>I13</v>
      </c>
      <c r="C2042" s="129" t="s">
        <v>12</v>
      </c>
      <c r="D2042" s="130">
        <v>-4700</v>
      </c>
      <c r="E2042" s="130">
        <v>-2364.73</v>
      </c>
      <c r="F2042" s="130">
        <v>0</v>
      </c>
      <c r="G2042" s="130">
        <v>-2364.73</v>
      </c>
      <c r="H2042" s="131">
        <v>50.313404255319149</v>
      </c>
      <c r="I2042" s="132">
        <v>-2335.27</v>
      </c>
    </row>
    <row r="2043" spans="1:9" ht="13.5" customHeight="1" x14ac:dyDescent="0.2">
      <c r="A2043" s="127">
        <v>10073</v>
      </c>
      <c r="B2043" s="127" t="str">
        <f t="shared" si="31"/>
        <v>I18</v>
      </c>
      <c r="C2043" s="129" t="s">
        <v>13</v>
      </c>
      <c r="D2043" s="130">
        <v>-27126</v>
      </c>
      <c r="E2043" s="130">
        <v>0</v>
      </c>
      <c r="F2043" s="130">
        <v>0</v>
      </c>
      <c r="G2043" s="130">
        <v>0</v>
      </c>
      <c r="H2043" s="131">
        <v>0</v>
      </c>
      <c r="I2043" s="132">
        <v>-27126</v>
      </c>
    </row>
    <row r="2044" spans="1:9" ht="12.75" customHeight="1" x14ac:dyDescent="0.2">
      <c r="A2044" s="127">
        <v>10073</v>
      </c>
      <c r="B2044" s="127" t="str">
        <f t="shared" si="31"/>
        <v/>
      </c>
    </row>
    <row r="2045" spans="1:9" ht="13.5" customHeight="1" x14ac:dyDescent="0.2">
      <c r="A2045" s="127">
        <v>10073</v>
      </c>
      <c r="C2045" s="143" t="s">
        <v>14</v>
      </c>
      <c r="D2045" s="144">
        <v>-1393732</v>
      </c>
      <c r="E2045" s="144">
        <v>-1195312.6200000001</v>
      </c>
      <c r="F2045" s="144">
        <v>0</v>
      </c>
      <c r="G2045" s="144">
        <v>-1195312.6200000001</v>
      </c>
      <c r="H2045" s="145">
        <v>85.76344806605573</v>
      </c>
      <c r="I2045" s="146">
        <v>-198419.38</v>
      </c>
    </row>
    <row r="2046" spans="1:9" ht="0.75" customHeight="1" x14ac:dyDescent="0.2">
      <c r="A2046" s="127">
        <v>10073</v>
      </c>
      <c r="B2046" s="127" t="str">
        <f t="shared" si="31"/>
        <v/>
      </c>
    </row>
    <row r="2047" spans="1:9" ht="13.5" customHeight="1" x14ac:dyDescent="0.2">
      <c r="A2047" s="127">
        <v>10073</v>
      </c>
      <c r="B2047" s="127" t="str">
        <f t="shared" si="31"/>
        <v>E01</v>
      </c>
      <c r="C2047" s="129" t="s">
        <v>15</v>
      </c>
      <c r="D2047" s="130">
        <v>623284</v>
      </c>
      <c r="E2047" s="130">
        <v>0</v>
      </c>
      <c r="F2047" s="130">
        <v>0</v>
      </c>
      <c r="G2047" s="130">
        <v>0</v>
      </c>
      <c r="H2047" s="131">
        <v>0</v>
      </c>
      <c r="I2047" s="132">
        <v>623284</v>
      </c>
    </row>
    <row r="2048" spans="1:9" ht="13.5" customHeight="1" x14ac:dyDescent="0.2">
      <c r="A2048" s="127">
        <v>10073</v>
      </c>
      <c r="B2048" s="127" t="str">
        <f t="shared" si="31"/>
        <v>E03</v>
      </c>
      <c r="C2048" s="129" t="s">
        <v>17</v>
      </c>
      <c r="D2048" s="130">
        <v>231069</v>
      </c>
      <c r="E2048" s="130">
        <v>0</v>
      </c>
      <c r="F2048" s="130">
        <v>0</v>
      </c>
      <c r="G2048" s="130">
        <v>0</v>
      </c>
      <c r="H2048" s="131">
        <v>0</v>
      </c>
      <c r="I2048" s="132">
        <v>231069</v>
      </c>
    </row>
    <row r="2049" spans="1:9" ht="13.5" customHeight="1" x14ac:dyDescent="0.2">
      <c r="A2049" s="127">
        <v>10073</v>
      </c>
      <c r="B2049" s="127" t="str">
        <f t="shared" si="31"/>
        <v>E04</v>
      </c>
      <c r="C2049" s="129" t="s">
        <v>18</v>
      </c>
      <c r="D2049" s="130">
        <v>25627</v>
      </c>
      <c r="E2049" s="130">
        <v>160</v>
      </c>
      <c r="F2049" s="130">
        <v>0</v>
      </c>
      <c r="G2049" s="130">
        <v>160</v>
      </c>
      <c r="H2049" s="131">
        <v>0.62434151480860034</v>
      </c>
      <c r="I2049" s="132">
        <v>25467</v>
      </c>
    </row>
    <row r="2050" spans="1:9" ht="13.5" customHeight="1" x14ac:dyDescent="0.2">
      <c r="A2050" s="127">
        <v>10073</v>
      </c>
      <c r="B2050" s="127" t="str">
        <f t="shared" si="31"/>
        <v>E05</v>
      </c>
      <c r="C2050" s="129" t="s">
        <v>214</v>
      </c>
      <c r="D2050" s="130">
        <v>72506</v>
      </c>
      <c r="E2050" s="130">
        <v>0</v>
      </c>
      <c r="F2050" s="130">
        <v>0</v>
      </c>
      <c r="G2050" s="130">
        <v>0</v>
      </c>
      <c r="H2050" s="131">
        <v>0</v>
      </c>
      <c r="I2050" s="132">
        <v>72506</v>
      </c>
    </row>
    <row r="2051" spans="1:9" ht="13.5" customHeight="1" x14ac:dyDescent="0.2">
      <c r="A2051" s="127">
        <v>10073</v>
      </c>
      <c r="B2051" s="127" t="str">
        <f t="shared" si="31"/>
        <v>E07</v>
      </c>
      <c r="C2051" s="129" t="s">
        <v>19</v>
      </c>
      <c r="D2051" s="130">
        <v>51011</v>
      </c>
      <c r="E2051" s="130">
        <v>-1000</v>
      </c>
      <c r="F2051" s="130">
        <v>0</v>
      </c>
      <c r="G2051" s="130">
        <v>-1000</v>
      </c>
      <c r="H2051" s="131">
        <v>-1.9603614906588778</v>
      </c>
      <c r="I2051" s="132">
        <v>52011</v>
      </c>
    </row>
    <row r="2052" spans="1:9" ht="13.5" customHeight="1" x14ac:dyDescent="0.2">
      <c r="A2052" s="127">
        <v>10073</v>
      </c>
      <c r="B2052" s="127" t="str">
        <f t="shared" si="31"/>
        <v>E08</v>
      </c>
      <c r="C2052" s="129" t="s">
        <v>20</v>
      </c>
      <c r="D2052" s="130">
        <v>7720</v>
      </c>
      <c r="E2052" s="130">
        <v>3361.49</v>
      </c>
      <c r="F2052" s="130">
        <v>0</v>
      </c>
      <c r="G2052" s="130">
        <v>3361.49</v>
      </c>
      <c r="H2052" s="131">
        <v>43.542616580310877</v>
      </c>
      <c r="I2052" s="132">
        <v>4358.51</v>
      </c>
    </row>
    <row r="2053" spans="1:9" ht="13.5" customHeight="1" x14ac:dyDescent="0.2">
      <c r="A2053" s="127">
        <v>10073</v>
      </c>
      <c r="B2053" s="127" t="str">
        <f t="shared" si="31"/>
        <v>E09</v>
      </c>
      <c r="C2053" s="129" t="s">
        <v>215</v>
      </c>
      <c r="D2053" s="130">
        <v>11950</v>
      </c>
      <c r="E2053" s="130">
        <v>6773.98</v>
      </c>
      <c r="F2053" s="130">
        <v>0</v>
      </c>
      <c r="G2053" s="130">
        <v>6773.98</v>
      </c>
      <c r="H2053" s="131">
        <v>56.686025104602507</v>
      </c>
      <c r="I2053" s="132">
        <v>5176.0200000000004</v>
      </c>
    </row>
    <row r="2054" spans="1:9" ht="13.5" customHeight="1" x14ac:dyDescent="0.2">
      <c r="A2054" s="127">
        <v>10073</v>
      </c>
      <c r="B2054" s="127" t="str">
        <f t="shared" si="31"/>
        <v>E10</v>
      </c>
      <c r="C2054" s="129" t="s">
        <v>21</v>
      </c>
      <c r="D2054" s="130">
        <v>10483</v>
      </c>
      <c r="E2054" s="130">
        <v>392</v>
      </c>
      <c r="F2054" s="130">
        <v>0</v>
      </c>
      <c r="G2054" s="130">
        <v>392</v>
      </c>
      <c r="H2054" s="131">
        <v>3.7393875798912521</v>
      </c>
      <c r="I2054" s="132">
        <v>10091</v>
      </c>
    </row>
    <row r="2055" spans="1:9" ht="13.5" customHeight="1" x14ac:dyDescent="0.2">
      <c r="A2055" s="127">
        <v>10073</v>
      </c>
      <c r="B2055" s="127" t="str">
        <f t="shared" si="31"/>
        <v>E11</v>
      </c>
      <c r="C2055" s="129" t="s">
        <v>22</v>
      </c>
      <c r="D2055" s="130">
        <v>1400</v>
      </c>
      <c r="E2055" s="130">
        <v>1310.04</v>
      </c>
      <c r="F2055" s="130">
        <v>0</v>
      </c>
      <c r="G2055" s="130">
        <v>1310.04</v>
      </c>
      <c r="H2055" s="131">
        <v>93.574285714285708</v>
      </c>
      <c r="I2055" s="132">
        <v>89.96</v>
      </c>
    </row>
    <row r="2056" spans="1:9" ht="12.75" customHeight="1" x14ac:dyDescent="0.2">
      <c r="A2056" s="127">
        <v>10073</v>
      </c>
      <c r="B2056" s="127" t="str">
        <f t="shared" si="31"/>
        <v/>
      </c>
    </row>
    <row r="2057" spans="1:9" ht="13.5" customHeight="1" x14ac:dyDescent="0.2">
      <c r="A2057" s="127">
        <v>10073</v>
      </c>
      <c r="C2057" s="143" t="s">
        <v>23</v>
      </c>
      <c r="D2057" s="144">
        <v>1035050</v>
      </c>
      <c r="E2057" s="144">
        <v>10997.51</v>
      </c>
      <c r="F2057" s="144">
        <v>0</v>
      </c>
      <c r="G2057" s="144">
        <v>10997.51</v>
      </c>
      <c r="H2057" s="145">
        <v>1.0625100236703542</v>
      </c>
      <c r="I2057" s="146">
        <v>1024052.49</v>
      </c>
    </row>
    <row r="2058" spans="1:9" ht="13.5" customHeight="1" x14ac:dyDescent="0.2">
      <c r="A2058" s="127">
        <v>10073</v>
      </c>
      <c r="B2058" s="127" t="str">
        <f t="shared" si="31"/>
        <v>E12</v>
      </c>
      <c r="C2058" s="129" t="s">
        <v>24</v>
      </c>
      <c r="D2058" s="130">
        <v>12500</v>
      </c>
      <c r="E2058" s="130">
        <v>3751.95</v>
      </c>
      <c r="F2058" s="130">
        <v>0</v>
      </c>
      <c r="G2058" s="130">
        <v>3751.95</v>
      </c>
      <c r="H2058" s="131">
        <v>30.015599999999999</v>
      </c>
      <c r="I2058" s="132">
        <v>8748.0499999999993</v>
      </c>
    </row>
    <row r="2059" spans="1:9" ht="13.5" customHeight="1" x14ac:dyDescent="0.2">
      <c r="A2059" s="127">
        <v>10073</v>
      </c>
      <c r="B2059" s="127" t="str">
        <f t="shared" si="31"/>
        <v>E13</v>
      </c>
      <c r="C2059" s="129" t="s">
        <v>216</v>
      </c>
      <c r="D2059" s="130">
        <v>1000</v>
      </c>
      <c r="E2059" s="130">
        <v>326.68</v>
      </c>
      <c r="F2059" s="130">
        <v>0</v>
      </c>
      <c r="G2059" s="130">
        <v>326.68</v>
      </c>
      <c r="H2059" s="131">
        <v>32.667999999999999</v>
      </c>
      <c r="I2059" s="132">
        <v>673.32</v>
      </c>
    </row>
    <row r="2060" spans="1:9" ht="13.5" customHeight="1" x14ac:dyDescent="0.2">
      <c r="A2060" s="127">
        <v>10073</v>
      </c>
      <c r="B2060" s="127" t="str">
        <f t="shared" ref="B2060:B2123" si="32">LEFT(C2060,3)</f>
        <v>E14</v>
      </c>
      <c r="C2060" s="129" t="s">
        <v>25</v>
      </c>
      <c r="D2060" s="130">
        <v>26470</v>
      </c>
      <c r="E2060" s="130">
        <v>6635.66</v>
      </c>
      <c r="F2060" s="130">
        <v>0</v>
      </c>
      <c r="G2060" s="130">
        <v>6635.66</v>
      </c>
      <c r="H2060" s="131">
        <v>25.068605969021533</v>
      </c>
      <c r="I2060" s="132">
        <v>19834.34</v>
      </c>
    </row>
    <row r="2061" spans="1:9" ht="13.5" customHeight="1" x14ac:dyDescent="0.2">
      <c r="A2061" s="127">
        <v>10073</v>
      </c>
      <c r="B2061" s="127" t="str">
        <f t="shared" si="32"/>
        <v>E15</v>
      </c>
      <c r="C2061" s="129" t="s">
        <v>26</v>
      </c>
      <c r="D2061" s="130">
        <v>4600</v>
      </c>
      <c r="E2061" s="130">
        <v>1167.8699999999999</v>
      </c>
      <c r="F2061" s="130">
        <v>0</v>
      </c>
      <c r="G2061" s="130">
        <v>1167.8699999999999</v>
      </c>
      <c r="H2061" s="131">
        <v>25.388478260869562</v>
      </c>
      <c r="I2061" s="132">
        <v>3432.13</v>
      </c>
    </row>
    <row r="2062" spans="1:9" ht="13.5" customHeight="1" x14ac:dyDescent="0.2">
      <c r="A2062" s="127">
        <v>10073</v>
      </c>
      <c r="B2062" s="127" t="str">
        <f t="shared" si="32"/>
        <v>E16</v>
      </c>
      <c r="C2062" s="129" t="s">
        <v>27</v>
      </c>
      <c r="D2062" s="130">
        <v>13300</v>
      </c>
      <c r="E2062" s="130">
        <v>2252.5500000000002</v>
      </c>
      <c r="F2062" s="130">
        <v>0</v>
      </c>
      <c r="G2062" s="130">
        <v>2252.5500000000002</v>
      </c>
      <c r="H2062" s="131">
        <v>16.936466165413535</v>
      </c>
      <c r="I2062" s="132">
        <v>11047.45</v>
      </c>
    </row>
    <row r="2063" spans="1:9" ht="13.5" customHeight="1" x14ac:dyDescent="0.2">
      <c r="A2063" s="127">
        <v>10073</v>
      </c>
      <c r="B2063" s="127" t="str">
        <f t="shared" si="32"/>
        <v>E17</v>
      </c>
      <c r="C2063" s="129" t="s">
        <v>28</v>
      </c>
      <c r="D2063" s="130">
        <v>2673</v>
      </c>
      <c r="E2063" s="130">
        <v>3098.32</v>
      </c>
      <c r="F2063" s="130">
        <v>0</v>
      </c>
      <c r="G2063" s="130">
        <v>3098.32</v>
      </c>
      <c r="H2063" s="131">
        <v>115.91170968948747</v>
      </c>
      <c r="I2063" s="132">
        <v>-425.32</v>
      </c>
    </row>
    <row r="2064" spans="1:9" ht="13.5" customHeight="1" x14ac:dyDescent="0.2">
      <c r="A2064" s="127">
        <v>10073</v>
      </c>
      <c r="B2064" s="127" t="str">
        <f t="shared" si="32"/>
        <v>E18</v>
      </c>
      <c r="C2064" s="129" t="s">
        <v>29</v>
      </c>
      <c r="D2064" s="130">
        <v>9997</v>
      </c>
      <c r="E2064" s="130">
        <v>4228.17</v>
      </c>
      <c r="F2064" s="130">
        <v>0</v>
      </c>
      <c r="G2064" s="130">
        <v>4228.17</v>
      </c>
      <c r="H2064" s="131">
        <v>42.294388316494953</v>
      </c>
      <c r="I2064" s="132">
        <v>5768.83</v>
      </c>
    </row>
    <row r="2065" spans="1:9" ht="12.75" customHeight="1" x14ac:dyDescent="0.2">
      <c r="A2065" s="127">
        <v>10073</v>
      </c>
      <c r="B2065" s="127" t="str">
        <f t="shared" si="32"/>
        <v/>
      </c>
    </row>
    <row r="2066" spans="1:9" ht="13.5" customHeight="1" x14ac:dyDescent="0.2">
      <c r="A2066" s="127">
        <v>10073</v>
      </c>
      <c r="C2066" s="143" t="s">
        <v>30</v>
      </c>
      <c r="D2066" s="144">
        <v>70540</v>
      </c>
      <c r="E2066" s="144">
        <v>21461.200000000001</v>
      </c>
      <c r="F2066" s="144">
        <v>0</v>
      </c>
      <c r="G2066" s="144">
        <v>21461.200000000001</v>
      </c>
      <c r="H2066" s="145">
        <v>30.424156506946414</v>
      </c>
      <c r="I2066" s="146">
        <v>49078.8</v>
      </c>
    </row>
    <row r="2067" spans="1:9" ht="13.5" customHeight="1" x14ac:dyDescent="0.2">
      <c r="A2067" s="127">
        <v>10073</v>
      </c>
      <c r="B2067" s="127" t="str">
        <f t="shared" si="32"/>
        <v>E19</v>
      </c>
      <c r="C2067" s="129" t="s">
        <v>31</v>
      </c>
      <c r="D2067" s="130">
        <v>43250</v>
      </c>
      <c r="E2067" s="130">
        <v>20653.39</v>
      </c>
      <c r="F2067" s="130">
        <v>0</v>
      </c>
      <c r="G2067" s="130">
        <v>20653.39</v>
      </c>
      <c r="H2067" s="131">
        <v>47.753502890173415</v>
      </c>
      <c r="I2067" s="132">
        <v>22596.61</v>
      </c>
    </row>
    <row r="2068" spans="1:9" ht="13.5" customHeight="1" x14ac:dyDescent="0.2">
      <c r="A2068" s="127">
        <v>10073</v>
      </c>
      <c r="B2068" s="127" t="str">
        <f t="shared" si="32"/>
        <v>E20</v>
      </c>
      <c r="C2068" s="129" t="s">
        <v>32</v>
      </c>
      <c r="D2068" s="130">
        <v>14804</v>
      </c>
      <c r="E2068" s="130">
        <v>7176.44</v>
      </c>
      <c r="F2068" s="130">
        <v>0</v>
      </c>
      <c r="G2068" s="130">
        <v>7176.44</v>
      </c>
      <c r="H2068" s="131">
        <v>48.476357741151041</v>
      </c>
      <c r="I2068" s="132">
        <v>7627.56</v>
      </c>
    </row>
    <row r="2069" spans="1:9" ht="13.5" customHeight="1" x14ac:dyDescent="0.2">
      <c r="A2069" s="127">
        <v>10073</v>
      </c>
      <c r="B2069" s="127" t="str">
        <f t="shared" si="32"/>
        <v>E22</v>
      </c>
      <c r="C2069" s="129" t="s">
        <v>33</v>
      </c>
      <c r="D2069" s="130">
        <v>14258</v>
      </c>
      <c r="E2069" s="130">
        <v>4717.3500000000004</v>
      </c>
      <c r="F2069" s="130">
        <v>0</v>
      </c>
      <c r="G2069" s="130">
        <v>4717.3500000000004</v>
      </c>
      <c r="H2069" s="131">
        <v>33.085636134100163</v>
      </c>
      <c r="I2069" s="132">
        <v>9540.65</v>
      </c>
    </row>
    <row r="2070" spans="1:9" ht="13.5" customHeight="1" x14ac:dyDescent="0.2">
      <c r="A2070" s="127">
        <v>10073</v>
      </c>
      <c r="B2070" s="127" t="str">
        <f t="shared" si="32"/>
        <v>E23</v>
      </c>
      <c r="C2070" s="129" t="s">
        <v>34</v>
      </c>
      <c r="D2070" s="130">
        <v>1547</v>
      </c>
      <c r="E2070" s="130">
        <v>2839.62</v>
      </c>
      <c r="F2070" s="130">
        <v>0</v>
      </c>
      <c r="G2070" s="130">
        <v>2839.62</v>
      </c>
      <c r="H2070" s="131">
        <v>183.55656108597282</v>
      </c>
      <c r="I2070" s="132">
        <v>-1292.6199999999999</v>
      </c>
    </row>
    <row r="2071" spans="1:9" ht="13.5" customHeight="1" x14ac:dyDescent="0.2">
      <c r="A2071" s="127">
        <v>10073</v>
      </c>
      <c r="B2071" s="127" t="str">
        <f t="shared" si="32"/>
        <v>E24</v>
      </c>
      <c r="C2071" s="129" t="s">
        <v>35</v>
      </c>
      <c r="D2071" s="130">
        <v>10918</v>
      </c>
      <c r="E2071" s="130">
        <v>4720.32</v>
      </c>
      <c r="F2071" s="130">
        <v>0</v>
      </c>
      <c r="G2071" s="130">
        <v>4720.32</v>
      </c>
      <c r="H2071" s="131">
        <v>43.234291994870858</v>
      </c>
      <c r="I2071" s="132">
        <v>6197.68</v>
      </c>
    </row>
    <row r="2072" spans="1:9" ht="13.5" customHeight="1" x14ac:dyDescent="0.2">
      <c r="A2072" s="127">
        <v>10073</v>
      </c>
      <c r="B2072" s="127" t="str">
        <f t="shared" si="32"/>
        <v>E25</v>
      </c>
      <c r="C2072" s="129" t="s">
        <v>36</v>
      </c>
      <c r="D2072" s="130">
        <v>61411</v>
      </c>
      <c r="E2072" s="130">
        <v>9159.3499999999985</v>
      </c>
      <c r="F2072" s="130">
        <v>0</v>
      </c>
      <c r="G2072" s="130">
        <v>9159.3499999999985</v>
      </c>
      <c r="H2072" s="131">
        <v>14.914836104280987</v>
      </c>
      <c r="I2072" s="132">
        <v>52251.65</v>
      </c>
    </row>
    <row r="2073" spans="1:9" ht="12.75" customHeight="1" x14ac:dyDescent="0.2">
      <c r="A2073" s="127">
        <v>10073</v>
      </c>
      <c r="B2073" s="127" t="str">
        <f t="shared" si="32"/>
        <v/>
      </c>
    </row>
    <row r="2074" spans="1:9" ht="13.5" customHeight="1" x14ac:dyDescent="0.2">
      <c r="A2074" s="127">
        <v>10073</v>
      </c>
      <c r="C2074" s="143" t="s">
        <v>37</v>
      </c>
      <c r="D2074" s="144">
        <v>146188</v>
      </c>
      <c r="E2074" s="144">
        <v>49266.47</v>
      </c>
      <c r="F2074" s="144">
        <v>0</v>
      </c>
      <c r="G2074" s="144">
        <v>49266.47</v>
      </c>
      <c r="H2074" s="145">
        <v>33.700762032451365</v>
      </c>
      <c r="I2074" s="146">
        <v>96921.53</v>
      </c>
    </row>
    <row r="2075" spans="1:9" ht="13.5" customHeight="1" x14ac:dyDescent="0.2">
      <c r="A2075" s="127">
        <v>10073</v>
      </c>
      <c r="B2075" s="127" t="str">
        <f t="shared" si="32"/>
        <v>E26</v>
      </c>
      <c r="C2075" s="129" t="s">
        <v>38</v>
      </c>
      <c r="D2075" s="130">
        <v>25500</v>
      </c>
      <c r="E2075" s="130">
        <v>20987.75</v>
      </c>
      <c r="F2075" s="130">
        <v>0</v>
      </c>
      <c r="G2075" s="130">
        <v>20987.75</v>
      </c>
      <c r="H2075" s="131">
        <v>82.304901960784321</v>
      </c>
      <c r="I2075" s="132">
        <v>4512.25</v>
      </c>
    </row>
    <row r="2076" spans="1:9" ht="13.5" customHeight="1" x14ac:dyDescent="0.2">
      <c r="A2076" s="127">
        <v>10073</v>
      </c>
      <c r="B2076" s="127" t="str">
        <f t="shared" si="32"/>
        <v>E27</v>
      </c>
      <c r="C2076" s="129" t="s">
        <v>39</v>
      </c>
      <c r="D2076" s="130">
        <v>86692</v>
      </c>
      <c r="E2076" s="130">
        <v>39616.58</v>
      </c>
      <c r="F2076" s="130">
        <v>0</v>
      </c>
      <c r="G2076" s="130">
        <v>39616.58</v>
      </c>
      <c r="H2076" s="131">
        <v>45.698080561066774</v>
      </c>
      <c r="I2076" s="132">
        <v>47075.42</v>
      </c>
    </row>
    <row r="2077" spans="1:9" ht="13.5" customHeight="1" x14ac:dyDescent="0.2">
      <c r="A2077" s="127">
        <v>10073</v>
      </c>
      <c r="B2077" s="127" t="str">
        <f t="shared" si="32"/>
        <v>E28</v>
      </c>
      <c r="C2077" s="129" t="s">
        <v>40</v>
      </c>
      <c r="D2077" s="130">
        <v>56681</v>
      </c>
      <c r="E2077" s="130">
        <v>35155.14</v>
      </c>
      <c r="F2077" s="130">
        <v>0</v>
      </c>
      <c r="G2077" s="130">
        <v>35155.14</v>
      </c>
      <c r="H2077" s="131">
        <v>62.022794234399534</v>
      </c>
      <c r="I2077" s="132">
        <v>21525.86</v>
      </c>
    </row>
    <row r="2078" spans="1:9" ht="12.75" customHeight="1" x14ac:dyDescent="0.2">
      <c r="A2078" s="127">
        <v>10073</v>
      </c>
      <c r="B2078" s="127" t="str">
        <f t="shared" si="32"/>
        <v/>
      </c>
    </row>
    <row r="2079" spans="1:9" ht="13.5" customHeight="1" x14ac:dyDescent="0.2">
      <c r="A2079" s="127">
        <v>10073</v>
      </c>
      <c r="C2079" s="143" t="s">
        <v>41</v>
      </c>
      <c r="D2079" s="144">
        <v>168873</v>
      </c>
      <c r="E2079" s="144">
        <v>95759.47</v>
      </c>
      <c r="F2079" s="144">
        <v>0</v>
      </c>
      <c r="G2079" s="144">
        <v>95759.47</v>
      </c>
      <c r="H2079" s="145">
        <v>56.705020932890392</v>
      </c>
      <c r="I2079" s="146">
        <v>73113.53</v>
      </c>
    </row>
    <row r="2080" spans="1:9" ht="13.5" customHeight="1" x14ac:dyDescent="0.2">
      <c r="A2080" s="127">
        <v>10073</v>
      </c>
      <c r="B2080" s="127" t="str">
        <f t="shared" si="32"/>
        <v>Con</v>
      </c>
      <c r="C2080" s="129" t="s">
        <v>42</v>
      </c>
      <c r="D2080" s="130">
        <v>106038</v>
      </c>
      <c r="E2080" s="130">
        <v>0</v>
      </c>
      <c r="F2080" s="130">
        <v>0</v>
      </c>
      <c r="G2080" s="130">
        <v>0</v>
      </c>
      <c r="H2080" s="131">
        <v>0</v>
      </c>
      <c r="I2080" s="132">
        <v>106038</v>
      </c>
    </row>
    <row r="2081" spans="1:9" ht="12.75" customHeight="1" x14ac:dyDescent="0.2">
      <c r="A2081" s="127">
        <v>10073</v>
      </c>
      <c r="B2081" s="127" t="str">
        <f t="shared" si="32"/>
        <v/>
      </c>
    </row>
    <row r="2082" spans="1:9" ht="13.5" customHeight="1" x14ac:dyDescent="0.2">
      <c r="A2082" s="127">
        <v>10073</v>
      </c>
      <c r="C2082" s="143" t="s">
        <v>44</v>
      </c>
      <c r="D2082" s="144">
        <v>106038</v>
      </c>
      <c r="E2082" s="144">
        <v>0</v>
      </c>
      <c r="F2082" s="144">
        <v>0</v>
      </c>
      <c r="G2082" s="144">
        <v>0</v>
      </c>
      <c r="H2082" s="145">
        <v>0</v>
      </c>
      <c r="I2082" s="146">
        <v>106038</v>
      </c>
    </row>
    <row r="2083" spans="1:9" ht="0.75" customHeight="1" x14ac:dyDescent="0.2">
      <c r="A2083" s="127">
        <v>10073</v>
      </c>
      <c r="B2083" s="127" t="str">
        <f t="shared" si="32"/>
        <v/>
      </c>
    </row>
    <row r="2084" spans="1:9" ht="15.75" customHeight="1" x14ac:dyDescent="0.2">
      <c r="A2084" s="127">
        <v>10073</v>
      </c>
      <c r="C2084" s="139" t="s">
        <v>45</v>
      </c>
      <c r="D2084" s="140">
        <v>1526689</v>
      </c>
      <c r="E2084" s="140">
        <v>177484.65</v>
      </c>
      <c r="F2084" s="140">
        <v>0</v>
      </c>
      <c r="G2084" s="140">
        <v>177484.65</v>
      </c>
      <c r="H2084" s="141">
        <v>11.625462029267258</v>
      </c>
      <c r="I2084" s="142">
        <v>1349204.35</v>
      </c>
    </row>
    <row r="2085" spans="1:9" ht="14.25" customHeight="1" x14ac:dyDescent="0.2">
      <c r="A2085" s="127">
        <v>10073</v>
      </c>
      <c r="B2085" s="127" t="s">
        <v>322</v>
      </c>
      <c r="C2085" s="161" t="s">
        <v>46</v>
      </c>
      <c r="D2085" s="162">
        <v>132957</v>
      </c>
      <c r="E2085" s="162">
        <v>-1017827.97</v>
      </c>
      <c r="F2085" s="162">
        <v>0</v>
      </c>
      <c r="G2085" s="162">
        <v>-1017827.97</v>
      </c>
      <c r="H2085" s="151">
        <v>-765.53169069699231</v>
      </c>
      <c r="I2085" s="152">
        <v>1150784.97</v>
      </c>
    </row>
    <row r="2086" spans="1:9" ht="16.5" customHeight="1" x14ac:dyDescent="0.2">
      <c r="A2086" s="127">
        <v>10073</v>
      </c>
      <c r="B2086" s="127" t="s">
        <v>323</v>
      </c>
      <c r="C2086" s="153" t="s">
        <v>47</v>
      </c>
      <c r="D2086" s="154">
        <v>-1</v>
      </c>
      <c r="E2086" s="155"/>
      <c r="F2086" s="155"/>
      <c r="G2086" s="155"/>
      <c r="H2086" s="155"/>
      <c r="I2086" s="156"/>
    </row>
    <row r="2087" spans="1:9" ht="13.5" customHeight="1" x14ac:dyDescent="0.2">
      <c r="A2087" s="127">
        <v>10073</v>
      </c>
      <c r="B2087" s="127" t="str">
        <f>LEFT(C2087,4)</f>
        <v>CE04</v>
      </c>
      <c r="C2087" s="129" t="s">
        <v>227</v>
      </c>
      <c r="D2087" s="130">
        <v>-1</v>
      </c>
      <c r="E2087" s="130">
        <v>0</v>
      </c>
      <c r="F2087" s="130">
        <v>0</v>
      </c>
      <c r="G2087" s="130">
        <v>0</v>
      </c>
      <c r="H2087" s="131">
        <v>0</v>
      </c>
      <c r="I2087" s="132">
        <v>-1</v>
      </c>
    </row>
    <row r="2088" spans="1:9" ht="12.75" customHeight="1" x14ac:dyDescent="0.2">
      <c r="A2088" s="127">
        <v>10073</v>
      </c>
      <c r="B2088" s="127" t="str">
        <f t="shared" si="32"/>
        <v/>
      </c>
    </row>
    <row r="2089" spans="1:9" ht="13.5" customHeight="1" x14ac:dyDescent="0.2">
      <c r="A2089" s="127">
        <v>10073</v>
      </c>
      <c r="C2089" s="143" t="s">
        <v>56</v>
      </c>
      <c r="D2089" s="144">
        <v>-1</v>
      </c>
      <c r="E2089" s="144">
        <v>0</v>
      </c>
      <c r="F2089" s="144">
        <v>0</v>
      </c>
      <c r="G2089" s="144">
        <v>0</v>
      </c>
      <c r="H2089" s="145">
        <v>0</v>
      </c>
      <c r="I2089" s="146">
        <v>-1</v>
      </c>
    </row>
    <row r="2090" spans="1:9" ht="0.75" customHeight="1" x14ac:dyDescent="0.2">
      <c r="A2090" s="127">
        <v>10073</v>
      </c>
      <c r="B2090" s="127" t="str">
        <f t="shared" si="32"/>
        <v/>
      </c>
    </row>
    <row r="2091" spans="1:9" ht="14.25" customHeight="1" x14ac:dyDescent="0.2">
      <c r="A2091" s="127">
        <v>10073</v>
      </c>
      <c r="B2091" s="127" t="s">
        <v>324</v>
      </c>
      <c r="C2091" s="157" t="s">
        <v>57</v>
      </c>
      <c r="D2091" s="158">
        <v>-1</v>
      </c>
      <c r="E2091" s="158">
        <v>0</v>
      </c>
      <c r="F2091" s="158">
        <v>0</v>
      </c>
      <c r="G2091" s="158">
        <v>0</v>
      </c>
      <c r="H2091" s="159">
        <v>0</v>
      </c>
      <c r="I2091" s="160">
        <v>-1</v>
      </c>
    </row>
    <row r="2092" spans="1:9" ht="0.75" customHeight="1" x14ac:dyDescent="0.2">
      <c r="A2092" s="127">
        <v>10073</v>
      </c>
      <c r="B2092" s="127" t="str">
        <f t="shared" si="32"/>
        <v/>
      </c>
    </row>
    <row r="2093" spans="1:9" ht="14.25" customHeight="1" x14ac:dyDescent="0.2">
      <c r="A2093" s="127">
        <v>10073</v>
      </c>
      <c r="B2093" s="127" t="str">
        <f t="shared" si="32"/>
        <v>TOT</v>
      </c>
      <c r="C2093" s="133" t="s">
        <v>58</v>
      </c>
      <c r="D2093" s="134">
        <v>132956</v>
      </c>
      <c r="E2093" s="134">
        <v>-1017827.97</v>
      </c>
      <c r="F2093" s="134">
        <v>0</v>
      </c>
      <c r="G2093" s="134">
        <v>-1017827.97</v>
      </c>
      <c r="H2093" s="135">
        <v>-765.53744847919597</v>
      </c>
      <c r="I2093" s="136">
        <v>1150783.97</v>
      </c>
    </row>
    <row r="2094" spans="1:9" ht="6.75" customHeight="1" x14ac:dyDescent="0.2">
      <c r="B2094" s="127" t="str">
        <f t="shared" si="32"/>
        <v>Lon</v>
      </c>
      <c r="C2094" s="247" t="s">
        <v>202</v>
      </c>
      <c r="D2094" s="247"/>
      <c r="E2094" s="247"/>
      <c r="F2094" s="247"/>
      <c r="G2094" s="247"/>
    </row>
    <row r="2095" spans="1:9" ht="13.5" customHeight="1" x14ac:dyDescent="0.2">
      <c r="B2095" s="127" t="str">
        <f t="shared" si="32"/>
        <v/>
      </c>
      <c r="C2095" s="247"/>
      <c r="D2095" s="247"/>
      <c r="E2095" s="247"/>
      <c r="F2095" s="247"/>
      <c r="G2095" s="247"/>
    </row>
    <row r="2096" spans="1:9" ht="6.75" customHeight="1" x14ac:dyDescent="0.2">
      <c r="B2096" s="127" t="str">
        <f t="shared" si="32"/>
        <v/>
      </c>
      <c r="C2096" s="247"/>
      <c r="D2096" s="247"/>
      <c r="E2096" s="247"/>
      <c r="F2096" s="247"/>
      <c r="G2096" s="247"/>
    </row>
    <row r="2097" spans="1:9" ht="13.5" customHeight="1" x14ac:dyDescent="0.2">
      <c r="B2097" s="127" t="str">
        <f t="shared" si="32"/>
        <v>Rep</v>
      </c>
      <c r="C2097" s="248" t="s">
        <v>203</v>
      </c>
      <c r="D2097" s="248"/>
      <c r="E2097" s="248"/>
      <c r="F2097" s="248"/>
      <c r="G2097" s="248"/>
    </row>
    <row r="2098" spans="1:9" ht="6.75" customHeight="1" x14ac:dyDescent="0.2">
      <c r="B2098" s="127" t="str">
        <f t="shared" si="32"/>
        <v/>
      </c>
    </row>
    <row r="2099" spans="1:9" ht="12.75" customHeight="1" x14ac:dyDescent="0.2">
      <c r="B2099" s="127" t="str">
        <f t="shared" si="32"/>
        <v>Cos</v>
      </c>
      <c r="C2099" s="248" t="s">
        <v>254</v>
      </c>
      <c r="D2099" s="248"/>
      <c r="E2099" s="248"/>
      <c r="F2099" s="248"/>
      <c r="G2099" s="248"/>
    </row>
    <row r="2100" spans="1:9" ht="13.5" customHeight="1" x14ac:dyDescent="0.2">
      <c r="B2100" s="127" t="str">
        <f t="shared" si="32"/>
        <v/>
      </c>
      <c r="C2100" s="248"/>
      <c r="D2100" s="248"/>
      <c r="E2100" s="248"/>
      <c r="F2100" s="248"/>
      <c r="G2100" s="248"/>
    </row>
    <row r="2101" spans="1:9" ht="6" customHeight="1" x14ac:dyDescent="0.2">
      <c r="B2101" s="127" t="str">
        <f t="shared" si="32"/>
        <v/>
      </c>
    </row>
    <row r="2102" spans="1:9" ht="13.5" customHeight="1" x14ac:dyDescent="0.2">
      <c r="B2102" s="127" t="str">
        <f t="shared" si="32"/>
        <v xml:space="preserve">
CF</v>
      </c>
      <c r="C2102" s="249" t="s">
        <v>205</v>
      </c>
      <c r="D2102" s="251" t="s">
        <v>206</v>
      </c>
      <c r="E2102" s="251" t="s">
        <v>207</v>
      </c>
      <c r="F2102" s="251" t="s">
        <v>208</v>
      </c>
      <c r="G2102" s="252" t="s">
        <v>209</v>
      </c>
      <c r="H2102" s="245" t="s">
        <v>210</v>
      </c>
      <c r="I2102" s="243" t="s">
        <v>211</v>
      </c>
    </row>
    <row r="2103" spans="1:9" ht="15" customHeight="1" x14ac:dyDescent="0.2">
      <c r="B2103" s="127" t="str">
        <f t="shared" si="32"/>
        <v/>
      </c>
      <c r="C2103" s="250"/>
      <c r="D2103" s="246"/>
      <c r="E2103" s="246"/>
      <c r="F2103" s="246"/>
      <c r="G2103" s="253"/>
      <c r="H2103" s="246"/>
      <c r="I2103" s="244"/>
    </row>
    <row r="2104" spans="1:9" ht="16.5" customHeight="1" x14ac:dyDescent="0.2">
      <c r="A2104" s="127">
        <v>10074</v>
      </c>
      <c r="B2104" s="126" t="s">
        <v>321</v>
      </c>
      <c r="C2104" s="147" t="s">
        <v>5</v>
      </c>
      <c r="D2104" s="148">
        <v>528877</v>
      </c>
      <c r="E2104" s="149"/>
      <c r="F2104" s="149"/>
      <c r="G2104" s="149"/>
      <c r="H2104" s="149"/>
      <c r="I2104" s="150"/>
    </row>
    <row r="2105" spans="1:9" ht="13.5" customHeight="1" x14ac:dyDescent="0.2">
      <c r="A2105" s="127">
        <v>10074</v>
      </c>
      <c r="B2105" s="127" t="str">
        <f t="shared" si="32"/>
        <v>I01</v>
      </c>
      <c r="C2105" s="129" t="s">
        <v>6</v>
      </c>
      <c r="D2105" s="130">
        <v>-1752518</v>
      </c>
      <c r="E2105" s="130">
        <v>-1759498.19</v>
      </c>
      <c r="F2105" s="130">
        <v>0</v>
      </c>
      <c r="G2105" s="130">
        <v>-1759498.19</v>
      </c>
      <c r="H2105" s="131">
        <v>100.39829491052303</v>
      </c>
      <c r="I2105" s="132">
        <v>6980.19</v>
      </c>
    </row>
    <row r="2106" spans="1:9" ht="13.5" customHeight="1" x14ac:dyDescent="0.2">
      <c r="A2106" s="127">
        <v>10074</v>
      </c>
      <c r="B2106" s="127" t="str">
        <f t="shared" si="32"/>
        <v>I03</v>
      </c>
      <c r="C2106" s="129" t="s">
        <v>7</v>
      </c>
      <c r="D2106" s="130">
        <v>-301482</v>
      </c>
      <c r="E2106" s="130">
        <v>-300415</v>
      </c>
      <c r="F2106" s="130">
        <v>0</v>
      </c>
      <c r="G2106" s="130">
        <v>-300415</v>
      </c>
      <c r="H2106" s="131">
        <v>99.646081689785788</v>
      </c>
      <c r="I2106" s="132">
        <v>-1067</v>
      </c>
    </row>
    <row r="2107" spans="1:9" ht="13.5" customHeight="1" x14ac:dyDescent="0.2">
      <c r="A2107" s="127">
        <v>10074</v>
      </c>
      <c r="B2107" s="127" t="str">
        <f t="shared" si="32"/>
        <v>I05</v>
      </c>
      <c r="C2107" s="129" t="s">
        <v>8</v>
      </c>
      <c r="D2107" s="130">
        <v>-183480</v>
      </c>
      <c r="E2107" s="130">
        <v>0</v>
      </c>
      <c r="F2107" s="130">
        <v>0</v>
      </c>
      <c r="G2107" s="130">
        <v>0</v>
      </c>
      <c r="H2107" s="131">
        <v>0</v>
      </c>
      <c r="I2107" s="132">
        <v>-183480</v>
      </c>
    </row>
    <row r="2108" spans="1:9" ht="13.5" customHeight="1" x14ac:dyDescent="0.2">
      <c r="A2108" s="127">
        <v>10074</v>
      </c>
      <c r="B2108" s="127" t="str">
        <f t="shared" si="32"/>
        <v>I06</v>
      </c>
      <c r="C2108" s="129" t="s">
        <v>9</v>
      </c>
      <c r="D2108" s="130">
        <v>-14000</v>
      </c>
      <c r="E2108" s="130">
        <v>0</v>
      </c>
      <c r="F2108" s="130">
        <v>0</v>
      </c>
      <c r="G2108" s="130">
        <v>0</v>
      </c>
      <c r="H2108" s="131">
        <v>0</v>
      </c>
      <c r="I2108" s="132">
        <v>-14000</v>
      </c>
    </row>
    <row r="2109" spans="1:9" ht="13.5" customHeight="1" x14ac:dyDescent="0.2">
      <c r="A2109" s="127">
        <v>10074</v>
      </c>
      <c r="B2109" s="127" t="str">
        <f t="shared" si="32"/>
        <v>I08</v>
      </c>
      <c r="C2109" s="129" t="s">
        <v>213</v>
      </c>
      <c r="D2109" s="130">
        <v>-53000</v>
      </c>
      <c r="E2109" s="130">
        <v>-16654.13</v>
      </c>
      <c r="F2109" s="130">
        <v>0</v>
      </c>
      <c r="G2109" s="130">
        <v>-16654.13</v>
      </c>
      <c r="H2109" s="131">
        <v>31.422886792452832</v>
      </c>
      <c r="I2109" s="132">
        <v>-36345.870000000003</v>
      </c>
    </row>
    <row r="2110" spans="1:9" ht="13.5" customHeight="1" x14ac:dyDescent="0.2">
      <c r="A2110" s="127">
        <v>10074</v>
      </c>
      <c r="B2110" s="127" t="str">
        <f t="shared" si="32"/>
        <v>I09</v>
      </c>
      <c r="C2110" s="129" t="s">
        <v>10</v>
      </c>
      <c r="D2110" s="130">
        <v>-21000</v>
      </c>
      <c r="E2110" s="130">
        <v>-7632.88</v>
      </c>
      <c r="F2110" s="130">
        <v>0</v>
      </c>
      <c r="G2110" s="130">
        <v>-7632.88</v>
      </c>
      <c r="H2110" s="131">
        <v>36.347047619047622</v>
      </c>
      <c r="I2110" s="132">
        <v>-13367.12</v>
      </c>
    </row>
    <row r="2111" spans="1:9" ht="13.5" customHeight="1" x14ac:dyDescent="0.2">
      <c r="A2111" s="127">
        <v>10074</v>
      </c>
      <c r="B2111" s="127" t="str">
        <f t="shared" si="32"/>
        <v>I12</v>
      </c>
      <c r="C2111" s="129" t="s">
        <v>11</v>
      </c>
      <c r="D2111" s="130">
        <v>-19700</v>
      </c>
      <c r="E2111" s="130">
        <v>-12782.13</v>
      </c>
      <c r="F2111" s="130">
        <v>0</v>
      </c>
      <c r="G2111" s="130">
        <v>-12782.13</v>
      </c>
      <c r="H2111" s="131">
        <v>64.883908629441621</v>
      </c>
      <c r="I2111" s="132">
        <v>-6917.87</v>
      </c>
    </row>
    <row r="2112" spans="1:9" ht="13.5" customHeight="1" x14ac:dyDescent="0.2">
      <c r="A2112" s="127">
        <v>10074</v>
      </c>
      <c r="B2112" s="127" t="str">
        <f t="shared" si="32"/>
        <v>I13</v>
      </c>
      <c r="C2112" s="129" t="s">
        <v>12</v>
      </c>
      <c r="D2112" s="130">
        <v>-10000</v>
      </c>
      <c r="E2112" s="130">
        <v>-2343.65</v>
      </c>
      <c r="F2112" s="130">
        <v>0</v>
      </c>
      <c r="G2112" s="130">
        <v>-2343.65</v>
      </c>
      <c r="H2112" s="131">
        <v>23.436500000000002</v>
      </c>
      <c r="I2112" s="132">
        <v>-7656.35</v>
      </c>
    </row>
    <row r="2113" spans="1:9" ht="13.5" customHeight="1" x14ac:dyDescent="0.2">
      <c r="A2113" s="127">
        <v>10074</v>
      </c>
      <c r="B2113" s="127" t="str">
        <f t="shared" si="32"/>
        <v>I18</v>
      </c>
      <c r="C2113" s="129" t="s">
        <v>13</v>
      </c>
      <c r="D2113" s="130">
        <v>-35687</v>
      </c>
      <c r="E2113" s="130">
        <v>0</v>
      </c>
      <c r="F2113" s="130">
        <v>0</v>
      </c>
      <c r="G2113" s="130">
        <v>0</v>
      </c>
      <c r="H2113" s="131">
        <v>0</v>
      </c>
      <c r="I2113" s="132">
        <v>-35687</v>
      </c>
    </row>
    <row r="2114" spans="1:9" ht="12.75" customHeight="1" x14ac:dyDescent="0.2">
      <c r="A2114" s="127">
        <v>10074</v>
      </c>
      <c r="B2114" s="127" t="str">
        <f t="shared" si="32"/>
        <v/>
      </c>
    </row>
    <row r="2115" spans="1:9" ht="13.5" customHeight="1" x14ac:dyDescent="0.2">
      <c r="A2115" s="127">
        <v>10074</v>
      </c>
      <c r="C2115" s="143" t="s">
        <v>14</v>
      </c>
      <c r="D2115" s="144">
        <v>-2390867</v>
      </c>
      <c r="E2115" s="144">
        <v>-2099325.98</v>
      </c>
      <c r="F2115" s="144">
        <v>0</v>
      </c>
      <c r="G2115" s="144">
        <v>-2099325.98</v>
      </c>
      <c r="H2115" s="145">
        <v>87.806054456395941</v>
      </c>
      <c r="I2115" s="146">
        <v>-291541.02</v>
      </c>
    </row>
    <row r="2116" spans="1:9" ht="0.75" customHeight="1" x14ac:dyDescent="0.2">
      <c r="A2116" s="127">
        <v>10074</v>
      </c>
      <c r="B2116" s="127" t="str">
        <f t="shared" si="32"/>
        <v/>
      </c>
    </row>
    <row r="2117" spans="1:9" ht="13.5" customHeight="1" x14ac:dyDescent="0.2">
      <c r="A2117" s="127">
        <v>10074</v>
      </c>
      <c r="B2117" s="127" t="str">
        <f t="shared" si="32"/>
        <v>E01</v>
      </c>
      <c r="C2117" s="129" t="s">
        <v>15</v>
      </c>
      <c r="D2117" s="130">
        <v>1007933</v>
      </c>
      <c r="E2117" s="130">
        <v>-1474</v>
      </c>
      <c r="F2117" s="130">
        <v>0</v>
      </c>
      <c r="G2117" s="130">
        <v>-1474</v>
      </c>
      <c r="H2117" s="131">
        <v>-0.14623987903957902</v>
      </c>
      <c r="I2117" s="132">
        <v>1009407</v>
      </c>
    </row>
    <row r="2118" spans="1:9" ht="13.5" customHeight="1" x14ac:dyDescent="0.2">
      <c r="A2118" s="127">
        <v>10074</v>
      </c>
      <c r="B2118" s="127" t="str">
        <f t="shared" si="32"/>
        <v>E02</v>
      </c>
      <c r="C2118" s="129" t="s">
        <v>16</v>
      </c>
      <c r="D2118" s="130">
        <v>10000</v>
      </c>
      <c r="E2118" s="130">
        <v>0</v>
      </c>
      <c r="F2118" s="130">
        <v>0</v>
      </c>
      <c r="G2118" s="130">
        <v>0</v>
      </c>
      <c r="H2118" s="131">
        <v>0</v>
      </c>
      <c r="I2118" s="132">
        <v>10000</v>
      </c>
    </row>
    <row r="2119" spans="1:9" ht="13.5" customHeight="1" x14ac:dyDescent="0.2">
      <c r="A2119" s="127">
        <v>10074</v>
      </c>
      <c r="B2119" s="127" t="str">
        <f t="shared" si="32"/>
        <v>E03</v>
      </c>
      <c r="C2119" s="129" t="s">
        <v>17</v>
      </c>
      <c r="D2119" s="130">
        <v>699017</v>
      </c>
      <c r="E2119" s="130">
        <v>-1165</v>
      </c>
      <c r="F2119" s="130">
        <v>0</v>
      </c>
      <c r="G2119" s="130">
        <v>-1165</v>
      </c>
      <c r="H2119" s="131">
        <v>-0.16666261335561228</v>
      </c>
      <c r="I2119" s="132">
        <v>700182</v>
      </c>
    </row>
    <row r="2120" spans="1:9" ht="13.5" customHeight="1" x14ac:dyDescent="0.2">
      <c r="A2120" s="127">
        <v>10074</v>
      </c>
      <c r="B2120" s="127" t="str">
        <f t="shared" si="32"/>
        <v>E04</v>
      </c>
      <c r="C2120" s="129" t="s">
        <v>18</v>
      </c>
      <c r="D2120" s="130">
        <v>87652</v>
      </c>
      <c r="E2120" s="130">
        <v>0</v>
      </c>
      <c r="F2120" s="130">
        <v>0</v>
      </c>
      <c r="G2120" s="130">
        <v>0</v>
      </c>
      <c r="H2120" s="131">
        <v>0</v>
      </c>
      <c r="I2120" s="132">
        <v>87652</v>
      </c>
    </row>
    <row r="2121" spans="1:9" ht="13.5" customHeight="1" x14ac:dyDescent="0.2">
      <c r="A2121" s="127">
        <v>10074</v>
      </c>
      <c r="B2121" s="127" t="str">
        <f t="shared" si="32"/>
        <v>E05</v>
      </c>
      <c r="C2121" s="129" t="s">
        <v>214</v>
      </c>
      <c r="D2121" s="130">
        <v>29659</v>
      </c>
      <c r="E2121" s="130">
        <v>-1000</v>
      </c>
      <c r="F2121" s="130">
        <v>0</v>
      </c>
      <c r="G2121" s="130">
        <v>-1000</v>
      </c>
      <c r="H2121" s="131">
        <v>-3.3716578441619744</v>
      </c>
      <c r="I2121" s="132">
        <v>30659</v>
      </c>
    </row>
    <row r="2122" spans="1:9" ht="13.5" customHeight="1" x14ac:dyDescent="0.2">
      <c r="A2122" s="127">
        <v>10074</v>
      </c>
      <c r="B2122" s="127" t="str">
        <f t="shared" si="32"/>
        <v>E07</v>
      </c>
      <c r="C2122" s="129" t="s">
        <v>19</v>
      </c>
      <c r="D2122" s="130">
        <v>56556</v>
      </c>
      <c r="E2122" s="130">
        <v>0</v>
      </c>
      <c r="F2122" s="130">
        <v>0</v>
      </c>
      <c r="G2122" s="130">
        <v>0</v>
      </c>
      <c r="H2122" s="131">
        <v>0</v>
      </c>
      <c r="I2122" s="132">
        <v>56556</v>
      </c>
    </row>
    <row r="2123" spans="1:9" ht="13.5" customHeight="1" x14ac:dyDescent="0.2">
      <c r="A2123" s="127">
        <v>10074</v>
      </c>
      <c r="B2123" s="127" t="str">
        <f t="shared" si="32"/>
        <v>E08</v>
      </c>
      <c r="C2123" s="129" t="s">
        <v>20</v>
      </c>
      <c r="D2123" s="130">
        <v>17000</v>
      </c>
      <c r="E2123" s="130">
        <v>1216.5999999999999</v>
      </c>
      <c r="F2123" s="130">
        <v>0</v>
      </c>
      <c r="G2123" s="130">
        <v>1216.5999999999999</v>
      </c>
      <c r="H2123" s="131">
        <v>7.1564705882352939</v>
      </c>
      <c r="I2123" s="132">
        <v>15783.4</v>
      </c>
    </row>
    <row r="2124" spans="1:9" ht="13.5" customHeight="1" x14ac:dyDescent="0.2">
      <c r="A2124" s="127">
        <v>10074</v>
      </c>
      <c r="B2124" s="127" t="str">
        <f t="shared" ref="B2124:B2187" si="33">LEFT(C2124,3)</f>
        <v>E09</v>
      </c>
      <c r="C2124" s="129" t="s">
        <v>215</v>
      </c>
      <c r="D2124" s="130">
        <v>9625</v>
      </c>
      <c r="E2124" s="130">
        <v>1309.42</v>
      </c>
      <c r="F2124" s="130">
        <v>0</v>
      </c>
      <c r="G2124" s="130">
        <v>1309.42</v>
      </c>
      <c r="H2124" s="131">
        <v>13.604363636363635</v>
      </c>
      <c r="I2124" s="132">
        <v>8315.58</v>
      </c>
    </row>
    <row r="2125" spans="1:9" ht="13.5" customHeight="1" x14ac:dyDescent="0.2">
      <c r="A2125" s="127">
        <v>10074</v>
      </c>
      <c r="B2125" s="127" t="str">
        <f t="shared" si="33"/>
        <v>E10</v>
      </c>
      <c r="C2125" s="129" t="s">
        <v>21</v>
      </c>
      <c r="D2125" s="130">
        <v>448</v>
      </c>
      <c r="E2125" s="130">
        <v>448</v>
      </c>
      <c r="F2125" s="130">
        <v>0</v>
      </c>
      <c r="G2125" s="130">
        <v>448</v>
      </c>
      <c r="H2125" s="131">
        <v>100</v>
      </c>
      <c r="I2125" s="132">
        <v>0</v>
      </c>
    </row>
    <row r="2126" spans="1:9" ht="13.5" customHeight="1" x14ac:dyDescent="0.2">
      <c r="A2126" s="127">
        <v>10074</v>
      </c>
      <c r="B2126" s="127" t="str">
        <f t="shared" si="33"/>
        <v>E11</v>
      </c>
      <c r="C2126" s="129" t="s">
        <v>22</v>
      </c>
      <c r="D2126" s="130">
        <v>1522</v>
      </c>
      <c r="E2126" s="130">
        <v>0</v>
      </c>
      <c r="F2126" s="130">
        <v>0</v>
      </c>
      <c r="G2126" s="130">
        <v>0</v>
      </c>
      <c r="H2126" s="131">
        <v>0</v>
      </c>
      <c r="I2126" s="132">
        <v>1522</v>
      </c>
    </row>
    <row r="2127" spans="1:9" ht="12.75" customHeight="1" x14ac:dyDescent="0.2">
      <c r="A2127" s="127">
        <v>10074</v>
      </c>
      <c r="B2127" s="127" t="str">
        <f t="shared" si="33"/>
        <v/>
      </c>
    </row>
    <row r="2128" spans="1:9" ht="13.5" customHeight="1" x14ac:dyDescent="0.2">
      <c r="A2128" s="127">
        <v>10074</v>
      </c>
      <c r="C2128" s="143" t="s">
        <v>23</v>
      </c>
      <c r="D2128" s="144">
        <v>1919412</v>
      </c>
      <c r="E2128" s="144">
        <v>-664.98</v>
      </c>
      <c r="F2128" s="144">
        <v>0</v>
      </c>
      <c r="G2128" s="144">
        <v>-664.98</v>
      </c>
      <c r="H2128" s="145">
        <v>-3.4644985026664417E-2</v>
      </c>
      <c r="I2128" s="146">
        <v>1920076.98</v>
      </c>
    </row>
    <row r="2129" spans="1:9" ht="13.5" customHeight="1" x14ac:dyDescent="0.2">
      <c r="A2129" s="127">
        <v>10074</v>
      </c>
      <c r="B2129" s="127" t="str">
        <f t="shared" si="33"/>
        <v>E12</v>
      </c>
      <c r="C2129" s="129" t="s">
        <v>24</v>
      </c>
      <c r="D2129" s="130">
        <v>102500</v>
      </c>
      <c r="E2129" s="130">
        <v>24669.82</v>
      </c>
      <c r="F2129" s="130">
        <v>0</v>
      </c>
      <c r="G2129" s="130">
        <v>24669.82</v>
      </c>
      <c r="H2129" s="131">
        <v>24.068117073170733</v>
      </c>
      <c r="I2129" s="132">
        <v>77830.179999999993</v>
      </c>
    </row>
    <row r="2130" spans="1:9" ht="13.5" customHeight="1" x14ac:dyDescent="0.2">
      <c r="A2130" s="127">
        <v>10074</v>
      </c>
      <c r="B2130" s="127" t="str">
        <f t="shared" si="33"/>
        <v>E13</v>
      </c>
      <c r="C2130" s="129" t="s">
        <v>216</v>
      </c>
      <c r="D2130" s="130">
        <v>15100</v>
      </c>
      <c r="E2130" s="130">
        <v>3877.29</v>
      </c>
      <c r="F2130" s="130">
        <v>0</v>
      </c>
      <c r="G2130" s="130">
        <v>3877.29</v>
      </c>
      <c r="H2130" s="131">
        <v>25.677417218543045</v>
      </c>
      <c r="I2130" s="132">
        <v>11222.71</v>
      </c>
    </row>
    <row r="2131" spans="1:9" ht="13.5" customHeight="1" x14ac:dyDescent="0.2">
      <c r="A2131" s="127">
        <v>10074</v>
      </c>
      <c r="B2131" s="127" t="str">
        <f t="shared" si="33"/>
        <v>E14</v>
      </c>
      <c r="C2131" s="129" t="s">
        <v>25</v>
      </c>
      <c r="D2131" s="130">
        <v>9300</v>
      </c>
      <c r="E2131" s="130">
        <v>916.89</v>
      </c>
      <c r="F2131" s="130">
        <v>0</v>
      </c>
      <c r="G2131" s="130">
        <v>916.89</v>
      </c>
      <c r="H2131" s="131">
        <v>9.8590322580645164</v>
      </c>
      <c r="I2131" s="132">
        <v>8383.11</v>
      </c>
    </row>
    <row r="2132" spans="1:9" ht="13.5" customHeight="1" x14ac:dyDescent="0.2">
      <c r="A2132" s="127">
        <v>10074</v>
      </c>
      <c r="B2132" s="127" t="str">
        <f t="shared" si="33"/>
        <v>E15</v>
      </c>
      <c r="C2132" s="129" t="s">
        <v>26</v>
      </c>
      <c r="D2132" s="130">
        <v>3500</v>
      </c>
      <c r="E2132" s="130">
        <v>2255.9699999999998</v>
      </c>
      <c r="F2132" s="130">
        <v>0</v>
      </c>
      <c r="G2132" s="130">
        <v>2255.9699999999998</v>
      </c>
      <c r="H2132" s="131">
        <v>64.456285714285713</v>
      </c>
      <c r="I2132" s="132">
        <v>1244.03</v>
      </c>
    </row>
    <row r="2133" spans="1:9" ht="13.5" customHeight="1" x14ac:dyDescent="0.2">
      <c r="A2133" s="127">
        <v>10074</v>
      </c>
      <c r="B2133" s="127" t="str">
        <f t="shared" si="33"/>
        <v>E16</v>
      </c>
      <c r="C2133" s="129" t="s">
        <v>27</v>
      </c>
      <c r="D2133" s="130">
        <v>29500</v>
      </c>
      <c r="E2133" s="130">
        <v>3704.15</v>
      </c>
      <c r="F2133" s="130">
        <v>0</v>
      </c>
      <c r="G2133" s="130">
        <v>3704.15</v>
      </c>
      <c r="H2133" s="131">
        <v>12.556440677966101</v>
      </c>
      <c r="I2133" s="132">
        <v>25795.85</v>
      </c>
    </row>
    <row r="2134" spans="1:9" ht="13.5" customHeight="1" x14ac:dyDescent="0.2">
      <c r="A2134" s="127">
        <v>10074</v>
      </c>
      <c r="B2134" s="127" t="str">
        <f t="shared" si="33"/>
        <v>E17</v>
      </c>
      <c r="C2134" s="129" t="s">
        <v>28</v>
      </c>
      <c r="D2134" s="130">
        <v>15600</v>
      </c>
      <c r="E2134" s="130">
        <v>18652.46</v>
      </c>
      <c r="F2134" s="130">
        <v>0</v>
      </c>
      <c r="G2134" s="130">
        <v>18652.46</v>
      </c>
      <c r="H2134" s="131">
        <v>119.56705128205127</v>
      </c>
      <c r="I2134" s="132">
        <v>-3052.46</v>
      </c>
    </row>
    <row r="2135" spans="1:9" ht="13.5" customHeight="1" x14ac:dyDescent="0.2">
      <c r="A2135" s="127">
        <v>10074</v>
      </c>
      <c r="B2135" s="127" t="str">
        <f t="shared" si="33"/>
        <v>E18</v>
      </c>
      <c r="C2135" s="129" t="s">
        <v>29</v>
      </c>
      <c r="D2135" s="130">
        <v>18375</v>
      </c>
      <c r="E2135" s="130">
        <v>7832.29</v>
      </c>
      <c r="F2135" s="130">
        <v>0</v>
      </c>
      <c r="G2135" s="130">
        <v>7832.29</v>
      </c>
      <c r="H2135" s="131">
        <v>42.624707482993202</v>
      </c>
      <c r="I2135" s="132">
        <v>10542.71</v>
      </c>
    </row>
    <row r="2136" spans="1:9" ht="12.75" customHeight="1" x14ac:dyDescent="0.2">
      <c r="A2136" s="127">
        <v>10074</v>
      </c>
      <c r="B2136" s="127" t="str">
        <f t="shared" si="33"/>
        <v/>
      </c>
    </row>
    <row r="2137" spans="1:9" ht="13.5" customHeight="1" x14ac:dyDescent="0.2">
      <c r="A2137" s="127">
        <v>10074</v>
      </c>
      <c r="C2137" s="143" t="s">
        <v>30</v>
      </c>
      <c r="D2137" s="144">
        <v>193875</v>
      </c>
      <c r="E2137" s="144">
        <v>61908.87</v>
      </c>
      <c r="F2137" s="144">
        <v>0</v>
      </c>
      <c r="G2137" s="144">
        <v>61908.87</v>
      </c>
      <c r="H2137" s="145">
        <v>31.932363636363633</v>
      </c>
      <c r="I2137" s="146">
        <v>131966.13</v>
      </c>
    </row>
    <row r="2138" spans="1:9" ht="13.5" customHeight="1" x14ac:dyDescent="0.2">
      <c r="A2138" s="127">
        <v>10074</v>
      </c>
      <c r="B2138" s="127" t="str">
        <f t="shared" si="33"/>
        <v>E19</v>
      </c>
      <c r="C2138" s="129" t="s">
        <v>31</v>
      </c>
      <c r="D2138" s="130">
        <v>103381</v>
      </c>
      <c r="E2138" s="130">
        <v>27370</v>
      </c>
      <c r="F2138" s="130">
        <v>0</v>
      </c>
      <c r="G2138" s="130">
        <v>27370</v>
      </c>
      <c r="H2138" s="131">
        <v>26.474884166336178</v>
      </c>
      <c r="I2138" s="132">
        <v>76011</v>
      </c>
    </row>
    <row r="2139" spans="1:9" ht="13.5" customHeight="1" x14ac:dyDescent="0.2">
      <c r="A2139" s="127">
        <v>10074</v>
      </c>
      <c r="B2139" s="127" t="str">
        <f t="shared" si="33"/>
        <v>E20</v>
      </c>
      <c r="C2139" s="129" t="s">
        <v>32</v>
      </c>
      <c r="D2139" s="130">
        <v>27200</v>
      </c>
      <c r="E2139" s="130">
        <v>13832.94</v>
      </c>
      <c r="F2139" s="130">
        <v>0</v>
      </c>
      <c r="G2139" s="130">
        <v>13832.94</v>
      </c>
      <c r="H2139" s="131">
        <v>50.856397058823532</v>
      </c>
      <c r="I2139" s="132">
        <v>13367.06</v>
      </c>
    </row>
    <row r="2140" spans="1:9" ht="13.5" customHeight="1" x14ac:dyDescent="0.2">
      <c r="A2140" s="127">
        <v>10074</v>
      </c>
      <c r="B2140" s="127" t="str">
        <f t="shared" si="33"/>
        <v>E22</v>
      </c>
      <c r="C2140" s="129" t="s">
        <v>33</v>
      </c>
      <c r="D2140" s="130">
        <v>14148</v>
      </c>
      <c r="E2140" s="130">
        <v>10072.92</v>
      </c>
      <c r="F2140" s="130">
        <v>0</v>
      </c>
      <c r="G2140" s="130">
        <v>10072.92</v>
      </c>
      <c r="H2140" s="131">
        <v>71.196776929601356</v>
      </c>
      <c r="I2140" s="132">
        <v>4075.08</v>
      </c>
    </row>
    <row r="2141" spans="1:9" ht="13.5" customHeight="1" x14ac:dyDescent="0.2">
      <c r="A2141" s="127">
        <v>10074</v>
      </c>
      <c r="B2141" s="127" t="str">
        <f t="shared" si="33"/>
        <v>E23</v>
      </c>
      <c r="C2141" s="129" t="s">
        <v>34</v>
      </c>
      <c r="D2141" s="130">
        <v>11140</v>
      </c>
      <c r="E2141" s="130">
        <v>540</v>
      </c>
      <c r="F2141" s="130">
        <v>0</v>
      </c>
      <c r="G2141" s="130">
        <v>540</v>
      </c>
      <c r="H2141" s="131">
        <v>4.8473967684021542</v>
      </c>
      <c r="I2141" s="132">
        <v>10600</v>
      </c>
    </row>
    <row r="2142" spans="1:9" ht="13.5" customHeight="1" x14ac:dyDescent="0.2">
      <c r="A2142" s="127">
        <v>10074</v>
      </c>
      <c r="B2142" s="127" t="str">
        <f t="shared" si="33"/>
        <v>E24</v>
      </c>
      <c r="C2142" s="129" t="s">
        <v>35</v>
      </c>
      <c r="D2142" s="130">
        <v>9500</v>
      </c>
      <c r="E2142" s="130">
        <v>7549.66</v>
      </c>
      <c r="F2142" s="130">
        <v>0</v>
      </c>
      <c r="G2142" s="130">
        <v>7549.66</v>
      </c>
      <c r="H2142" s="131">
        <v>79.47010526315789</v>
      </c>
      <c r="I2142" s="132">
        <v>1950.34</v>
      </c>
    </row>
    <row r="2143" spans="1:9" ht="13.5" customHeight="1" x14ac:dyDescent="0.2">
      <c r="A2143" s="127">
        <v>10074</v>
      </c>
      <c r="B2143" s="127" t="str">
        <f t="shared" si="33"/>
        <v>E25</v>
      </c>
      <c r="C2143" s="129" t="s">
        <v>36</v>
      </c>
      <c r="D2143" s="130">
        <v>65041</v>
      </c>
      <c r="E2143" s="130">
        <v>15083</v>
      </c>
      <c r="F2143" s="130">
        <v>0</v>
      </c>
      <c r="G2143" s="130">
        <v>15083</v>
      </c>
      <c r="H2143" s="131">
        <v>23.189987853815282</v>
      </c>
      <c r="I2143" s="132">
        <v>49958</v>
      </c>
    </row>
    <row r="2144" spans="1:9" ht="12.75" customHeight="1" x14ac:dyDescent="0.2">
      <c r="A2144" s="127">
        <v>10074</v>
      </c>
      <c r="B2144" s="127" t="str">
        <f t="shared" si="33"/>
        <v/>
      </c>
    </row>
    <row r="2145" spans="1:9" ht="13.5" customHeight="1" x14ac:dyDescent="0.2">
      <c r="A2145" s="127">
        <v>10074</v>
      </c>
      <c r="C2145" s="143" t="s">
        <v>37</v>
      </c>
      <c r="D2145" s="144">
        <v>230410</v>
      </c>
      <c r="E2145" s="144">
        <v>74448.52</v>
      </c>
      <c r="F2145" s="144">
        <v>0</v>
      </c>
      <c r="G2145" s="144">
        <v>74448.52</v>
      </c>
      <c r="H2145" s="145">
        <v>32.311323293259839</v>
      </c>
      <c r="I2145" s="146">
        <v>155961.48000000001</v>
      </c>
    </row>
    <row r="2146" spans="1:9" ht="13.5" customHeight="1" x14ac:dyDescent="0.2">
      <c r="A2146" s="127">
        <v>10074</v>
      </c>
      <c r="B2146" s="127" t="str">
        <f t="shared" si="33"/>
        <v>E26</v>
      </c>
      <c r="C2146" s="129" t="s">
        <v>38</v>
      </c>
      <c r="D2146" s="130">
        <v>26000</v>
      </c>
      <c r="E2146" s="130">
        <v>5446.33</v>
      </c>
      <c r="F2146" s="130">
        <v>0</v>
      </c>
      <c r="G2146" s="130">
        <v>5446.33</v>
      </c>
      <c r="H2146" s="131">
        <v>20.947423076923073</v>
      </c>
      <c r="I2146" s="132">
        <v>20553.669999999998</v>
      </c>
    </row>
    <row r="2147" spans="1:9" ht="13.5" customHeight="1" x14ac:dyDescent="0.2">
      <c r="A2147" s="127">
        <v>10074</v>
      </c>
      <c r="B2147" s="127" t="str">
        <f t="shared" si="33"/>
        <v>E27</v>
      </c>
      <c r="C2147" s="129" t="s">
        <v>39</v>
      </c>
      <c r="D2147" s="130">
        <v>164367</v>
      </c>
      <c r="E2147" s="130">
        <v>7820.92</v>
      </c>
      <c r="F2147" s="130">
        <v>0</v>
      </c>
      <c r="G2147" s="130">
        <v>7820.92</v>
      </c>
      <c r="H2147" s="131">
        <v>4.7582057225598815</v>
      </c>
      <c r="I2147" s="132">
        <v>156546.07999999999</v>
      </c>
    </row>
    <row r="2148" spans="1:9" ht="13.5" customHeight="1" x14ac:dyDescent="0.2">
      <c r="A2148" s="127">
        <v>10074</v>
      </c>
      <c r="B2148" s="127" t="str">
        <f t="shared" si="33"/>
        <v>E28</v>
      </c>
      <c r="C2148" s="129" t="s">
        <v>40</v>
      </c>
      <c r="D2148" s="130">
        <v>43224</v>
      </c>
      <c r="E2148" s="130">
        <v>24092.95</v>
      </c>
      <c r="F2148" s="130">
        <v>0</v>
      </c>
      <c r="G2148" s="130">
        <v>24092.95</v>
      </c>
      <c r="H2148" s="131">
        <v>55.739751064223583</v>
      </c>
      <c r="I2148" s="132">
        <v>19131.05</v>
      </c>
    </row>
    <row r="2149" spans="1:9" ht="12.75" customHeight="1" x14ac:dyDescent="0.2">
      <c r="A2149" s="127">
        <v>10074</v>
      </c>
      <c r="B2149" s="127" t="str">
        <f t="shared" si="33"/>
        <v/>
      </c>
    </row>
    <row r="2150" spans="1:9" ht="13.5" customHeight="1" x14ac:dyDescent="0.2">
      <c r="A2150" s="127">
        <v>10074</v>
      </c>
      <c r="C2150" s="143" t="s">
        <v>41</v>
      </c>
      <c r="D2150" s="144">
        <v>233591</v>
      </c>
      <c r="E2150" s="144">
        <v>37360.199999999997</v>
      </c>
      <c r="F2150" s="144">
        <v>0</v>
      </c>
      <c r="G2150" s="144">
        <v>37360.199999999997</v>
      </c>
      <c r="H2150" s="145">
        <v>15.993852502878966</v>
      </c>
      <c r="I2150" s="146">
        <v>196230.8</v>
      </c>
    </row>
    <row r="2151" spans="1:9" ht="13.5" customHeight="1" x14ac:dyDescent="0.2">
      <c r="A2151" s="127">
        <v>10074</v>
      </c>
      <c r="B2151" s="127" t="str">
        <f t="shared" si="33"/>
        <v>Con</v>
      </c>
      <c r="C2151" s="129" t="s">
        <v>42</v>
      </c>
      <c r="D2151" s="130">
        <v>327456</v>
      </c>
      <c r="E2151" s="130">
        <v>0</v>
      </c>
      <c r="F2151" s="130">
        <v>0</v>
      </c>
      <c r="G2151" s="130">
        <v>0</v>
      </c>
      <c r="H2151" s="131">
        <v>0</v>
      </c>
      <c r="I2151" s="132">
        <v>327456</v>
      </c>
    </row>
    <row r="2152" spans="1:9" ht="13.5" customHeight="1" x14ac:dyDescent="0.2">
      <c r="A2152" s="127">
        <v>10074</v>
      </c>
      <c r="B2152" s="127" t="str">
        <f t="shared" si="33"/>
        <v>E30</v>
      </c>
      <c r="C2152" s="129" t="s">
        <v>184</v>
      </c>
      <c r="D2152" s="130">
        <v>15000</v>
      </c>
      <c r="E2152" s="130">
        <v>0</v>
      </c>
      <c r="F2152" s="130">
        <v>0</v>
      </c>
      <c r="G2152" s="130">
        <v>0</v>
      </c>
      <c r="H2152" s="131">
        <v>0</v>
      </c>
      <c r="I2152" s="132">
        <v>15000</v>
      </c>
    </row>
    <row r="2153" spans="1:9" ht="12.75" customHeight="1" x14ac:dyDescent="0.2">
      <c r="A2153" s="127">
        <v>10074</v>
      </c>
      <c r="B2153" s="127" t="str">
        <f t="shared" si="33"/>
        <v/>
      </c>
    </row>
    <row r="2154" spans="1:9" ht="13.5" customHeight="1" x14ac:dyDescent="0.2">
      <c r="A2154" s="127">
        <v>10074</v>
      </c>
      <c r="C2154" s="143" t="s">
        <v>44</v>
      </c>
      <c r="D2154" s="144">
        <v>342456</v>
      </c>
      <c r="E2154" s="144">
        <v>0</v>
      </c>
      <c r="F2154" s="144">
        <v>0</v>
      </c>
      <c r="G2154" s="144">
        <v>0</v>
      </c>
      <c r="H2154" s="145">
        <v>0</v>
      </c>
      <c r="I2154" s="146">
        <v>342456</v>
      </c>
    </row>
    <row r="2155" spans="1:9" ht="0.75" customHeight="1" x14ac:dyDescent="0.2">
      <c r="A2155" s="127">
        <v>10074</v>
      </c>
      <c r="B2155" s="127" t="str">
        <f t="shared" si="33"/>
        <v/>
      </c>
    </row>
    <row r="2156" spans="1:9" ht="15.75" customHeight="1" x14ac:dyDescent="0.2">
      <c r="A2156" s="127">
        <v>10074</v>
      </c>
      <c r="C2156" s="139" t="s">
        <v>45</v>
      </c>
      <c r="D2156" s="140">
        <v>2919744</v>
      </c>
      <c r="E2156" s="140">
        <v>173052.61</v>
      </c>
      <c r="F2156" s="140">
        <v>0</v>
      </c>
      <c r="G2156" s="140">
        <v>173052.61</v>
      </c>
      <c r="H2156" s="141">
        <v>5.9269788721202952</v>
      </c>
      <c r="I2156" s="142">
        <v>2746691.39</v>
      </c>
    </row>
    <row r="2157" spans="1:9" ht="14.25" customHeight="1" x14ac:dyDescent="0.2">
      <c r="A2157" s="127">
        <v>10074</v>
      </c>
      <c r="B2157" s="127" t="s">
        <v>322</v>
      </c>
      <c r="C2157" s="161" t="s">
        <v>46</v>
      </c>
      <c r="D2157" s="162">
        <v>528877</v>
      </c>
      <c r="E2157" s="162">
        <v>-1926273.37</v>
      </c>
      <c r="F2157" s="162">
        <v>0</v>
      </c>
      <c r="G2157" s="162">
        <v>-1926273.37</v>
      </c>
      <c r="H2157" s="151">
        <v>-364.21953875853933</v>
      </c>
      <c r="I2157" s="152">
        <v>2455150.37</v>
      </c>
    </row>
    <row r="2158" spans="1:9" ht="16.5" customHeight="1" x14ac:dyDescent="0.2">
      <c r="A2158" s="127">
        <v>10074</v>
      </c>
      <c r="B2158" s="127" t="s">
        <v>323</v>
      </c>
      <c r="C2158" s="153" t="s">
        <v>47</v>
      </c>
      <c r="D2158" s="154">
        <v>0</v>
      </c>
      <c r="E2158" s="155"/>
      <c r="F2158" s="155"/>
      <c r="G2158" s="155"/>
      <c r="H2158" s="155"/>
      <c r="I2158" s="156"/>
    </row>
    <row r="2159" spans="1:9" ht="13.5" customHeight="1" x14ac:dyDescent="0.2">
      <c r="A2159" s="127">
        <v>10074</v>
      </c>
      <c r="B2159" s="127" t="str">
        <f>LEFT(C2159,4)</f>
        <v>CI01</v>
      </c>
      <c r="C2159" s="129" t="s">
        <v>48</v>
      </c>
      <c r="D2159" s="130">
        <v>-7247</v>
      </c>
      <c r="E2159" s="130">
        <v>0</v>
      </c>
      <c r="F2159" s="130">
        <v>0</v>
      </c>
      <c r="G2159" s="130">
        <v>0</v>
      </c>
      <c r="H2159" s="131">
        <v>0</v>
      </c>
      <c r="I2159" s="132">
        <v>-7247</v>
      </c>
    </row>
    <row r="2160" spans="1:9" ht="13.5" customHeight="1" x14ac:dyDescent="0.2">
      <c r="A2160" s="127">
        <v>10074</v>
      </c>
      <c r="B2160" s="127" t="str">
        <f>LEFT(C2160,4)</f>
        <v>CI04</v>
      </c>
      <c r="C2160" s="129" t="s">
        <v>225</v>
      </c>
      <c r="D2160" s="130">
        <v>-15000</v>
      </c>
      <c r="E2160" s="130">
        <v>0</v>
      </c>
      <c r="F2160" s="130">
        <v>0</v>
      </c>
      <c r="G2160" s="130">
        <v>0</v>
      </c>
      <c r="H2160" s="131">
        <v>0</v>
      </c>
      <c r="I2160" s="132">
        <v>-15000</v>
      </c>
    </row>
    <row r="2161" spans="1:9" ht="12.75" customHeight="1" x14ac:dyDescent="0.2">
      <c r="A2161" s="127">
        <v>10074</v>
      </c>
      <c r="B2161" s="127" t="str">
        <f t="shared" si="33"/>
        <v/>
      </c>
    </row>
    <row r="2162" spans="1:9" ht="13.5" customHeight="1" x14ac:dyDescent="0.2">
      <c r="A2162" s="127">
        <v>10074</v>
      </c>
      <c r="C2162" s="143" t="s">
        <v>51</v>
      </c>
      <c r="D2162" s="144">
        <v>-22247</v>
      </c>
      <c r="E2162" s="144">
        <v>0</v>
      </c>
      <c r="F2162" s="144">
        <v>0</v>
      </c>
      <c r="G2162" s="144">
        <v>0</v>
      </c>
      <c r="H2162" s="145">
        <v>0</v>
      </c>
      <c r="I2162" s="146">
        <v>-22247</v>
      </c>
    </row>
    <row r="2163" spans="1:9" ht="0.75" customHeight="1" x14ac:dyDescent="0.2">
      <c r="A2163" s="127">
        <v>10074</v>
      </c>
      <c r="B2163" s="127" t="str">
        <f t="shared" si="33"/>
        <v/>
      </c>
    </row>
    <row r="2164" spans="1:9" ht="13.5" customHeight="1" x14ac:dyDescent="0.2">
      <c r="A2164" s="127">
        <v>10074</v>
      </c>
      <c r="B2164" s="127" t="str">
        <f>LEFT(C2164,4)</f>
        <v>CE02</v>
      </c>
      <c r="C2164" s="129" t="s">
        <v>230</v>
      </c>
      <c r="D2164" s="130">
        <v>22247</v>
      </c>
      <c r="E2164" s="130">
        <v>11666.67</v>
      </c>
      <c r="F2164" s="130">
        <v>0</v>
      </c>
      <c r="G2164" s="130">
        <v>11666.67</v>
      </c>
      <c r="H2164" s="131">
        <v>52.441542679911898</v>
      </c>
      <c r="I2164" s="132">
        <v>10580.33</v>
      </c>
    </row>
    <row r="2165" spans="1:9" ht="12.75" customHeight="1" x14ac:dyDescent="0.2">
      <c r="A2165" s="127">
        <v>10074</v>
      </c>
      <c r="B2165" s="127" t="str">
        <f t="shared" si="33"/>
        <v/>
      </c>
    </row>
    <row r="2166" spans="1:9" ht="13.5" customHeight="1" x14ac:dyDescent="0.2">
      <c r="A2166" s="127">
        <v>10074</v>
      </c>
      <c r="C2166" s="143" t="s">
        <v>56</v>
      </c>
      <c r="D2166" s="144">
        <v>22247</v>
      </c>
      <c r="E2166" s="144">
        <v>11666.67</v>
      </c>
      <c r="F2166" s="144">
        <v>0</v>
      </c>
      <c r="G2166" s="144">
        <v>11666.67</v>
      </c>
      <c r="H2166" s="145">
        <v>52.441542679911898</v>
      </c>
      <c r="I2166" s="146">
        <v>10580.33</v>
      </c>
    </row>
    <row r="2167" spans="1:9" ht="0.75" customHeight="1" x14ac:dyDescent="0.2">
      <c r="A2167" s="127">
        <v>10074</v>
      </c>
      <c r="B2167" s="127" t="str">
        <f t="shared" si="33"/>
        <v/>
      </c>
    </row>
    <row r="2168" spans="1:9" ht="14.25" customHeight="1" x14ac:dyDescent="0.2">
      <c r="A2168" s="127">
        <v>10074</v>
      </c>
      <c r="B2168" s="127" t="s">
        <v>324</v>
      </c>
      <c r="C2168" s="157" t="s">
        <v>57</v>
      </c>
      <c r="D2168" s="158">
        <v>0</v>
      </c>
      <c r="E2168" s="158">
        <v>11666.67</v>
      </c>
      <c r="F2168" s="158">
        <v>0</v>
      </c>
      <c r="G2168" s="158">
        <v>11666.67</v>
      </c>
      <c r="H2168" s="159">
        <v>0</v>
      </c>
      <c r="I2168" s="160">
        <v>-11666.67</v>
      </c>
    </row>
    <row r="2169" spans="1:9" ht="0.75" customHeight="1" x14ac:dyDescent="0.2">
      <c r="A2169" s="127">
        <v>10074</v>
      </c>
      <c r="B2169" s="127" t="str">
        <f t="shared" si="33"/>
        <v/>
      </c>
    </row>
    <row r="2170" spans="1:9" ht="14.25" customHeight="1" x14ac:dyDescent="0.2">
      <c r="A2170" s="127">
        <v>10074</v>
      </c>
      <c r="B2170" s="127" t="str">
        <f t="shared" si="33"/>
        <v>TOT</v>
      </c>
      <c r="C2170" s="133" t="s">
        <v>58</v>
      </c>
      <c r="D2170" s="134">
        <v>528877</v>
      </c>
      <c r="E2170" s="134">
        <v>-1914606.7</v>
      </c>
      <c r="F2170" s="134">
        <v>0</v>
      </c>
      <c r="G2170" s="134">
        <v>-1914606.7</v>
      </c>
      <c r="H2170" s="135">
        <v>-362.01360618820632</v>
      </c>
      <c r="I2170" s="136">
        <v>2443483.7000000002</v>
      </c>
    </row>
    <row r="2171" spans="1:9" ht="6.75" customHeight="1" x14ac:dyDescent="0.2">
      <c r="B2171" s="127" t="str">
        <f t="shared" si="33"/>
        <v>Lon</v>
      </c>
      <c r="C2171" s="247" t="s">
        <v>202</v>
      </c>
      <c r="D2171" s="247"/>
      <c r="E2171" s="247"/>
      <c r="F2171" s="247"/>
      <c r="G2171" s="247"/>
    </row>
    <row r="2172" spans="1:9" ht="13.5" customHeight="1" x14ac:dyDescent="0.2">
      <c r="B2172" s="127" t="str">
        <f t="shared" si="33"/>
        <v/>
      </c>
      <c r="C2172" s="247"/>
      <c r="D2172" s="247"/>
      <c r="E2172" s="247"/>
      <c r="F2172" s="247"/>
      <c r="G2172" s="247"/>
    </row>
    <row r="2173" spans="1:9" ht="6.75" customHeight="1" x14ac:dyDescent="0.2">
      <c r="B2173" s="127" t="str">
        <f t="shared" si="33"/>
        <v/>
      </c>
      <c r="C2173" s="247"/>
      <c r="D2173" s="247"/>
      <c r="E2173" s="247"/>
      <c r="F2173" s="247"/>
      <c r="G2173" s="247"/>
    </row>
    <row r="2174" spans="1:9" ht="13.5" customHeight="1" x14ac:dyDescent="0.2">
      <c r="B2174" s="127" t="str">
        <f t="shared" si="33"/>
        <v>Rep</v>
      </c>
      <c r="C2174" s="248" t="s">
        <v>203</v>
      </c>
      <c r="D2174" s="248"/>
      <c r="E2174" s="248"/>
      <c r="F2174" s="248"/>
      <c r="G2174" s="248"/>
    </row>
    <row r="2175" spans="1:9" ht="6.75" customHeight="1" x14ac:dyDescent="0.2">
      <c r="B2175" s="127" t="str">
        <f t="shared" si="33"/>
        <v/>
      </c>
    </row>
    <row r="2176" spans="1:9" ht="12.75" customHeight="1" x14ac:dyDescent="0.2">
      <c r="B2176" s="127" t="str">
        <f t="shared" si="33"/>
        <v>Cos</v>
      </c>
      <c r="C2176" s="248" t="s">
        <v>255</v>
      </c>
      <c r="D2176" s="248"/>
      <c r="E2176" s="248"/>
      <c r="F2176" s="248"/>
      <c r="G2176" s="248"/>
    </row>
    <row r="2177" spans="1:9" ht="13.5" customHeight="1" x14ac:dyDescent="0.2">
      <c r="B2177" s="127" t="str">
        <f t="shared" si="33"/>
        <v/>
      </c>
      <c r="C2177" s="248"/>
      <c r="D2177" s="248"/>
      <c r="E2177" s="248"/>
      <c r="F2177" s="248"/>
      <c r="G2177" s="248"/>
    </row>
    <row r="2178" spans="1:9" ht="6" customHeight="1" x14ac:dyDescent="0.2">
      <c r="B2178" s="127" t="str">
        <f t="shared" si="33"/>
        <v/>
      </c>
    </row>
    <row r="2179" spans="1:9" ht="13.5" customHeight="1" x14ac:dyDescent="0.2">
      <c r="B2179" s="127" t="str">
        <f t="shared" si="33"/>
        <v xml:space="preserve">
CF</v>
      </c>
      <c r="C2179" s="249" t="s">
        <v>205</v>
      </c>
      <c r="D2179" s="251" t="s">
        <v>206</v>
      </c>
      <c r="E2179" s="251" t="s">
        <v>207</v>
      </c>
      <c r="F2179" s="251" t="s">
        <v>208</v>
      </c>
      <c r="G2179" s="252" t="s">
        <v>209</v>
      </c>
      <c r="H2179" s="245" t="s">
        <v>210</v>
      </c>
      <c r="I2179" s="243" t="s">
        <v>211</v>
      </c>
    </row>
    <row r="2180" spans="1:9" ht="15" customHeight="1" x14ac:dyDescent="0.2">
      <c r="B2180" s="127" t="str">
        <f t="shared" si="33"/>
        <v/>
      </c>
      <c r="C2180" s="250"/>
      <c r="D2180" s="246"/>
      <c r="E2180" s="246"/>
      <c r="F2180" s="246"/>
      <c r="G2180" s="253"/>
      <c r="H2180" s="246"/>
      <c r="I2180" s="244"/>
    </row>
    <row r="2181" spans="1:9" ht="16.5" customHeight="1" x14ac:dyDescent="0.2">
      <c r="A2181" s="127">
        <v>10075</v>
      </c>
      <c r="B2181" s="126" t="s">
        <v>321</v>
      </c>
      <c r="C2181" s="147" t="s">
        <v>5</v>
      </c>
      <c r="D2181" s="148">
        <v>-10523</v>
      </c>
      <c r="E2181" s="149"/>
      <c r="F2181" s="149"/>
      <c r="G2181" s="149"/>
      <c r="H2181" s="149"/>
      <c r="I2181" s="150"/>
    </row>
    <row r="2182" spans="1:9" ht="13.5" customHeight="1" x14ac:dyDescent="0.2">
      <c r="A2182" s="127">
        <v>10075</v>
      </c>
      <c r="B2182" s="127" t="str">
        <f t="shared" si="33"/>
        <v>I01</v>
      </c>
      <c r="C2182" s="129" t="s">
        <v>6</v>
      </c>
      <c r="D2182" s="130">
        <v>-1383013</v>
      </c>
      <c r="E2182" s="130">
        <v>-1385802.35</v>
      </c>
      <c r="F2182" s="130">
        <v>0</v>
      </c>
      <c r="G2182" s="130">
        <v>-1385802.35</v>
      </c>
      <c r="H2182" s="131">
        <v>100.20168646281705</v>
      </c>
      <c r="I2182" s="132">
        <v>2789.35</v>
      </c>
    </row>
    <row r="2183" spans="1:9" ht="13.5" customHeight="1" x14ac:dyDescent="0.2">
      <c r="A2183" s="127">
        <v>10075</v>
      </c>
      <c r="B2183" s="127" t="str">
        <f t="shared" si="33"/>
        <v>I03</v>
      </c>
      <c r="C2183" s="129" t="s">
        <v>7</v>
      </c>
      <c r="D2183" s="130">
        <v>-82752</v>
      </c>
      <c r="E2183" s="130">
        <v>-79467</v>
      </c>
      <c r="F2183" s="130">
        <v>0</v>
      </c>
      <c r="G2183" s="130">
        <v>-79467</v>
      </c>
      <c r="H2183" s="131">
        <v>96.030307424593971</v>
      </c>
      <c r="I2183" s="132">
        <v>-3285</v>
      </c>
    </row>
    <row r="2184" spans="1:9" ht="13.5" customHeight="1" x14ac:dyDescent="0.2">
      <c r="A2184" s="127">
        <v>10075</v>
      </c>
      <c r="B2184" s="127" t="str">
        <f t="shared" si="33"/>
        <v>I05</v>
      </c>
      <c r="C2184" s="129" t="s">
        <v>8</v>
      </c>
      <c r="D2184" s="130">
        <v>-71320</v>
      </c>
      <c r="E2184" s="130">
        <v>0</v>
      </c>
      <c r="F2184" s="130">
        <v>0</v>
      </c>
      <c r="G2184" s="130">
        <v>0</v>
      </c>
      <c r="H2184" s="131">
        <v>0</v>
      </c>
      <c r="I2184" s="132">
        <v>-71320</v>
      </c>
    </row>
    <row r="2185" spans="1:9" ht="13.5" customHeight="1" x14ac:dyDescent="0.2">
      <c r="A2185" s="127">
        <v>10075</v>
      </c>
      <c r="B2185" s="127" t="str">
        <f t="shared" si="33"/>
        <v>I07</v>
      </c>
      <c r="C2185" s="129" t="s">
        <v>212</v>
      </c>
      <c r="D2185" s="130">
        <v>-11188</v>
      </c>
      <c r="E2185" s="130">
        <v>0</v>
      </c>
      <c r="F2185" s="130">
        <v>0</v>
      </c>
      <c r="G2185" s="130">
        <v>0</v>
      </c>
      <c r="H2185" s="131">
        <v>0</v>
      </c>
      <c r="I2185" s="132">
        <v>-11188</v>
      </c>
    </row>
    <row r="2186" spans="1:9" ht="13.5" customHeight="1" x14ac:dyDescent="0.2">
      <c r="A2186" s="127">
        <v>10075</v>
      </c>
      <c r="B2186" s="127" t="str">
        <f t="shared" si="33"/>
        <v>I08</v>
      </c>
      <c r="C2186" s="129" t="s">
        <v>213</v>
      </c>
      <c r="D2186" s="130">
        <v>-63697</v>
      </c>
      <c r="E2186" s="130">
        <v>5551.75</v>
      </c>
      <c r="F2186" s="130">
        <v>0</v>
      </c>
      <c r="G2186" s="130">
        <v>5551.75</v>
      </c>
      <c r="H2186" s="131">
        <v>-8.7158735890230314</v>
      </c>
      <c r="I2186" s="132">
        <v>-69248.75</v>
      </c>
    </row>
    <row r="2187" spans="1:9" ht="13.5" customHeight="1" x14ac:dyDescent="0.2">
      <c r="A2187" s="127">
        <v>10075</v>
      </c>
      <c r="B2187" s="127" t="str">
        <f t="shared" si="33"/>
        <v>I09</v>
      </c>
      <c r="C2187" s="129" t="s">
        <v>10</v>
      </c>
      <c r="D2187" s="130">
        <v>-37430</v>
      </c>
      <c r="E2187" s="130">
        <v>-6813.84</v>
      </c>
      <c r="F2187" s="130">
        <v>0</v>
      </c>
      <c r="G2187" s="130">
        <v>-6813.84</v>
      </c>
      <c r="H2187" s="131">
        <v>18.204221212930801</v>
      </c>
      <c r="I2187" s="132">
        <v>-30616.16</v>
      </c>
    </row>
    <row r="2188" spans="1:9" ht="13.5" customHeight="1" x14ac:dyDescent="0.2">
      <c r="A2188" s="127">
        <v>10075</v>
      </c>
      <c r="B2188" s="127" t="str">
        <f t="shared" ref="B2188:B2251" si="34">LEFT(C2188,3)</f>
        <v>I10</v>
      </c>
      <c r="C2188" s="129" t="s">
        <v>63</v>
      </c>
      <c r="D2188" s="130">
        <v>-16800</v>
      </c>
      <c r="E2188" s="130">
        <v>0</v>
      </c>
      <c r="F2188" s="130">
        <v>0</v>
      </c>
      <c r="G2188" s="130">
        <v>0</v>
      </c>
      <c r="H2188" s="131">
        <v>0</v>
      </c>
      <c r="I2188" s="132">
        <v>-16800</v>
      </c>
    </row>
    <row r="2189" spans="1:9" ht="13.5" customHeight="1" x14ac:dyDescent="0.2">
      <c r="A2189" s="127">
        <v>10075</v>
      </c>
      <c r="B2189" s="127" t="str">
        <f t="shared" si="34"/>
        <v>I12</v>
      </c>
      <c r="C2189" s="129" t="s">
        <v>11</v>
      </c>
      <c r="D2189" s="130">
        <v>-8000</v>
      </c>
      <c r="E2189" s="130">
        <v>-25584.76</v>
      </c>
      <c r="F2189" s="130">
        <v>0</v>
      </c>
      <c r="G2189" s="130">
        <v>-25584.76</v>
      </c>
      <c r="H2189" s="131">
        <v>319.80950000000001</v>
      </c>
      <c r="I2189" s="132">
        <v>17584.759999999998</v>
      </c>
    </row>
    <row r="2190" spans="1:9" ht="13.5" customHeight="1" x14ac:dyDescent="0.2">
      <c r="A2190" s="127">
        <v>10075</v>
      </c>
      <c r="B2190" s="127" t="str">
        <f t="shared" si="34"/>
        <v>I13</v>
      </c>
      <c r="C2190" s="129" t="s">
        <v>12</v>
      </c>
      <c r="D2190" s="130">
        <v>-3000</v>
      </c>
      <c r="E2190" s="130">
        <v>-1996.93</v>
      </c>
      <c r="F2190" s="130">
        <v>0</v>
      </c>
      <c r="G2190" s="130">
        <v>-1996.93</v>
      </c>
      <c r="H2190" s="131">
        <v>66.564333333333337</v>
      </c>
      <c r="I2190" s="132">
        <v>-1003.07</v>
      </c>
    </row>
    <row r="2191" spans="1:9" ht="13.5" customHeight="1" x14ac:dyDescent="0.2">
      <c r="A2191" s="127">
        <v>10075</v>
      </c>
      <c r="B2191" s="127" t="str">
        <f t="shared" si="34"/>
        <v>I18</v>
      </c>
      <c r="C2191" s="129" t="s">
        <v>13</v>
      </c>
      <c r="D2191" s="130">
        <v>-73627</v>
      </c>
      <c r="E2191" s="130">
        <v>0</v>
      </c>
      <c r="F2191" s="130">
        <v>0</v>
      </c>
      <c r="G2191" s="130">
        <v>0</v>
      </c>
      <c r="H2191" s="131">
        <v>0</v>
      </c>
      <c r="I2191" s="132">
        <v>-73627</v>
      </c>
    </row>
    <row r="2192" spans="1:9" ht="12.75" customHeight="1" x14ac:dyDescent="0.2">
      <c r="A2192" s="127">
        <v>10075</v>
      </c>
      <c r="B2192" s="127" t="str">
        <f t="shared" si="34"/>
        <v/>
      </c>
    </row>
    <row r="2193" spans="1:9" ht="13.5" customHeight="1" x14ac:dyDescent="0.2">
      <c r="A2193" s="127">
        <v>10075</v>
      </c>
      <c r="C2193" s="143" t="s">
        <v>14</v>
      </c>
      <c r="D2193" s="144">
        <v>-1750827</v>
      </c>
      <c r="E2193" s="144">
        <v>-1494113.13</v>
      </c>
      <c r="F2193" s="144">
        <v>0</v>
      </c>
      <c r="G2193" s="144">
        <v>-1494113.13</v>
      </c>
      <c r="H2193" s="145">
        <v>85.337565047831689</v>
      </c>
      <c r="I2193" s="146">
        <v>-256713.87</v>
      </c>
    </row>
    <row r="2194" spans="1:9" ht="0.75" customHeight="1" x14ac:dyDescent="0.2">
      <c r="A2194" s="127">
        <v>10075</v>
      </c>
      <c r="B2194" s="127" t="str">
        <f t="shared" si="34"/>
        <v/>
      </c>
    </row>
    <row r="2195" spans="1:9" ht="13.5" customHeight="1" x14ac:dyDescent="0.2">
      <c r="A2195" s="127">
        <v>10075</v>
      </c>
      <c r="B2195" s="127" t="str">
        <f t="shared" si="34"/>
        <v>E01</v>
      </c>
      <c r="C2195" s="129" t="s">
        <v>15</v>
      </c>
      <c r="D2195" s="130">
        <v>768728</v>
      </c>
      <c r="E2195" s="130">
        <v>-1000</v>
      </c>
      <c r="F2195" s="130">
        <v>0</v>
      </c>
      <c r="G2195" s="130">
        <v>-1000</v>
      </c>
      <c r="H2195" s="131">
        <v>-0.13008502357140628</v>
      </c>
      <c r="I2195" s="132">
        <v>769728</v>
      </c>
    </row>
    <row r="2196" spans="1:9" ht="13.5" customHeight="1" x14ac:dyDescent="0.2">
      <c r="A2196" s="127">
        <v>10075</v>
      </c>
      <c r="B2196" s="127" t="str">
        <f t="shared" si="34"/>
        <v>E03</v>
      </c>
      <c r="C2196" s="129" t="s">
        <v>17</v>
      </c>
      <c r="D2196" s="130">
        <v>347487</v>
      </c>
      <c r="E2196" s="130">
        <v>-6023.8</v>
      </c>
      <c r="F2196" s="130">
        <v>0</v>
      </c>
      <c r="G2196" s="130">
        <v>-6023.8</v>
      </c>
      <c r="H2196" s="131">
        <v>-1.7335324774739778</v>
      </c>
      <c r="I2196" s="132">
        <v>353510.8</v>
      </c>
    </row>
    <row r="2197" spans="1:9" ht="13.5" customHeight="1" x14ac:dyDescent="0.2">
      <c r="A2197" s="127">
        <v>10075</v>
      </c>
      <c r="B2197" s="127" t="str">
        <f t="shared" si="34"/>
        <v>E04</v>
      </c>
      <c r="C2197" s="129" t="s">
        <v>18</v>
      </c>
      <c r="D2197" s="130">
        <v>43539</v>
      </c>
      <c r="E2197" s="130">
        <v>157.5</v>
      </c>
      <c r="F2197" s="130">
        <v>0</v>
      </c>
      <c r="G2197" s="130">
        <v>157.5</v>
      </c>
      <c r="H2197" s="131">
        <v>0.36174464273410045</v>
      </c>
      <c r="I2197" s="132">
        <v>43381.5</v>
      </c>
    </row>
    <row r="2198" spans="1:9" ht="13.5" customHeight="1" x14ac:dyDescent="0.2">
      <c r="A2198" s="127">
        <v>10075</v>
      </c>
      <c r="B2198" s="127" t="str">
        <f t="shared" si="34"/>
        <v>E05</v>
      </c>
      <c r="C2198" s="129" t="s">
        <v>214</v>
      </c>
      <c r="D2198" s="130">
        <v>57574</v>
      </c>
      <c r="E2198" s="130">
        <v>0</v>
      </c>
      <c r="F2198" s="130">
        <v>0</v>
      </c>
      <c r="G2198" s="130">
        <v>0</v>
      </c>
      <c r="H2198" s="131">
        <v>0</v>
      </c>
      <c r="I2198" s="132">
        <v>57574</v>
      </c>
    </row>
    <row r="2199" spans="1:9" ht="13.5" customHeight="1" x14ac:dyDescent="0.2">
      <c r="A2199" s="127">
        <v>10075</v>
      </c>
      <c r="B2199" s="127" t="str">
        <f t="shared" si="34"/>
        <v>E07</v>
      </c>
      <c r="C2199" s="129" t="s">
        <v>19</v>
      </c>
      <c r="D2199" s="130">
        <v>80827</v>
      </c>
      <c r="E2199" s="130">
        <v>2023.8</v>
      </c>
      <c r="F2199" s="130">
        <v>0</v>
      </c>
      <c r="G2199" s="130">
        <v>2023.8</v>
      </c>
      <c r="H2199" s="131">
        <v>2.5038662823066549</v>
      </c>
      <c r="I2199" s="132">
        <v>78803.199999999997</v>
      </c>
    </row>
    <row r="2200" spans="1:9" ht="13.5" customHeight="1" x14ac:dyDescent="0.2">
      <c r="A2200" s="127">
        <v>10075</v>
      </c>
      <c r="B2200" s="127" t="str">
        <f t="shared" si="34"/>
        <v>E08</v>
      </c>
      <c r="C2200" s="129" t="s">
        <v>20</v>
      </c>
      <c r="D2200" s="130">
        <v>6746</v>
      </c>
      <c r="E2200" s="130">
        <v>1586.1</v>
      </c>
      <c r="F2200" s="130">
        <v>0</v>
      </c>
      <c r="G2200" s="130">
        <v>1586.1</v>
      </c>
      <c r="H2200" s="131">
        <v>23.511710643344209</v>
      </c>
      <c r="I2200" s="132">
        <v>5159.8999999999996</v>
      </c>
    </row>
    <row r="2201" spans="1:9" ht="13.5" customHeight="1" x14ac:dyDescent="0.2">
      <c r="A2201" s="127">
        <v>10075</v>
      </c>
      <c r="B2201" s="127" t="str">
        <f t="shared" si="34"/>
        <v>E09</v>
      </c>
      <c r="C2201" s="129" t="s">
        <v>215</v>
      </c>
      <c r="D2201" s="130">
        <v>1912</v>
      </c>
      <c r="E2201" s="130">
        <v>523</v>
      </c>
      <c r="F2201" s="130">
        <v>0</v>
      </c>
      <c r="G2201" s="130">
        <v>523</v>
      </c>
      <c r="H2201" s="131">
        <v>27.353556485355654</v>
      </c>
      <c r="I2201" s="132">
        <v>1389</v>
      </c>
    </row>
    <row r="2202" spans="1:9" ht="13.5" customHeight="1" x14ac:dyDescent="0.2">
      <c r="A2202" s="127">
        <v>10075</v>
      </c>
      <c r="B2202" s="127" t="str">
        <f t="shared" si="34"/>
        <v>E10</v>
      </c>
      <c r="C2202" s="129" t="s">
        <v>21</v>
      </c>
      <c r="D2202" s="130">
        <v>11736</v>
      </c>
      <c r="E2202" s="130">
        <v>458</v>
      </c>
      <c r="F2202" s="130">
        <v>0</v>
      </c>
      <c r="G2202" s="130">
        <v>458</v>
      </c>
      <c r="H2202" s="131">
        <v>3.9025221540558959</v>
      </c>
      <c r="I2202" s="132">
        <v>11278</v>
      </c>
    </row>
    <row r="2203" spans="1:9" ht="13.5" customHeight="1" x14ac:dyDescent="0.2">
      <c r="A2203" s="127">
        <v>10075</v>
      </c>
      <c r="B2203" s="127" t="str">
        <f t="shared" si="34"/>
        <v>E11</v>
      </c>
      <c r="C2203" s="129" t="s">
        <v>22</v>
      </c>
      <c r="D2203" s="130">
        <v>1827</v>
      </c>
      <c r="E2203" s="130">
        <v>0</v>
      </c>
      <c r="F2203" s="130">
        <v>0</v>
      </c>
      <c r="G2203" s="130">
        <v>0</v>
      </c>
      <c r="H2203" s="131">
        <v>0</v>
      </c>
      <c r="I2203" s="132">
        <v>1827</v>
      </c>
    </row>
    <row r="2204" spans="1:9" ht="12.75" customHeight="1" x14ac:dyDescent="0.2">
      <c r="A2204" s="127">
        <v>10075</v>
      </c>
      <c r="B2204" s="127" t="str">
        <f t="shared" si="34"/>
        <v/>
      </c>
    </row>
    <row r="2205" spans="1:9" ht="13.5" customHeight="1" x14ac:dyDescent="0.2">
      <c r="A2205" s="127">
        <v>10075</v>
      </c>
      <c r="C2205" s="143" t="s">
        <v>23</v>
      </c>
      <c r="D2205" s="144">
        <v>1320376</v>
      </c>
      <c r="E2205" s="144">
        <v>-2275.4</v>
      </c>
      <c r="F2205" s="144">
        <v>0</v>
      </c>
      <c r="G2205" s="144">
        <v>-2275.4</v>
      </c>
      <c r="H2205" s="145">
        <v>-0.17232970002484141</v>
      </c>
      <c r="I2205" s="146">
        <v>1322651.3999999999</v>
      </c>
    </row>
    <row r="2206" spans="1:9" ht="13.5" customHeight="1" x14ac:dyDescent="0.2">
      <c r="A2206" s="127">
        <v>10075</v>
      </c>
      <c r="B2206" s="127" t="str">
        <f t="shared" si="34"/>
        <v>E12</v>
      </c>
      <c r="C2206" s="129" t="s">
        <v>24</v>
      </c>
      <c r="D2206" s="130">
        <v>17458</v>
      </c>
      <c r="E2206" s="130">
        <v>2841.82</v>
      </c>
      <c r="F2206" s="130">
        <v>0</v>
      </c>
      <c r="G2206" s="130">
        <v>2841.82</v>
      </c>
      <c r="H2206" s="131">
        <v>16.278038721503037</v>
      </c>
      <c r="I2206" s="132">
        <v>14616.18</v>
      </c>
    </row>
    <row r="2207" spans="1:9" ht="13.5" customHeight="1" x14ac:dyDescent="0.2">
      <c r="A2207" s="127">
        <v>10075</v>
      </c>
      <c r="B2207" s="127" t="str">
        <f t="shared" si="34"/>
        <v>E13</v>
      </c>
      <c r="C2207" s="129" t="s">
        <v>216</v>
      </c>
      <c r="D2207" s="130">
        <v>2126</v>
      </c>
      <c r="E2207" s="130">
        <v>53.3</v>
      </c>
      <c r="F2207" s="130">
        <v>0</v>
      </c>
      <c r="G2207" s="130">
        <v>53.3</v>
      </c>
      <c r="H2207" s="131">
        <v>2.5070555032925683</v>
      </c>
      <c r="I2207" s="132">
        <v>2072.6999999999998</v>
      </c>
    </row>
    <row r="2208" spans="1:9" ht="13.5" customHeight="1" x14ac:dyDescent="0.2">
      <c r="A2208" s="127">
        <v>10075</v>
      </c>
      <c r="B2208" s="127" t="str">
        <f t="shared" si="34"/>
        <v>E14</v>
      </c>
      <c r="C2208" s="129" t="s">
        <v>25</v>
      </c>
      <c r="D2208" s="130">
        <v>27999</v>
      </c>
      <c r="E2208" s="130">
        <v>5239.8999999999996</v>
      </c>
      <c r="F2208" s="130">
        <v>0</v>
      </c>
      <c r="G2208" s="130">
        <v>5239.8999999999996</v>
      </c>
      <c r="H2208" s="131">
        <v>18.714596949891064</v>
      </c>
      <c r="I2208" s="132">
        <v>22759.1</v>
      </c>
    </row>
    <row r="2209" spans="1:9" ht="13.5" customHeight="1" x14ac:dyDescent="0.2">
      <c r="A2209" s="127">
        <v>10075</v>
      </c>
      <c r="B2209" s="127" t="str">
        <f t="shared" si="34"/>
        <v>E15</v>
      </c>
      <c r="C2209" s="129" t="s">
        <v>26</v>
      </c>
      <c r="D2209" s="130">
        <v>3494</v>
      </c>
      <c r="E2209" s="130">
        <v>0</v>
      </c>
      <c r="F2209" s="130">
        <v>0</v>
      </c>
      <c r="G2209" s="130">
        <v>0</v>
      </c>
      <c r="H2209" s="131">
        <v>0</v>
      </c>
      <c r="I2209" s="132">
        <v>3494</v>
      </c>
    </row>
    <row r="2210" spans="1:9" ht="13.5" customHeight="1" x14ac:dyDescent="0.2">
      <c r="A2210" s="127">
        <v>10075</v>
      </c>
      <c r="B2210" s="127" t="str">
        <f t="shared" si="34"/>
        <v>E16</v>
      </c>
      <c r="C2210" s="129" t="s">
        <v>27</v>
      </c>
      <c r="D2210" s="130">
        <v>32581</v>
      </c>
      <c r="E2210" s="130">
        <v>3822.03</v>
      </c>
      <c r="F2210" s="130">
        <v>0</v>
      </c>
      <c r="G2210" s="130">
        <v>3822.03</v>
      </c>
      <c r="H2210" s="131">
        <v>11.730855406525274</v>
      </c>
      <c r="I2210" s="132">
        <v>28758.97</v>
      </c>
    </row>
    <row r="2211" spans="1:9" ht="13.5" customHeight="1" x14ac:dyDescent="0.2">
      <c r="A2211" s="127">
        <v>10075</v>
      </c>
      <c r="B2211" s="127" t="str">
        <f t="shared" si="34"/>
        <v>E17</v>
      </c>
      <c r="C2211" s="129" t="s">
        <v>28</v>
      </c>
      <c r="D2211" s="130">
        <v>17780</v>
      </c>
      <c r="E2211" s="130">
        <v>43577.43</v>
      </c>
      <c r="F2211" s="130">
        <v>0</v>
      </c>
      <c r="G2211" s="130">
        <v>43577.43</v>
      </c>
      <c r="H2211" s="131">
        <v>245.09240719910014</v>
      </c>
      <c r="I2211" s="132">
        <v>-25797.43</v>
      </c>
    </row>
    <row r="2212" spans="1:9" ht="13.5" customHeight="1" x14ac:dyDescent="0.2">
      <c r="A2212" s="127">
        <v>10075</v>
      </c>
      <c r="B2212" s="127" t="str">
        <f t="shared" si="34"/>
        <v>E18</v>
      </c>
      <c r="C2212" s="129" t="s">
        <v>29</v>
      </c>
      <c r="D2212" s="130">
        <v>9256</v>
      </c>
      <c r="E2212" s="130">
        <v>3719.07</v>
      </c>
      <c r="F2212" s="130">
        <v>0</v>
      </c>
      <c r="G2212" s="130">
        <v>3719.07</v>
      </c>
      <c r="H2212" s="131">
        <v>40.180099394987039</v>
      </c>
      <c r="I2212" s="132">
        <v>5536.93</v>
      </c>
    </row>
    <row r="2213" spans="1:9" ht="12.75" customHeight="1" x14ac:dyDescent="0.2">
      <c r="A2213" s="127">
        <v>10075</v>
      </c>
      <c r="B2213" s="127" t="str">
        <f t="shared" si="34"/>
        <v/>
      </c>
    </row>
    <row r="2214" spans="1:9" ht="13.5" customHeight="1" x14ac:dyDescent="0.2">
      <c r="A2214" s="127">
        <v>10075</v>
      </c>
      <c r="C2214" s="143" t="s">
        <v>30</v>
      </c>
      <c r="D2214" s="144">
        <v>110694</v>
      </c>
      <c r="E2214" s="144">
        <v>59253.55</v>
      </c>
      <c r="F2214" s="144">
        <v>0</v>
      </c>
      <c r="G2214" s="144">
        <v>59253.55</v>
      </c>
      <c r="H2214" s="145">
        <v>53.529143404339891</v>
      </c>
      <c r="I2214" s="146">
        <v>51440.45</v>
      </c>
    </row>
    <row r="2215" spans="1:9" ht="13.5" customHeight="1" x14ac:dyDescent="0.2">
      <c r="A2215" s="127">
        <v>10075</v>
      </c>
      <c r="B2215" s="127" t="str">
        <f t="shared" si="34"/>
        <v>E19</v>
      </c>
      <c r="C2215" s="129" t="s">
        <v>31</v>
      </c>
      <c r="D2215" s="130">
        <v>41559</v>
      </c>
      <c r="E2215" s="130">
        <v>26429.57</v>
      </c>
      <c r="F2215" s="130">
        <v>0</v>
      </c>
      <c r="G2215" s="130">
        <v>26429.57</v>
      </c>
      <c r="H2215" s="131">
        <v>63.595298250679754</v>
      </c>
      <c r="I2215" s="132">
        <v>15129.43</v>
      </c>
    </row>
    <row r="2216" spans="1:9" ht="13.5" customHeight="1" x14ac:dyDescent="0.2">
      <c r="A2216" s="127">
        <v>10075</v>
      </c>
      <c r="B2216" s="127" t="str">
        <f t="shared" si="34"/>
        <v>E20</v>
      </c>
      <c r="C2216" s="129" t="s">
        <v>32</v>
      </c>
      <c r="D2216" s="130">
        <v>17148</v>
      </c>
      <c r="E2216" s="130">
        <v>8854.75</v>
      </c>
      <c r="F2216" s="130">
        <v>0</v>
      </c>
      <c r="G2216" s="130">
        <v>8854.75</v>
      </c>
      <c r="H2216" s="131">
        <v>51.637217168182879</v>
      </c>
      <c r="I2216" s="132">
        <v>8293.25</v>
      </c>
    </row>
    <row r="2217" spans="1:9" ht="13.5" customHeight="1" x14ac:dyDescent="0.2">
      <c r="A2217" s="127">
        <v>10075</v>
      </c>
      <c r="B2217" s="127" t="str">
        <f t="shared" si="34"/>
        <v>E22</v>
      </c>
      <c r="C2217" s="129" t="s">
        <v>33</v>
      </c>
      <c r="D2217" s="130">
        <v>11384</v>
      </c>
      <c r="E2217" s="130">
        <v>6214.11</v>
      </c>
      <c r="F2217" s="130">
        <v>0</v>
      </c>
      <c r="G2217" s="130">
        <v>6214.11</v>
      </c>
      <c r="H2217" s="131">
        <v>54.586349262122276</v>
      </c>
      <c r="I2217" s="132">
        <v>5169.8900000000003</v>
      </c>
    </row>
    <row r="2218" spans="1:9" ht="13.5" customHeight="1" x14ac:dyDescent="0.2">
      <c r="A2218" s="127">
        <v>10075</v>
      </c>
      <c r="B2218" s="127" t="str">
        <f t="shared" si="34"/>
        <v>E23</v>
      </c>
      <c r="C2218" s="129" t="s">
        <v>34</v>
      </c>
      <c r="D2218" s="130">
        <v>14528</v>
      </c>
      <c r="E2218" s="130">
        <v>551</v>
      </c>
      <c r="F2218" s="130">
        <v>0</v>
      </c>
      <c r="G2218" s="130">
        <v>551</v>
      </c>
      <c r="H2218" s="131">
        <v>3.7926762114537445</v>
      </c>
      <c r="I2218" s="132">
        <v>13977</v>
      </c>
    </row>
    <row r="2219" spans="1:9" ht="13.5" customHeight="1" x14ac:dyDescent="0.2">
      <c r="A2219" s="127">
        <v>10075</v>
      </c>
      <c r="B2219" s="127" t="str">
        <f t="shared" si="34"/>
        <v>E24</v>
      </c>
      <c r="C2219" s="129" t="s">
        <v>35</v>
      </c>
      <c r="D2219" s="130">
        <v>3525</v>
      </c>
      <c r="E2219" s="130">
        <v>1379.73</v>
      </c>
      <c r="F2219" s="130">
        <v>0</v>
      </c>
      <c r="G2219" s="130">
        <v>1379.73</v>
      </c>
      <c r="H2219" s="131">
        <v>39.141276595744678</v>
      </c>
      <c r="I2219" s="132">
        <v>2145.27</v>
      </c>
    </row>
    <row r="2220" spans="1:9" ht="13.5" customHeight="1" x14ac:dyDescent="0.2">
      <c r="A2220" s="127">
        <v>10075</v>
      </c>
      <c r="B2220" s="127" t="str">
        <f t="shared" si="34"/>
        <v>E25</v>
      </c>
      <c r="C2220" s="129" t="s">
        <v>36</v>
      </c>
      <c r="D2220" s="130">
        <v>98226</v>
      </c>
      <c r="E2220" s="130">
        <v>10725.47</v>
      </c>
      <c r="F2220" s="130">
        <v>0</v>
      </c>
      <c r="G2220" s="130">
        <v>10725.47</v>
      </c>
      <c r="H2220" s="131">
        <v>10.919176185531326</v>
      </c>
      <c r="I2220" s="132">
        <v>87500.53</v>
      </c>
    </row>
    <row r="2221" spans="1:9" ht="12.75" customHeight="1" x14ac:dyDescent="0.2">
      <c r="A2221" s="127">
        <v>10075</v>
      </c>
      <c r="B2221" s="127" t="str">
        <f t="shared" si="34"/>
        <v/>
      </c>
    </row>
    <row r="2222" spans="1:9" ht="13.5" customHeight="1" x14ac:dyDescent="0.2">
      <c r="A2222" s="127">
        <v>10075</v>
      </c>
      <c r="C2222" s="143" t="s">
        <v>37</v>
      </c>
      <c r="D2222" s="144">
        <v>186370</v>
      </c>
      <c r="E2222" s="144">
        <v>54154.63</v>
      </c>
      <c r="F2222" s="144">
        <v>0</v>
      </c>
      <c r="G2222" s="144">
        <v>54154.63</v>
      </c>
      <c r="H2222" s="145">
        <v>29.057589740838115</v>
      </c>
      <c r="I2222" s="146">
        <v>132215.37</v>
      </c>
    </row>
    <row r="2223" spans="1:9" ht="13.5" customHeight="1" x14ac:dyDescent="0.2">
      <c r="A2223" s="127">
        <v>10075</v>
      </c>
      <c r="B2223" s="127" t="str">
        <f t="shared" si="34"/>
        <v>E26</v>
      </c>
      <c r="C2223" s="129" t="s">
        <v>38</v>
      </c>
      <c r="D2223" s="130">
        <v>29500</v>
      </c>
      <c r="E2223" s="130">
        <v>10775</v>
      </c>
      <c r="F2223" s="130">
        <v>0</v>
      </c>
      <c r="G2223" s="130">
        <v>10775</v>
      </c>
      <c r="H2223" s="131">
        <v>36.525423728813557</v>
      </c>
      <c r="I2223" s="132">
        <v>18725</v>
      </c>
    </row>
    <row r="2224" spans="1:9" ht="13.5" customHeight="1" x14ac:dyDescent="0.2">
      <c r="A2224" s="127">
        <v>10075</v>
      </c>
      <c r="B2224" s="127" t="str">
        <f t="shared" si="34"/>
        <v>E27</v>
      </c>
      <c r="C2224" s="129" t="s">
        <v>39</v>
      </c>
      <c r="D2224" s="130">
        <v>45002</v>
      </c>
      <c r="E2224" s="130">
        <v>10327.540000000001</v>
      </c>
      <c r="F2224" s="130">
        <v>0</v>
      </c>
      <c r="G2224" s="130">
        <v>10327.540000000001</v>
      </c>
      <c r="H2224" s="131">
        <v>22.949068930269767</v>
      </c>
      <c r="I2224" s="132">
        <v>34674.46</v>
      </c>
    </row>
    <row r="2225" spans="1:9" ht="13.5" customHeight="1" x14ac:dyDescent="0.2">
      <c r="A2225" s="127">
        <v>10075</v>
      </c>
      <c r="B2225" s="127" t="str">
        <f t="shared" si="34"/>
        <v>E28</v>
      </c>
      <c r="C2225" s="129" t="s">
        <v>40</v>
      </c>
      <c r="D2225" s="130">
        <v>43127</v>
      </c>
      <c r="E2225" s="130">
        <v>24291.55</v>
      </c>
      <c r="F2225" s="130">
        <v>0</v>
      </c>
      <c r="G2225" s="130">
        <v>24291.55</v>
      </c>
      <c r="H2225" s="131">
        <v>56.325619681406081</v>
      </c>
      <c r="I2225" s="132">
        <v>18835.45</v>
      </c>
    </row>
    <row r="2226" spans="1:9" ht="12.75" customHeight="1" x14ac:dyDescent="0.2">
      <c r="A2226" s="127">
        <v>10075</v>
      </c>
      <c r="B2226" s="127" t="str">
        <f t="shared" si="34"/>
        <v/>
      </c>
    </row>
    <row r="2227" spans="1:9" ht="13.5" customHeight="1" x14ac:dyDescent="0.2">
      <c r="A2227" s="127">
        <v>10075</v>
      </c>
      <c r="C2227" s="143" t="s">
        <v>41</v>
      </c>
      <c r="D2227" s="144">
        <v>117629</v>
      </c>
      <c r="E2227" s="144">
        <v>45394.09</v>
      </c>
      <c r="F2227" s="144">
        <v>0</v>
      </c>
      <c r="G2227" s="144">
        <v>45394.09</v>
      </c>
      <c r="H2227" s="145">
        <v>38.590900203181185</v>
      </c>
      <c r="I2227" s="146">
        <v>72234.91</v>
      </c>
    </row>
    <row r="2228" spans="1:9" ht="13.5" customHeight="1" x14ac:dyDescent="0.2">
      <c r="A2228" s="127">
        <v>10075</v>
      </c>
      <c r="B2228" s="127" t="str">
        <f t="shared" si="34"/>
        <v>Con</v>
      </c>
      <c r="C2228" s="129" t="s">
        <v>42</v>
      </c>
      <c r="D2228" s="130">
        <v>5235</v>
      </c>
      <c r="E2228" s="130">
        <v>0</v>
      </c>
      <c r="F2228" s="130">
        <v>0</v>
      </c>
      <c r="G2228" s="130">
        <v>0</v>
      </c>
      <c r="H2228" s="131">
        <v>0</v>
      </c>
      <c r="I2228" s="132">
        <v>5235</v>
      </c>
    </row>
    <row r="2229" spans="1:9" ht="12.75" customHeight="1" x14ac:dyDescent="0.2">
      <c r="A2229" s="127">
        <v>10075</v>
      </c>
      <c r="B2229" s="127" t="str">
        <f t="shared" si="34"/>
        <v/>
      </c>
    </row>
    <row r="2230" spans="1:9" ht="13.5" customHeight="1" x14ac:dyDescent="0.2">
      <c r="A2230" s="127">
        <v>10075</v>
      </c>
      <c r="C2230" s="143" t="s">
        <v>44</v>
      </c>
      <c r="D2230" s="144">
        <v>5235</v>
      </c>
      <c r="E2230" s="144">
        <v>0</v>
      </c>
      <c r="F2230" s="144">
        <v>0</v>
      </c>
      <c r="G2230" s="144">
        <v>0</v>
      </c>
      <c r="H2230" s="145">
        <v>0</v>
      </c>
      <c r="I2230" s="146">
        <v>5235</v>
      </c>
    </row>
    <row r="2231" spans="1:9" ht="0.75" customHeight="1" x14ac:dyDescent="0.2">
      <c r="A2231" s="127">
        <v>10075</v>
      </c>
      <c r="B2231" s="127" t="str">
        <f t="shared" si="34"/>
        <v/>
      </c>
    </row>
    <row r="2232" spans="1:9" ht="15.75" customHeight="1" x14ac:dyDescent="0.2">
      <c r="A2232" s="127">
        <v>10075</v>
      </c>
      <c r="C2232" s="139" t="s">
        <v>45</v>
      </c>
      <c r="D2232" s="140">
        <v>1740304</v>
      </c>
      <c r="E2232" s="140">
        <v>156526.87</v>
      </c>
      <c r="F2232" s="140">
        <v>0</v>
      </c>
      <c r="G2232" s="140">
        <v>156526.87</v>
      </c>
      <c r="H2232" s="141">
        <v>8.9942257214831436</v>
      </c>
      <c r="I2232" s="142">
        <v>1583777.13</v>
      </c>
    </row>
    <row r="2233" spans="1:9" ht="14.25" customHeight="1" x14ac:dyDescent="0.2">
      <c r="A2233" s="127">
        <v>10075</v>
      </c>
      <c r="B2233" s="127" t="s">
        <v>322</v>
      </c>
      <c r="C2233" s="161" t="s">
        <v>46</v>
      </c>
      <c r="D2233" s="162">
        <v>-10523</v>
      </c>
      <c r="E2233" s="162">
        <v>-1337586.26</v>
      </c>
      <c r="F2233" s="162">
        <v>0</v>
      </c>
      <c r="G2233" s="162">
        <v>-1337586.26</v>
      </c>
      <c r="H2233" s="151">
        <v>12711.073458139314</v>
      </c>
      <c r="I2233" s="152">
        <v>1327063.26</v>
      </c>
    </row>
    <row r="2234" spans="1:9" ht="16.5" customHeight="1" x14ac:dyDescent="0.2">
      <c r="A2234" s="127">
        <v>10075</v>
      </c>
      <c r="B2234" s="127" t="s">
        <v>323</v>
      </c>
      <c r="C2234" s="153" t="s">
        <v>47</v>
      </c>
      <c r="D2234" s="154">
        <v>15414</v>
      </c>
      <c r="E2234" s="155"/>
      <c r="F2234" s="155"/>
      <c r="G2234" s="155"/>
      <c r="H2234" s="155"/>
      <c r="I2234" s="156"/>
    </row>
    <row r="2235" spans="1:9" ht="13.5" customHeight="1" x14ac:dyDescent="0.2">
      <c r="A2235" s="127">
        <v>10075</v>
      </c>
      <c r="B2235" s="127" t="str">
        <f>LEFT(C2235,4)</f>
        <v>CI01</v>
      </c>
      <c r="C2235" s="129" t="s">
        <v>48</v>
      </c>
      <c r="D2235" s="130">
        <v>-7697</v>
      </c>
      <c r="E2235" s="130">
        <v>0</v>
      </c>
      <c r="F2235" s="130">
        <v>0</v>
      </c>
      <c r="G2235" s="130">
        <v>0</v>
      </c>
      <c r="H2235" s="131">
        <v>0</v>
      </c>
      <c r="I2235" s="132">
        <v>-7697</v>
      </c>
    </row>
    <row r="2236" spans="1:9" ht="12.75" customHeight="1" x14ac:dyDescent="0.2">
      <c r="A2236" s="127">
        <v>10075</v>
      </c>
      <c r="B2236" s="127" t="str">
        <f t="shared" si="34"/>
        <v/>
      </c>
    </row>
    <row r="2237" spans="1:9" ht="13.5" customHeight="1" x14ac:dyDescent="0.2">
      <c r="A2237" s="127">
        <v>10075</v>
      </c>
      <c r="C2237" s="143" t="s">
        <v>51</v>
      </c>
      <c r="D2237" s="144">
        <v>-7697</v>
      </c>
      <c r="E2237" s="144">
        <v>0</v>
      </c>
      <c r="F2237" s="144">
        <v>0</v>
      </c>
      <c r="G2237" s="144">
        <v>0</v>
      </c>
      <c r="H2237" s="145">
        <v>0</v>
      </c>
      <c r="I2237" s="146">
        <v>-7697</v>
      </c>
    </row>
    <row r="2238" spans="1:9" ht="0.75" customHeight="1" x14ac:dyDescent="0.2">
      <c r="A2238" s="127">
        <v>10075</v>
      </c>
      <c r="B2238" s="127" t="str">
        <f t="shared" si="34"/>
        <v/>
      </c>
    </row>
    <row r="2239" spans="1:9" ht="13.5" customHeight="1" x14ac:dyDescent="0.2">
      <c r="A2239" s="127">
        <v>10075</v>
      </c>
      <c r="B2239" s="127" t="s">
        <v>325</v>
      </c>
      <c r="C2239" s="129" t="s">
        <v>229</v>
      </c>
      <c r="D2239" s="130">
        <v>23111</v>
      </c>
      <c r="E2239" s="130">
        <v>0</v>
      </c>
      <c r="F2239" s="130">
        <v>0</v>
      </c>
      <c r="G2239" s="130">
        <v>0</v>
      </c>
      <c r="H2239" s="131">
        <v>0</v>
      </c>
      <c r="I2239" s="132">
        <v>23111</v>
      </c>
    </row>
    <row r="2240" spans="1:9" ht="12.75" customHeight="1" x14ac:dyDescent="0.2">
      <c r="A2240" s="127">
        <v>10075</v>
      </c>
      <c r="B2240" s="127" t="str">
        <f t="shared" si="34"/>
        <v/>
      </c>
    </row>
    <row r="2241" spans="1:9" ht="13.5" customHeight="1" x14ac:dyDescent="0.2">
      <c r="A2241" s="127">
        <v>10075</v>
      </c>
      <c r="C2241" s="143" t="s">
        <v>56</v>
      </c>
      <c r="D2241" s="144">
        <v>23111</v>
      </c>
      <c r="E2241" s="144">
        <v>0</v>
      </c>
      <c r="F2241" s="144">
        <v>0</v>
      </c>
      <c r="G2241" s="144">
        <v>0</v>
      </c>
      <c r="H2241" s="145">
        <v>0</v>
      </c>
      <c r="I2241" s="146">
        <v>23111</v>
      </c>
    </row>
    <row r="2242" spans="1:9" ht="0.75" customHeight="1" x14ac:dyDescent="0.2">
      <c r="A2242" s="127">
        <v>10075</v>
      </c>
      <c r="B2242" s="127" t="str">
        <f t="shared" si="34"/>
        <v/>
      </c>
    </row>
    <row r="2243" spans="1:9" ht="14.25" customHeight="1" x14ac:dyDescent="0.2">
      <c r="A2243" s="127">
        <v>10075</v>
      </c>
      <c r="B2243" s="127" t="s">
        <v>324</v>
      </c>
      <c r="C2243" s="157" t="s">
        <v>57</v>
      </c>
      <c r="D2243" s="158">
        <v>15414</v>
      </c>
      <c r="E2243" s="158">
        <v>0</v>
      </c>
      <c r="F2243" s="158">
        <v>0</v>
      </c>
      <c r="G2243" s="158">
        <v>0</v>
      </c>
      <c r="H2243" s="159">
        <v>0</v>
      </c>
      <c r="I2243" s="160">
        <v>15414</v>
      </c>
    </row>
    <row r="2244" spans="1:9" ht="0.75" customHeight="1" x14ac:dyDescent="0.2">
      <c r="A2244" s="127">
        <v>10075</v>
      </c>
      <c r="B2244" s="127" t="str">
        <f t="shared" si="34"/>
        <v/>
      </c>
    </row>
    <row r="2245" spans="1:9" ht="14.25" customHeight="1" x14ac:dyDescent="0.2">
      <c r="A2245" s="127">
        <v>10075</v>
      </c>
      <c r="B2245" s="127" t="str">
        <f t="shared" si="34"/>
        <v>TOT</v>
      </c>
      <c r="C2245" s="133" t="s">
        <v>58</v>
      </c>
      <c r="D2245" s="134">
        <v>4891</v>
      </c>
      <c r="E2245" s="134">
        <v>-1337586.26</v>
      </c>
      <c r="F2245" s="134">
        <v>0</v>
      </c>
      <c r="G2245" s="134">
        <v>-1337586.26</v>
      </c>
      <c r="H2245" s="135">
        <v>-27347.909629932532</v>
      </c>
      <c r="I2245" s="136">
        <v>1342477.26</v>
      </c>
    </row>
    <row r="2246" spans="1:9" ht="6.75" customHeight="1" x14ac:dyDescent="0.2">
      <c r="B2246" s="127" t="str">
        <f t="shared" si="34"/>
        <v>Lon</v>
      </c>
      <c r="C2246" s="247" t="s">
        <v>202</v>
      </c>
      <c r="D2246" s="247"/>
      <c r="E2246" s="247"/>
      <c r="F2246" s="247"/>
      <c r="G2246" s="247"/>
    </row>
    <row r="2247" spans="1:9" ht="13.5" customHeight="1" x14ac:dyDescent="0.2">
      <c r="B2247" s="127" t="str">
        <f t="shared" si="34"/>
        <v/>
      </c>
      <c r="C2247" s="247"/>
      <c r="D2247" s="247"/>
      <c r="E2247" s="247"/>
      <c r="F2247" s="247"/>
      <c r="G2247" s="247"/>
    </row>
    <row r="2248" spans="1:9" ht="6.75" customHeight="1" x14ac:dyDescent="0.2">
      <c r="B2248" s="127" t="str">
        <f t="shared" si="34"/>
        <v/>
      </c>
      <c r="C2248" s="247"/>
      <c r="D2248" s="247"/>
      <c r="E2248" s="247"/>
      <c r="F2248" s="247"/>
      <c r="G2248" s="247"/>
    </row>
    <row r="2249" spans="1:9" ht="13.5" customHeight="1" x14ac:dyDescent="0.2">
      <c r="B2249" s="127" t="str">
        <f t="shared" si="34"/>
        <v>Rep</v>
      </c>
      <c r="C2249" s="248" t="s">
        <v>203</v>
      </c>
      <c r="D2249" s="248"/>
      <c r="E2249" s="248"/>
      <c r="F2249" s="248"/>
      <c r="G2249" s="248"/>
    </row>
    <row r="2250" spans="1:9" ht="6.75" customHeight="1" x14ac:dyDescent="0.2">
      <c r="B2250" s="127" t="str">
        <f t="shared" si="34"/>
        <v/>
      </c>
    </row>
    <row r="2251" spans="1:9" ht="12.75" customHeight="1" x14ac:dyDescent="0.2">
      <c r="B2251" s="127" t="str">
        <f t="shared" si="34"/>
        <v>Cos</v>
      </c>
      <c r="C2251" s="248" t="s">
        <v>256</v>
      </c>
      <c r="D2251" s="248"/>
      <c r="E2251" s="248"/>
      <c r="F2251" s="248"/>
      <c r="G2251" s="248"/>
    </row>
    <row r="2252" spans="1:9" ht="13.5" customHeight="1" x14ac:dyDescent="0.2">
      <c r="B2252" s="127" t="str">
        <f t="shared" ref="B2252:B2315" si="35">LEFT(C2252,3)</f>
        <v/>
      </c>
      <c r="C2252" s="248"/>
      <c r="D2252" s="248"/>
      <c r="E2252" s="248"/>
      <c r="F2252" s="248"/>
      <c r="G2252" s="248"/>
    </row>
    <row r="2253" spans="1:9" ht="6" customHeight="1" x14ac:dyDescent="0.2">
      <c r="B2253" s="127" t="str">
        <f t="shared" si="35"/>
        <v/>
      </c>
    </row>
    <row r="2254" spans="1:9" ht="13.5" customHeight="1" x14ac:dyDescent="0.2">
      <c r="B2254" s="127" t="str">
        <f t="shared" si="35"/>
        <v xml:space="preserve">
CF</v>
      </c>
      <c r="C2254" s="249" t="s">
        <v>205</v>
      </c>
      <c r="D2254" s="251" t="s">
        <v>206</v>
      </c>
      <c r="E2254" s="251" t="s">
        <v>207</v>
      </c>
      <c r="F2254" s="251" t="s">
        <v>208</v>
      </c>
      <c r="G2254" s="252" t="s">
        <v>209</v>
      </c>
      <c r="H2254" s="245" t="s">
        <v>210</v>
      </c>
      <c r="I2254" s="243" t="s">
        <v>211</v>
      </c>
    </row>
    <row r="2255" spans="1:9" ht="15" customHeight="1" x14ac:dyDescent="0.2">
      <c r="B2255" s="127" t="str">
        <f t="shared" si="35"/>
        <v/>
      </c>
      <c r="C2255" s="250"/>
      <c r="D2255" s="246"/>
      <c r="E2255" s="246"/>
      <c r="F2255" s="246"/>
      <c r="G2255" s="253"/>
      <c r="H2255" s="246"/>
      <c r="I2255" s="244"/>
    </row>
    <row r="2256" spans="1:9" ht="16.5" customHeight="1" x14ac:dyDescent="0.2">
      <c r="A2256" s="127">
        <v>10078</v>
      </c>
      <c r="B2256" s="126" t="s">
        <v>321</v>
      </c>
      <c r="C2256" s="147" t="s">
        <v>5</v>
      </c>
      <c r="D2256" s="148">
        <v>180210</v>
      </c>
      <c r="E2256" s="149"/>
      <c r="F2256" s="149"/>
      <c r="G2256" s="149"/>
      <c r="H2256" s="149"/>
      <c r="I2256" s="150"/>
    </row>
    <row r="2257" spans="1:9" ht="13.5" customHeight="1" x14ac:dyDescent="0.2">
      <c r="A2257" s="127">
        <v>10078</v>
      </c>
      <c r="B2257" s="127" t="str">
        <f t="shared" si="35"/>
        <v>I01</v>
      </c>
      <c r="C2257" s="129" t="s">
        <v>6</v>
      </c>
      <c r="D2257" s="130">
        <v>-620291</v>
      </c>
      <c r="E2257" s="130">
        <v>-618742.25</v>
      </c>
      <c r="F2257" s="130">
        <v>0</v>
      </c>
      <c r="G2257" s="130">
        <v>-618742.25</v>
      </c>
      <c r="H2257" s="131">
        <v>99.750318801981649</v>
      </c>
      <c r="I2257" s="132">
        <v>-1548.75</v>
      </c>
    </row>
    <row r="2258" spans="1:9" ht="13.5" customHeight="1" x14ac:dyDescent="0.2">
      <c r="A2258" s="127">
        <v>10078</v>
      </c>
      <c r="B2258" s="127" t="str">
        <f t="shared" si="35"/>
        <v>I03</v>
      </c>
      <c r="C2258" s="129" t="s">
        <v>7</v>
      </c>
      <c r="D2258" s="130">
        <v>-10990</v>
      </c>
      <c r="E2258" s="130">
        <v>-16575.689999999999</v>
      </c>
      <c r="F2258" s="130">
        <v>0</v>
      </c>
      <c r="G2258" s="130">
        <v>-16575.689999999999</v>
      </c>
      <c r="H2258" s="131">
        <v>150.82520473157413</v>
      </c>
      <c r="I2258" s="132">
        <v>5585.6899999999978</v>
      </c>
    </row>
    <row r="2259" spans="1:9" ht="13.5" customHeight="1" x14ac:dyDescent="0.2">
      <c r="A2259" s="127">
        <v>10078</v>
      </c>
      <c r="B2259" s="127" t="str">
        <f t="shared" si="35"/>
        <v>I05</v>
      </c>
      <c r="C2259" s="129" t="s">
        <v>8</v>
      </c>
      <c r="D2259" s="130">
        <v>-7920</v>
      </c>
      <c r="E2259" s="130">
        <v>-1980</v>
      </c>
      <c r="F2259" s="130">
        <v>0</v>
      </c>
      <c r="G2259" s="130">
        <v>-1980</v>
      </c>
      <c r="H2259" s="131">
        <v>25</v>
      </c>
      <c r="I2259" s="132">
        <v>-5940</v>
      </c>
    </row>
    <row r="2260" spans="1:9" ht="13.5" customHeight="1" x14ac:dyDescent="0.2">
      <c r="A2260" s="127">
        <v>10078</v>
      </c>
      <c r="B2260" s="127" t="str">
        <f t="shared" si="35"/>
        <v>I07</v>
      </c>
      <c r="C2260" s="129" t="s">
        <v>212</v>
      </c>
      <c r="D2260" s="130">
        <v>-1000</v>
      </c>
      <c r="E2260" s="130">
        <v>0</v>
      </c>
      <c r="F2260" s="130">
        <v>0</v>
      </c>
      <c r="G2260" s="130">
        <v>0</v>
      </c>
      <c r="H2260" s="131">
        <v>0</v>
      </c>
      <c r="I2260" s="132">
        <v>-1000</v>
      </c>
    </row>
    <row r="2261" spans="1:9" ht="13.5" customHeight="1" x14ac:dyDescent="0.2">
      <c r="A2261" s="127">
        <v>10078</v>
      </c>
      <c r="B2261" s="127" t="str">
        <f t="shared" si="35"/>
        <v>I08</v>
      </c>
      <c r="C2261" s="129" t="s">
        <v>213</v>
      </c>
      <c r="D2261" s="130">
        <v>-10000</v>
      </c>
      <c r="E2261" s="130">
        <v>-14.32</v>
      </c>
      <c r="F2261" s="130">
        <v>0</v>
      </c>
      <c r="G2261" s="130">
        <v>-14.32</v>
      </c>
      <c r="H2261" s="131">
        <v>0.14319999999999999</v>
      </c>
      <c r="I2261" s="132">
        <v>-9985.68</v>
      </c>
    </row>
    <row r="2262" spans="1:9" ht="13.5" customHeight="1" x14ac:dyDescent="0.2">
      <c r="A2262" s="127">
        <v>10078</v>
      </c>
      <c r="B2262" s="127" t="str">
        <f t="shared" si="35"/>
        <v>I09</v>
      </c>
      <c r="C2262" s="129" t="s">
        <v>10</v>
      </c>
      <c r="D2262" s="130">
        <v>-16500</v>
      </c>
      <c r="E2262" s="130">
        <v>-6035.64</v>
      </c>
      <c r="F2262" s="130">
        <v>0</v>
      </c>
      <c r="G2262" s="130">
        <v>-6035.64</v>
      </c>
      <c r="H2262" s="131">
        <v>36.579636363636361</v>
      </c>
      <c r="I2262" s="132">
        <v>-10464.36</v>
      </c>
    </row>
    <row r="2263" spans="1:9" ht="13.5" customHeight="1" x14ac:dyDescent="0.2">
      <c r="A2263" s="127">
        <v>10078</v>
      </c>
      <c r="B2263" s="127" t="str">
        <f t="shared" si="35"/>
        <v>I12</v>
      </c>
      <c r="C2263" s="129" t="s">
        <v>11</v>
      </c>
      <c r="D2263" s="130">
        <v>-17304</v>
      </c>
      <c r="E2263" s="130">
        <v>-10272.64</v>
      </c>
      <c r="F2263" s="130">
        <v>0</v>
      </c>
      <c r="G2263" s="130">
        <v>-10272.64</v>
      </c>
      <c r="H2263" s="131">
        <v>59.36569579288026</v>
      </c>
      <c r="I2263" s="132">
        <v>-7031.36</v>
      </c>
    </row>
    <row r="2264" spans="1:9" ht="13.5" customHeight="1" x14ac:dyDescent="0.2">
      <c r="A2264" s="127">
        <v>10078</v>
      </c>
      <c r="B2264" s="127" t="str">
        <f t="shared" si="35"/>
        <v>I13</v>
      </c>
      <c r="C2264" s="129" t="s">
        <v>12</v>
      </c>
      <c r="D2264" s="130">
        <v>-1500</v>
      </c>
      <c r="E2264" s="130">
        <v>-142.65</v>
      </c>
      <c r="F2264" s="130">
        <v>0</v>
      </c>
      <c r="G2264" s="130">
        <v>-142.65</v>
      </c>
      <c r="H2264" s="131">
        <v>9.51</v>
      </c>
      <c r="I2264" s="132">
        <v>-1357.35</v>
      </c>
    </row>
    <row r="2265" spans="1:9" ht="13.5" customHeight="1" x14ac:dyDescent="0.2">
      <c r="A2265" s="127">
        <v>10078</v>
      </c>
      <c r="B2265" s="127" t="str">
        <f t="shared" si="35"/>
        <v>I18</v>
      </c>
      <c r="C2265" s="129" t="s">
        <v>13</v>
      </c>
      <c r="D2265" s="130">
        <v>-28325</v>
      </c>
      <c r="E2265" s="130">
        <v>-7081.17</v>
      </c>
      <c r="F2265" s="130">
        <v>0</v>
      </c>
      <c r="G2265" s="130">
        <v>-7081.17</v>
      </c>
      <c r="H2265" s="131">
        <v>24.99971756398941</v>
      </c>
      <c r="I2265" s="132">
        <v>-21243.83</v>
      </c>
    </row>
    <row r="2266" spans="1:9" ht="12.75" customHeight="1" x14ac:dyDescent="0.2">
      <c r="A2266" s="127">
        <v>10078</v>
      </c>
      <c r="B2266" s="127" t="str">
        <f t="shared" si="35"/>
        <v/>
      </c>
    </row>
    <row r="2267" spans="1:9" ht="13.5" customHeight="1" x14ac:dyDescent="0.2">
      <c r="A2267" s="127">
        <v>10078</v>
      </c>
      <c r="C2267" s="143" t="s">
        <v>14</v>
      </c>
      <c r="D2267" s="144">
        <v>-713830</v>
      </c>
      <c r="E2267" s="144">
        <v>-660844.36</v>
      </c>
      <c r="F2267" s="144">
        <v>0</v>
      </c>
      <c r="G2267" s="144">
        <v>-660844.36</v>
      </c>
      <c r="H2267" s="145">
        <v>92.577274701259398</v>
      </c>
      <c r="I2267" s="146">
        <v>-52985.64</v>
      </c>
    </row>
    <row r="2268" spans="1:9" ht="0.75" customHeight="1" x14ac:dyDescent="0.2">
      <c r="A2268" s="127">
        <v>10078</v>
      </c>
      <c r="B2268" s="127" t="str">
        <f t="shared" si="35"/>
        <v/>
      </c>
    </row>
    <row r="2269" spans="1:9" ht="13.5" customHeight="1" x14ac:dyDescent="0.2">
      <c r="A2269" s="127">
        <v>10078</v>
      </c>
      <c r="B2269" s="127" t="str">
        <f t="shared" si="35"/>
        <v>E01</v>
      </c>
      <c r="C2269" s="129" t="s">
        <v>15</v>
      </c>
      <c r="D2269" s="130">
        <v>356236</v>
      </c>
      <c r="E2269" s="130">
        <v>0</v>
      </c>
      <c r="F2269" s="130">
        <v>0</v>
      </c>
      <c r="G2269" s="130">
        <v>0</v>
      </c>
      <c r="H2269" s="131">
        <v>0</v>
      </c>
      <c r="I2269" s="132">
        <v>356236</v>
      </c>
    </row>
    <row r="2270" spans="1:9" ht="13.5" customHeight="1" x14ac:dyDescent="0.2">
      <c r="A2270" s="127">
        <v>10078</v>
      </c>
      <c r="B2270" s="127" t="str">
        <f t="shared" si="35"/>
        <v>E03</v>
      </c>
      <c r="C2270" s="129" t="s">
        <v>17</v>
      </c>
      <c r="D2270" s="130">
        <v>70601</v>
      </c>
      <c r="E2270" s="130">
        <v>0</v>
      </c>
      <c r="F2270" s="130">
        <v>0</v>
      </c>
      <c r="G2270" s="130">
        <v>0</v>
      </c>
      <c r="H2270" s="131">
        <v>0</v>
      </c>
      <c r="I2270" s="132">
        <v>70601</v>
      </c>
    </row>
    <row r="2271" spans="1:9" ht="13.5" customHeight="1" x14ac:dyDescent="0.2">
      <c r="A2271" s="127">
        <v>10078</v>
      </c>
      <c r="B2271" s="127" t="str">
        <f t="shared" si="35"/>
        <v>E04</v>
      </c>
      <c r="C2271" s="129" t="s">
        <v>18</v>
      </c>
      <c r="D2271" s="130">
        <v>34071</v>
      </c>
      <c r="E2271" s="130">
        <v>0</v>
      </c>
      <c r="F2271" s="130">
        <v>0</v>
      </c>
      <c r="G2271" s="130">
        <v>0</v>
      </c>
      <c r="H2271" s="131">
        <v>0</v>
      </c>
      <c r="I2271" s="132">
        <v>34071</v>
      </c>
    </row>
    <row r="2272" spans="1:9" ht="13.5" customHeight="1" x14ac:dyDescent="0.2">
      <c r="A2272" s="127">
        <v>10078</v>
      </c>
      <c r="B2272" s="127" t="str">
        <f t="shared" si="35"/>
        <v>E05</v>
      </c>
      <c r="C2272" s="129" t="s">
        <v>214</v>
      </c>
      <c r="D2272" s="130">
        <v>21963</v>
      </c>
      <c r="E2272" s="130">
        <v>0</v>
      </c>
      <c r="F2272" s="130">
        <v>0</v>
      </c>
      <c r="G2272" s="130">
        <v>0</v>
      </c>
      <c r="H2272" s="131">
        <v>0</v>
      </c>
      <c r="I2272" s="132">
        <v>21963</v>
      </c>
    </row>
    <row r="2273" spans="1:9" ht="13.5" customHeight="1" x14ac:dyDescent="0.2">
      <c r="A2273" s="127">
        <v>10078</v>
      </c>
      <c r="B2273" s="127" t="str">
        <f t="shared" si="35"/>
        <v>E07</v>
      </c>
      <c r="C2273" s="129" t="s">
        <v>19</v>
      </c>
      <c r="D2273" s="130">
        <v>24054</v>
      </c>
      <c r="E2273" s="130">
        <v>0</v>
      </c>
      <c r="F2273" s="130">
        <v>0</v>
      </c>
      <c r="G2273" s="130">
        <v>0</v>
      </c>
      <c r="H2273" s="131">
        <v>0</v>
      </c>
      <c r="I2273" s="132">
        <v>24054</v>
      </c>
    </row>
    <row r="2274" spans="1:9" ht="13.5" customHeight="1" x14ac:dyDescent="0.2">
      <c r="A2274" s="127">
        <v>10078</v>
      </c>
      <c r="B2274" s="127" t="str">
        <f t="shared" si="35"/>
        <v>E08</v>
      </c>
      <c r="C2274" s="129" t="s">
        <v>20</v>
      </c>
      <c r="D2274" s="130">
        <v>8904</v>
      </c>
      <c r="E2274" s="130">
        <v>1116.7</v>
      </c>
      <c r="F2274" s="130">
        <v>0</v>
      </c>
      <c r="G2274" s="130">
        <v>1116.7</v>
      </c>
      <c r="H2274" s="131">
        <v>12.541554357592094</v>
      </c>
      <c r="I2274" s="132">
        <v>7787.3</v>
      </c>
    </row>
    <row r="2275" spans="1:9" ht="13.5" customHeight="1" x14ac:dyDescent="0.2">
      <c r="A2275" s="127">
        <v>10078</v>
      </c>
      <c r="B2275" s="127" t="str">
        <f t="shared" si="35"/>
        <v>E09</v>
      </c>
      <c r="C2275" s="129" t="s">
        <v>215</v>
      </c>
      <c r="D2275" s="130">
        <v>6504</v>
      </c>
      <c r="E2275" s="130">
        <v>789</v>
      </c>
      <c r="F2275" s="130">
        <v>0</v>
      </c>
      <c r="G2275" s="130">
        <v>789</v>
      </c>
      <c r="H2275" s="131">
        <v>12.1309963099631</v>
      </c>
      <c r="I2275" s="132">
        <v>5715</v>
      </c>
    </row>
    <row r="2276" spans="1:9" ht="13.5" customHeight="1" x14ac:dyDescent="0.2">
      <c r="A2276" s="127">
        <v>10078</v>
      </c>
      <c r="B2276" s="127" t="str">
        <f t="shared" si="35"/>
        <v>E10</v>
      </c>
      <c r="C2276" s="129" t="s">
        <v>21</v>
      </c>
      <c r="D2276" s="130">
        <v>5741</v>
      </c>
      <c r="E2276" s="130">
        <v>0</v>
      </c>
      <c r="F2276" s="130">
        <v>0</v>
      </c>
      <c r="G2276" s="130">
        <v>0</v>
      </c>
      <c r="H2276" s="131">
        <v>0</v>
      </c>
      <c r="I2276" s="132">
        <v>5741</v>
      </c>
    </row>
    <row r="2277" spans="1:9" ht="13.5" customHeight="1" x14ac:dyDescent="0.2">
      <c r="A2277" s="127">
        <v>10078</v>
      </c>
      <c r="B2277" s="127" t="str">
        <f t="shared" si="35"/>
        <v>E11</v>
      </c>
      <c r="C2277" s="129" t="s">
        <v>22</v>
      </c>
      <c r="D2277" s="130">
        <v>800</v>
      </c>
      <c r="E2277" s="130">
        <v>0</v>
      </c>
      <c r="F2277" s="130">
        <v>0</v>
      </c>
      <c r="G2277" s="130">
        <v>0</v>
      </c>
      <c r="H2277" s="131">
        <v>0</v>
      </c>
      <c r="I2277" s="132">
        <v>800</v>
      </c>
    </row>
    <row r="2278" spans="1:9" ht="12.75" customHeight="1" x14ac:dyDescent="0.2">
      <c r="A2278" s="127">
        <v>10078</v>
      </c>
      <c r="B2278" s="127" t="str">
        <f t="shared" si="35"/>
        <v/>
      </c>
    </row>
    <row r="2279" spans="1:9" ht="13.5" customHeight="1" x14ac:dyDescent="0.2">
      <c r="A2279" s="127">
        <v>10078</v>
      </c>
      <c r="C2279" s="143" t="s">
        <v>23</v>
      </c>
      <c r="D2279" s="144">
        <v>528874</v>
      </c>
      <c r="E2279" s="144">
        <v>1905.7</v>
      </c>
      <c r="F2279" s="144">
        <v>0</v>
      </c>
      <c r="G2279" s="144">
        <v>1905.7</v>
      </c>
      <c r="H2279" s="145">
        <v>0.36033157235938995</v>
      </c>
      <c r="I2279" s="146">
        <v>526968.30000000005</v>
      </c>
    </row>
    <row r="2280" spans="1:9" ht="13.5" customHeight="1" x14ac:dyDescent="0.2">
      <c r="A2280" s="127">
        <v>10078</v>
      </c>
      <c r="B2280" s="127" t="str">
        <f t="shared" si="35"/>
        <v>E12</v>
      </c>
      <c r="C2280" s="129" t="s">
        <v>24</v>
      </c>
      <c r="D2280" s="130">
        <v>7250</v>
      </c>
      <c r="E2280" s="130">
        <v>2635.6</v>
      </c>
      <c r="F2280" s="130">
        <v>0</v>
      </c>
      <c r="G2280" s="130">
        <v>2635.6</v>
      </c>
      <c r="H2280" s="131">
        <v>36.35310344827586</v>
      </c>
      <c r="I2280" s="132">
        <v>4614.3999999999996</v>
      </c>
    </row>
    <row r="2281" spans="1:9" ht="13.5" customHeight="1" x14ac:dyDescent="0.2">
      <c r="A2281" s="127">
        <v>10078</v>
      </c>
      <c r="B2281" s="127" t="str">
        <f t="shared" si="35"/>
        <v>E13</v>
      </c>
      <c r="C2281" s="129" t="s">
        <v>216</v>
      </c>
      <c r="D2281" s="130">
        <v>100</v>
      </c>
      <c r="E2281" s="130">
        <v>1290.6600000000001</v>
      </c>
      <c r="F2281" s="130">
        <v>0</v>
      </c>
      <c r="G2281" s="130">
        <v>1290.6600000000001</v>
      </c>
      <c r="H2281" s="131">
        <v>1290.6600000000001</v>
      </c>
      <c r="I2281" s="132">
        <v>-1190.6600000000001</v>
      </c>
    </row>
    <row r="2282" spans="1:9" ht="13.5" customHeight="1" x14ac:dyDescent="0.2">
      <c r="A2282" s="127">
        <v>10078</v>
      </c>
      <c r="B2282" s="127" t="str">
        <f t="shared" si="35"/>
        <v>E14</v>
      </c>
      <c r="C2282" s="129" t="s">
        <v>25</v>
      </c>
      <c r="D2282" s="130">
        <v>800</v>
      </c>
      <c r="E2282" s="130">
        <v>135.85</v>
      </c>
      <c r="F2282" s="130">
        <v>0</v>
      </c>
      <c r="G2282" s="130">
        <v>135.85</v>
      </c>
      <c r="H2282" s="131">
        <v>16.981249999999999</v>
      </c>
      <c r="I2282" s="132">
        <v>664.15</v>
      </c>
    </row>
    <row r="2283" spans="1:9" ht="13.5" customHeight="1" x14ac:dyDescent="0.2">
      <c r="A2283" s="127">
        <v>10078</v>
      </c>
      <c r="B2283" s="127" t="str">
        <f t="shared" si="35"/>
        <v>E15</v>
      </c>
      <c r="C2283" s="129" t="s">
        <v>26</v>
      </c>
      <c r="D2283" s="130">
        <v>1000</v>
      </c>
      <c r="E2283" s="130">
        <v>262.73</v>
      </c>
      <c r="F2283" s="130">
        <v>0</v>
      </c>
      <c r="G2283" s="130">
        <v>262.73</v>
      </c>
      <c r="H2283" s="131">
        <v>26.273000000000003</v>
      </c>
      <c r="I2283" s="132">
        <v>737.27</v>
      </c>
    </row>
    <row r="2284" spans="1:9" ht="13.5" customHeight="1" x14ac:dyDescent="0.2">
      <c r="A2284" s="127">
        <v>10078</v>
      </c>
      <c r="B2284" s="127" t="str">
        <f t="shared" si="35"/>
        <v>E16</v>
      </c>
      <c r="C2284" s="129" t="s">
        <v>27</v>
      </c>
      <c r="D2284" s="130">
        <v>7000</v>
      </c>
      <c r="E2284" s="130">
        <v>-951.04</v>
      </c>
      <c r="F2284" s="130">
        <v>0</v>
      </c>
      <c r="G2284" s="130">
        <v>-951.04</v>
      </c>
      <c r="H2284" s="131">
        <v>-13.586285714285713</v>
      </c>
      <c r="I2284" s="132">
        <v>7951.04</v>
      </c>
    </row>
    <row r="2285" spans="1:9" ht="13.5" customHeight="1" x14ac:dyDescent="0.2">
      <c r="A2285" s="127">
        <v>10078</v>
      </c>
      <c r="B2285" s="127" t="str">
        <f t="shared" si="35"/>
        <v>E17</v>
      </c>
      <c r="C2285" s="129" t="s">
        <v>28</v>
      </c>
      <c r="D2285" s="130">
        <v>1310</v>
      </c>
      <c r="E2285" s="130">
        <v>1348.23</v>
      </c>
      <c r="F2285" s="130">
        <v>0</v>
      </c>
      <c r="G2285" s="130">
        <v>1348.23</v>
      </c>
      <c r="H2285" s="131">
        <v>102.91832061068702</v>
      </c>
      <c r="I2285" s="132">
        <v>-38.229999999999997</v>
      </c>
    </row>
    <row r="2286" spans="1:9" ht="13.5" customHeight="1" x14ac:dyDescent="0.2">
      <c r="A2286" s="127">
        <v>10078</v>
      </c>
      <c r="B2286" s="127" t="str">
        <f t="shared" si="35"/>
        <v>E18</v>
      </c>
      <c r="C2286" s="129" t="s">
        <v>29</v>
      </c>
      <c r="D2286" s="130">
        <v>5689</v>
      </c>
      <c r="E2286" s="130">
        <v>3728.84</v>
      </c>
      <c r="F2286" s="130">
        <v>0</v>
      </c>
      <c r="G2286" s="130">
        <v>3728.84</v>
      </c>
      <c r="H2286" s="131">
        <v>65.544735454385659</v>
      </c>
      <c r="I2286" s="132">
        <v>1960.16</v>
      </c>
    </row>
    <row r="2287" spans="1:9" ht="12.75" customHeight="1" x14ac:dyDescent="0.2">
      <c r="A2287" s="127">
        <v>10078</v>
      </c>
      <c r="B2287" s="127" t="str">
        <f t="shared" si="35"/>
        <v/>
      </c>
    </row>
    <row r="2288" spans="1:9" ht="13.5" customHeight="1" x14ac:dyDescent="0.2">
      <c r="A2288" s="127">
        <v>10078</v>
      </c>
      <c r="C2288" s="143" t="s">
        <v>30</v>
      </c>
      <c r="D2288" s="144">
        <v>23149</v>
      </c>
      <c r="E2288" s="144">
        <v>8450.8700000000008</v>
      </c>
      <c r="F2288" s="144">
        <v>0</v>
      </c>
      <c r="G2288" s="144">
        <v>8450.8700000000008</v>
      </c>
      <c r="H2288" s="145">
        <v>36.50641496392933</v>
      </c>
      <c r="I2288" s="146">
        <v>14698.13</v>
      </c>
    </row>
    <row r="2289" spans="1:9" ht="13.5" customHeight="1" x14ac:dyDescent="0.2">
      <c r="A2289" s="127">
        <v>10078</v>
      </c>
      <c r="B2289" s="127" t="str">
        <f t="shared" si="35"/>
        <v>E19</v>
      </c>
      <c r="C2289" s="129" t="s">
        <v>31</v>
      </c>
      <c r="D2289" s="130">
        <v>34820</v>
      </c>
      <c r="E2289" s="130">
        <v>11978.63</v>
      </c>
      <c r="F2289" s="130">
        <v>0</v>
      </c>
      <c r="G2289" s="130">
        <v>11978.63</v>
      </c>
      <c r="H2289" s="131">
        <v>34.401579551981619</v>
      </c>
      <c r="I2289" s="132">
        <v>22841.37</v>
      </c>
    </row>
    <row r="2290" spans="1:9" ht="13.5" customHeight="1" x14ac:dyDescent="0.2">
      <c r="A2290" s="127">
        <v>10078</v>
      </c>
      <c r="B2290" s="127" t="str">
        <f t="shared" si="35"/>
        <v>E20</v>
      </c>
      <c r="C2290" s="129" t="s">
        <v>32</v>
      </c>
      <c r="D2290" s="130">
        <v>11500</v>
      </c>
      <c r="E2290" s="130">
        <v>5678.79</v>
      </c>
      <c r="F2290" s="130">
        <v>0</v>
      </c>
      <c r="G2290" s="130">
        <v>5678.79</v>
      </c>
      <c r="H2290" s="131">
        <v>49.380782608695654</v>
      </c>
      <c r="I2290" s="132">
        <v>5821.21</v>
      </c>
    </row>
    <row r="2291" spans="1:9" ht="13.5" customHeight="1" x14ac:dyDescent="0.2">
      <c r="A2291" s="127">
        <v>10078</v>
      </c>
      <c r="B2291" s="127" t="str">
        <f t="shared" si="35"/>
        <v>E22</v>
      </c>
      <c r="C2291" s="129" t="s">
        <v>33</v>
      </c>
      <c r="D2291" s="130">
        <v>8561</v>
      </c>
      <c r="E2291" s="130">
        <v>2221.92</v>
      </c>
      <c r="F2291" s="130">
        <v>0</v>
      </c>
      <c r="G2291" s="130">
        <v>2221.92</v>
      </c>
      <c r="H2291" s="131">
        <v>25.9539773390959</v>
      </c>
      <c r="I2291" s="132">
        <v>6339.08</v>
      </c>
    </row>
    <row r="2292" spans="1:9" ht="13.5" customHeight="1" x14ac:dyDescent="0.2">
      <c r="A2292" s="127">
        <v>10078</v>
      </c>
      <c r="B2292" s="127" t="str">
        <f t="shared" si="35"/>
        <v>E23</v>
      </c>
      <c r="C2292" s="129" t="s">
        <v>34</v>
      </c>
      <c r="D2292" s="130">
        <v>3490</v>
      </c>
      <c r="E2292" s="130">
        <v>1292.6099999999999</v>
      </c>
      <c r="F2292" s="130">
        <v>0</v>
      </c>
      <c r="G2292" s="130">
        <v>1292.6099999999999</v>
      </c>
      <c r="H2292" s="131">
        <v>37.037535816618906</v>
      </c>
      <c r="I2292" s="132">
        <v>2197.39</v>
      </c>
    </row>
    <row r="2293" spans="1:9" ht="13.5" customHeight="1" x14ac:dyDescent="0.2">
      <c r="A2293" s="127">
        <v>10078</v>
      </c>
      <c r="B2293" s="127" t="str">
        <f t="shared" si="35"/>
        <v>E24</v>
      </c>
      <c r="C2293" s="129" t="s">
        <v>35</v>
      </c>
      <c r="D2293" s="130">
        <v>6100</v>
      </c>
      <c r="E2293" s="130">
        <v>2721.44</v>
      </c>
      <c r="F2293" s="130">
        <v>0</v>
      </c>
      <c r="G2293" s="130">
        <v>2721.44</v>
      </c>
      <c r="H2293" s="131">
        <v>44.61377049180328</v>
      </c>
      <c r="I2293" s="132">
        <v>3378.56</v>
      </c>
    </row>
    <row r="2294" spans="1:9" ht="13.5" customHeight="1" x14ac:dyDescent="0.2">
      <c r="A2294" s="127">
        <v>10078</v>
      </c>
      <c r="B2294" s="127" t="str">
        <f t="shared" si="35"/>
        <v>E25</v>
      </c>
      <c r="C2294" s="129" t="s">
        <v>36</v>
      </c>
      <c r="D2294" s="130">
        <v>36600</v>
      </c>
      <c r="E2294" s="130">
        <v>11827.33</v>
      </c>
      <c r="F2294" s="130">
        <v>0</v>
      </c>
      <c r="G2294" s="130">
        <v>11827.33</v>
      </c>
      <c r="H2294" s="131">
        <v>32.315109289617482</v>
      </c>
      <c r="I2294" s="132">
        <v>24772.67</v>
      </c>
    </row>
    <row r="2295" spans="1:9" ht="12.75" customHeight="1" x14ac:dyDescent="0.2">
      <c r="A2295" s="127">
        <v>10078</v>
      </c>
      <c r="B2295" s="127" t="str">
        <f t="shared" si="35"/>
        <v/>
      </c>
    </row>
    <row r="2296" spans="1:9" ht="13.5" customHeight="1" x14ac:dyDescent="0.2">
      <c r="A2296" s="127">
        <v>10078</v>
      </c>
      <c r="C2296" s="143" t="s">
        <v>37</v>
      </c>
      <c r="D2296" s="144">
        <v>101071</v>
      </c>
      <c r="E2296" s="144">
        <v>35720.720000000001</v>
      </c>
      <c r="F2296" s="144">
        <v>0</v>
      </c>
      <c r="G2296" s="144">
        <v>35720.720000000001</v>
      </c>
      <c r="H2296" s="145">
        <v>35.342204984614774</v>
      </c>
      <c r="I2296" s="146">
        <v>65350.28</v>
      </c>
    </row>
    <row r="2297" spans="1:9" ht="13.5" customHeight="1" x14ac:dyDescent="0.2">
      <c r="A2297" s="127">
        <v>10078</v>
      </c>
      <c r="B2297" s="127" t="str">
        <f t="shared" si="35"/>
        <v>E26</v>
      </c>
      <c r="C2297" s="129" t="s">
        <v>38</v>
      </c>
      <c r="D2297" s="130">
        <v>5000</v>
      </c>
      <c r="E2297" s="130">
        <v>2579</v>
      </c>
      <c r="F2297" s="130">
        <v>0</v>
      </c>
      <c r="G2297" s="130">
        <v>2579</v>
      </c>
      <c r="H2297" s="131">
        <v>51.58</v>
      </c>
      <c r="I2297" s="132">
        <v>2421</v>
      </c>
    </row>
    <row r="2298" spans="1:9" ht="13.5" customHeight="1" x14ac:dyDescent="0.2">
      <c r="A2298" s="127">
        <v>10078</v>
      </c>
      <c r="B2298" s="127" t="str">
        <f t="shared" si="35"/>
        <v>E27</v>
      </c>
      <c r="C2298" s="129" t="s">
        <v>39</v>
      </c>
      <c r="D2298" s="130">
        <v>34242</v>
      </c>
      <c r="E2298" s="130">
        <v>13305.7</v>
      </c>
      <c r="F2298" s="130">
        <v>0</v>
      </c>
      <c r="G2298" s="130">
        <v>13305.7</v>
      </c>
      <c r="H2298" s="131">
        <v>38.857835406810352</v>
      </c>
      <c r="I2298" s="132">
        <v>20936.3</v>
      </c>
    </row>
    <row r="2299" spans="1:9" ht="13.5" customHeight="1" x14ac:dyDescent="0.2">
      <c r="A2299" s="127">
        <v>10078</v>
      </c>
      <c r="B2299" s="127" t="str">
        <f t="shared" si="35"/>
        <v>E28</v>
      </c>
      <c r="C2299" s="129" t="s">
        <v>40</v>
      </c>
      <c r="D2299" s="130">
        <v>25788</v>
      </c>
      <c r="E2299" s="130">
        <v>4609.26</v>
      </c>
      <c r="F2299" s="130">
        <v>0</v>
      </c>
      <c r="G2299" s="130">
        <v>4609.26</v>
      </c>
      <c r="H2299" s="131">
        <v>17.873662168450441</v>
      </c>
      <c r="I2299" s="132">
        <v>21178.74</v>
      </c>
    </row>
    <row r="2300" spans="1:9" ht="12.75" customHeight="1" x14ac:dyDescent="0.2">
      <c r="A2300" s="127">
        <v>10078</v>
      </c>
      <c r="B2300" s="127" t="str">
        <f t="shared" si="35"/>
        <v/>
      </c>
    </row>
    <row r="2301" spans="1:9" ht="13.5" customHeight="1" x14ac:dyDescent="0.2">
      <c r="A2301" s="127">
        <v>10078</v>
      </c>
      <c r="C2301" s="143" t="s">
        <v>41</v>
      </c>
      <c r="D2301" s="144">
        <v>65030</v>
      </c>
      <c r="E2301" s="144">
        <v>20493.96</v>
      </c>
      <c r="F2301" s="144">
        <v>0</v>
      </c>
      <c r="G2301" s="144">
        <v>20493.96</v>
      </c>
      <c r="H2301" s="145">
        <v>31.514624019683225</v>
      </c>
      <c r="I2301" s="146">
        <v>44536.04</v>
      </c>
    </row>
    <row r="2302" spans="1:9" ht="13.5" customHeight="1" x14ac:dyDescent="0.2">
      <c r="A2302" s="127">
        <v>10078</v>
      </c>
      <c r="B2302" s="127" t="str">
        <f t="shared" si="35"/>
        <v>Con</v>
      </c>
      <c r="C2302" s="129" t="s">
        <v>42</v>
      </c>
      <c r="D2302" s="130">
        <v>175916</v>
      </c>
      <c r="E2302" s="130">
        <v>0</v>
      </c>
      <c r="F2302" s="130">
        <v>0</v>
      </c>
      <c r="G2302" s="130">
        <v>0</v>
      </c>
      <c r="H2302" s="131">
        <v>0</v>
      </c>
      <c r="I2302" s="132">
        <v>175916</v>
      </c>
    </row>
    <row r="2303" spans="1:9" ht="12.75" customHeight="1" x14ac:dyDescent="0.2">
      <c r="A2303" s="127">
        <v>10078</v>
      </c>
      <c r="B2303" s="127" t="str">
        <f t="shared" si="35"/>
        <v/>
      </c>
    </row>
    <row r="2304" spans="1:9" ht="13.5" customHeight="1" x14ac:dyDescent="0.2">
      <c r="A2304" s="127">
        <v>10078</v>
      </c>
      <c r="C2304" s="143" t="s">
        <v>44</v>
      </c>
      <c r="D2304" s="144">
        <v>175916</v>
      </c>
      <c r="E2304" s="144">
        <v>0</v>
      </c>
      <c r="F2304" s="144">
        <v>0</v>
      </c>
      <c r="G2304" s="144">
        <v>0</v>
      </c>
      <c r="H2304" s="145">
        <v>0</v>
      </c>
      <c r="I2304" s="146">
        <v>175916</v>
      </c>
    </row>
    <row r="2305" spans="1:9" ht="0.75" customHeight="1" x14ac:dyDescent="0.2">
      <c r="A2305" s="127">
        <v>10078</v>
      </c>
      <c r="B2305" s="127" t="str">
        <f t="shared" si="35"/>
        <v/>
      </c>
    </row>
    <row r="2306" spans="1:9" ht="15.75" customHeight="1" x14ac:dyDescent="0.2">
      <c r="A2306" s="127">
        <v>10078</v>
      </c>
      <c r="C2306" s="139" t="s">
        <v>45</v>
      </c>
      <c r="D2306" s="140">
        <v>894040</v>
      </c>
      <c r="E2306" s="140">
        <v>66571.25</v>
      </c>
      <c r="F2306" s="140">
        <v>0</v>
      </c>
      <c r="G2306" s="140">
        <v>66571.25</v>
      </c>
      <c r="H2306" s="141">
        <v>7.4461153863361824</v>
      </c>
      <c r="I2306" s="142">
        <v>827468.75</v>
      </c>
    </row>
    <row r="2307" spans="1:9" ht="14.25" customHeight="1" x14ac:dyDescent="0.2">
      <c r="A2307" s="127">
        <v>10078</v>
      </c>
      <c r="B2307" s="127" t="s">
        <v>322</v>
      </c>
      <c r="C2307" s="161" t="s">
        <v>46</v>
      </c>
      <c r="D2307" s="162">
        <v>180210</v>
      </c>
      <c r="E2307" s="162">
        <v>-594273.11</v>
      </c>
      <c r="F2307" s="162">
        <v>0</v>
      </c>
      <c r="G2307" s="162">
        <v>-594273.11</v>
      </c>
      <c r="H2307" s="151">
        <v>-329.7669996115643</v>
      </c>
      <c r="I2307" s="152">
        <v>774483.11</v>
      </c>
    </row>
    <row r="2308" spans="1:9" ht="16.5" customHeight="1" x14ac:dyDescent="0.2">
      <c r="A2308" s="127">
        <v>10078</v>
      </c>
      <c r="B2308" s="127" t="s">
        <v>323</v>
      </c>
      <c r="C2308" s="153" t="s">
        <v>47</v>
      </c>
      <c r="D2308" s="154">
        <v>0</v>
      </c>
      <c r="E2308" s="155"/>
      <c r="F2308" s="155"/>
      <c r="G2308" s="155"/>
      <c r="H2308" s="155"/>
      <c r="I2308" s="156"/>
    </row>
    <row r="2309" spans="1:9" ht="13.5" customHeight="1" x14ac:dyDescent="0.2">
      <c r="A2309" s="127">
        <v>10078</v>
      </c>
      <c r="B2309" s="127" t="str">
        <f>LEFT(C2309,4)</f>
        <v>CE03</v>
      </c>
      <c r="C2309" s="129" t="s">
        <v>226</v>
      </c>
      <c r="D2309" s="130">
        <v>0</v>
      </c>
      <c r="E2309" s="130">
        <v>8335</v>
      </c>
      <c r="F2309" s="130">
        <v>0</v>
      </c>
      <c r="G2309" s="130">
        <v>8335</v>
      </c>
      <c r="H2309" s="131">
        <v>0</v>
      </c>
      <c r="I2309" s="132">
        <v>-8335</v>
      </c>
    </row>
    <row r="2310" spans="1:9" ht="12.75" customHeight="1" x14ac:dyDescent="0.2">
      <c r="A2310" s="127">
        <v>10078</v>
      </c>
      <c r="B2310" s="127" t="str">
        <f t="shared" si="35"/>
        <v/>
      </c>
    </row>
    <row r="2311" spans="1:9" ht="13.5" customHeight="1" x14ac:dyDescent="0.2">
      <c r="A2311" s="127">
        <v>10078</v>
      </c>
      <c r="C2311" s="143" t="s">
        <v>56</v>
      </c>
      <c r="D2311" s="144">
        <v>0</v>
      </c>
      <c r="E2311" s="144">
        <v>8335</v>
      </c>
      <c r="F2311" s="144">
        <v>0</v>
      </c>
      <c r="G2311" s="144">
        <v>8335</v>
      </c>
      <c r="H2311" s="145">
        <v>0</v>
      </c>
      <c r="I2311" s="146">
        <v>-8335</v>
      </c>
    </row>
    <row r="2312" spans="1:9" ht="0.75" customHeight="1" x14ac:dyDescent="0.2">
      <c r="A2312" s="127">
        <v>10078</v>
      </c>
      <c r="B2312" s="127" t="str">
        <f t="shared" si="35"/>
        <v/>
      </c>
    </row>
    <row r="2313" spans="1:9" ht="14.25" customHeight="1" x14ac:dyDescent="0.2">
      <c r="A2313" s="127">
        <v>10078</v>
      </c>
      <c r="B2313" s="127" t="s">
        <v>324</v>
      </c>
      <c r="C2313" s="157" t="s">
        <v>57</v>
      </c>
      <c r="D2313" s="158">
        <v>0</v>
      </c>
      <c r="E2313" s="158">
        <v>8335</v>
      </c>
      <c r="F2313" s="158">
        <v>0</v>
      </c>
      <c r="G2313" s="158">
        <v>8335</v>
      </c>
      <c r="H2313" s="159">
        <v>0</v>
      </c>
      <c r="I2313" s="160">
        <v>-8335</v>
      </c>
    </row>
    <row r="2314" spans="1:9" ht="0.75" customHeight="1" x14ac:dyDescent="0.2">
      <c r="A2314" s="127">
        <v>10078</v>
      </c>
      <c r="B2314" s="127" t="str">
        <f t="shared" si="35"/>
        <v/>
      </c>
    </row>
    <row r="2315" spans="1:9" ht="14.25" customHeight="1" x14ac:dyDescent="0.2">
      <c r="A2315" s="127">
        <v>10078</v>
      </c>
      <c r="B2315" s="127" t="str">
        <f t="shared" si="35"/>
        <v>TOT</v>
      </c>
      <c r="C2315" s="133" t="s">
        <v>58</v>
      </c>
      <c r="D2315" s="134">
        <v>180210</v>
      </c>
      <c r="E2315" s="134">
        <v>-585938.11</v>
      </c>
      <c r="F2315" s="134">
        <v>0</v>
      </c>
      <c r="G2315" s="134">
        <v>-585938.11</v>
      </c>
      <c r="H2315" s="135">
        <v>-325.14184007546748</v>
      </c>
      <c r="I2315" s="136">
        <v>766148.11</v>
      </c>
    </row>
    <row r="2316" spans="1:9" ht="6.75" customHeight="1" x14ac:dyDescent="0.2">
      <c r="B2316" s="127" t="str">
        <f t="shared" ref="B2316:B2375" si="36">LEFT(C2316,3)</f>
        <v>Lon</v>
      </c>
      <c r="C2316" s="247" t="s">
        <v>202</v>
      </c>
      <c r="D2316" s="247"/>
      <c r="E2316" s="247"/>
      <c r="F2316" s="247"/>
      <c r="G2316" s="247"/>
    </row>
    <row r="2317" spans="1:9" ht="13.5" customHeight="1" x14ac:dyDescent="0.2">
      <c r="B2317" s="127" t="str">
        <f t="shared" si="36"/>
        <v/>
      </c>
      <c r="C2317" s="247"/>
      <c r="D2317" s="247"/>
      <c r="E2317" s="247"/>
      <c r="F2317" s="247"/>
      <c r="G2317" s="247"/>
    </row>
    <row r="2318" spans="1:9" ht="6.75" customHeight="1" x14ac:dyDescent="0.2">
      <c r="B2318" s="127" t="str">
        <f t="shared" si="36"/>
        <v/>
      </c>
      <c r="C2318" s="247"/>
      <c r="D2318" s="247"/>
      <c r="E2318" s="247"/>
      <c r="F2318" s="247"/>
      <c r="G2318" s="247"/>
    </row>
    <row r="2319" spans="1:9" ht="13.5" customHeight="1" x14ac:dyDescent="0.2">
      <c r="B2319" s="127" t="str">
        <f t="shared" si="36"/>
        <v>Rep</v>
      </c>
      <c r="C2319" s="248" t="s">
        <v>203</v>
      </c>
      <c r="D2319" s="248"/>
      <c r="E2319" s="248"/>
      <c r="F2319" s="248"/>
      <c r="G2319" s="248"/>
    </row>
    <row r="2320" spans="1:9" ht="6.75" customHeight="1" x14ac:dyDescent="0.2">
      <c r="B2320" s="127" t="str">
        <f t="shared" si="36"/>
        <v/>
      </c>
    </row>
    <row r="2321" spans="1:9" ht="12.75" customHeight="1" x14ac:dyDescent="0.2">
      <c r="B2321" s="127" t="str">
        <f t="shared" si="36"/>
        <v>Cos</v>
      </c>
      <c r="C2321" s="248" t="s">
        <v>257</v>
      </c>
      <c r="D2321" s="248"/>
      <c r="E2321" s="248"/>
      <c r="F2321" s="248"/>
      <c r="G2321" s="248"/>
    </row>
    <row r="2322" spans="1:9" ht="13.5" customHeight="1" x14ac:dyDescent="0.2">
      <c r="B2322" s="127" t="str">
        <f t="shared" si="36"/>
        <v/>
      </c>
      <c r="C2322" s="248"/>
      <c r="D2322" s="248"/>
      <c r="E2322" s="248"/>
      <c r="F2322" s="248"/>
      <c r="G2322" s="248"/>
    </row>
    <row r="2323" spans="1:9" ht="6" customHeight="1" x14ac:dyDescent="0.2">
      <c r="B2323" s="127" t="str">
        <f t="shared" si="36"/>
        <v/>
      </c>
    </row>
    <row r="2324" spans="1:9" ht="13.5" customHeight="1" x14ac:dyDescent="0.2">
      <c r="B2324" s="127" t="str">
        <f t="shared" si="36"/>
        <v xml:space="preserve">
CF</v>
      </c>
      <c r="C2324" s="249" t="s">
        <v>205</v>
      </c>
      <c r="D2324" s="251" t="s">
        <v>206</v>
      </c>
      <c r="E2324" s="251" t="s">
        <v>207</v>
      </c>
      <c r="F2324" s="251" t="s">
        <v>208</v>
      </c>
      <c r="G2324" s="252" t="s">
        <v>209</v>
      </c>
      <c r="H2324" s="245" t="s">
        <v>210</v>
      </c>
      <c r="I2324" s="243" t="s">
        <v>211</v>
      </c>
    </row>
    <row r="2325" spans="1:9" ht="15" customHeight="1" x14ac:dyDescent="0.2">
      <c r="B2325" s="127" t="str">
        <f t="shared" si="36"/>
        <v/>
      </c>
      <c r="C2325" s="250"/>
      <c r="D2325" s="246"/>
      <c r="E2325" s="246"/>
      <c r="F2325" s="246"/>
      <c r="G2325" s="253"/>
      <c r="H2325" s="246"/>
      <c r="I2325" s="244"/>
    </row>
    <row r="2326" spans="1:9" ht="16.5" customHeight="1" x14ac:dyDescent="0.2">
      <c r="A2326" s="127">
        <v>10079</v>
      </c>
      <c r="B2326" s="126" t="s">
        <v>321</v>
      </c>
      <c r="C2326" s="147" t="s">
        <v>5</v>
      </c>
      <c r="D2326" s="148">
        <v>80106</v>
      </c>
      <c r="E2326" s="149"/>
      <c r="F2326" s="149"/>
      <c r="G2326" s="149"/>
      <c r="H2326" s="149"/>
      <c r="I2326" s="150"/>
    </row>
    <row r="2327" spans="1:9" ht="13.5" customHeight="1" x14ac:dyDescent="0.2">
      <c r="A2327" s="127">
        <v>10079</v>
      </c>
      <c r="B2327" s="127" t="str">
        <f t="shared" si="36"/>
        <v>I01</v>
      </c>
      <c r="C2327" s="129" t="s">
        <v>6</v>
      </c>
      <c r="D2327" s="130">
        <v>-1379424</v>
      </c>
      <c r="E2327" s="130">
        <v>-383174</v>
      </c>
      <c r="F2327" s="130">
        <v>0</v>
      </c>
      <c r="G2327" s="130">
        <v>-383174</v>
      </c>
      <c r="H2327" s="131">
        <v>27.777826107128771</v>
      </c>
      <c r="I2327" s="132">
        <v>-996250</v>
      </c>
    </row>
    <row r="2328" spans="1:9" ht="13.5" customHeight="1" x14ac:dyDescent="0.2">
      <c r="A2328" s="127">
        <v>10079</v>
      </c>
      <c r="B2328" s="127" t="str">
        <f t="shared" si="36"/>
        <v>I03</v>
      </c>
      <c r="C2328" s="129" t="s">
        <v>7</v>
      </c>
      <c r="D2328" s="130">
        <v>-81294</v>
      </c>
      <c r="E2328" s="130">
        <v>-21536.6</v>
      </c>
      <c r="F2328" s="130">
        <v>0</v>
      </c>
      <c r="G2328" s="130">
        <v>-21536.6</v>
      </c>
      <c r="H2328" s="131">
        <v>26.492238049548551</v>
      </c>
      <c r="I2328" s="132">
        <v>-59757.4</v>
      </c>
    </row>
    <row r="2329" spans="1:9" ht="13.5" customHeight="1" x14ac:dyDescent="0.2">
      <c r="A2329" s="127">
        <v>10079</v>
      </c>
      <c r="B2329" s="127" t="str">
        <f t="shared" si="36"/>
        <v>I05</v>
      </c>
      <c r="C2329" s="129" t="s">
        <v>8</v>
      </c>
      <c r="D2329" s="130">
        <v>-66000</v>
      </c>
      <c r="E2329" s="130">
        <v>0</v>
      </c>
      <c r="F2329" s="130">
        <v>0</v>
      </c>
      <c r="G2329" s="130">
        <v>0</v>
      </c>
      <c r="H2329" s="131">
        <v>0</v>
      </c>
      <c r="I2329" s="132">
        <v>-66000</v>
      </c>
    </row>
    <row r="2330" spans="1:9" ht="13.5" customHeight="1" x14ac:dyDescent="0.2">
      <c r="A2330" s="127">
        <v>10079</v>
      </c>
      <c r="B2330" s="127" t="str">
        <f t="shared" si="36"/>
        <v>I07</v>
      </c>
      <c r="C2330" s="129" t="s">
        <v>212</v>
      </c>
      <c r="D2330" s="130">
        <v>0</v>
      </c>
      <c r="E2330" s="130">
        <v>-139.04000000000116</v>
      </c>
      <c r="F2330" s="130">
        <v>0</v>
      </c>
      <c r="G2330" s="130">
        <v>-139.04000000000116</v>
      </c>
      <c r="H2330" s="131">
        <v>0</v>
      </c>
      <c r="I2330" s="132">
        <v>139.04000000000116</v>
      </c>
    </row>
    <row r="2331" spans="1:9" ht="13.5" customHeight="1" x14ac:dyDescent="0.2">
      <c r="A2331" s="127">
        <v>10079</v>
      </c>
      <c r="B2331" s="127" t="str">
        <f t="shared" si="36"/>
        <v>I08</v>
      </c>
      <c r="C2331" s="129" t="s">
        <v>213</v>
      </c>
      <c r="D2331" s="130">
        <v>-85000</v>
      </c>
      <c r="E2331" s="130">
        <v>-27790.92</v>
      </c>
      <c r="F2331" s="130">
        <v>0</v>
      </c>
      <c r="G2331" s="130">
        <v>-27790.92</v>
      </c>
      <c r="H2331" s="131">
        <v>32.6952</v>
      </c>
      <c r="I2331" s="132">
        <v>-57209.08</v>
      </c>
    </row>
    <row r="2332" spans="1:9" ht="13.5" customHeight="1" x14ac:dyDescent="0.2">
      <c r="A2332" s="127">
        <v>10079</v>
      </c>
      <c r="B2332" s="127" t="str">
        <f t="shared" si="36"/>
        <v>I09</v>
      </c>
      <c r="C2332" s="129" t="s">
        <v>10</v>
      </c>
      <c r="D2332" s="130">
        <v>-30000</v>
      </c>
      <c r="E2332" s="130">
        <v>-8518.5499999999993</v>
      </c>
      <c r="F2332" s="130">
        <v>0</v>
      </c>
      <c r="G2332" s="130">
        <v>-8518.5499999999993</v>
      </c>
      <c r="H2332" s="131">
        <v>28.395166666666665</v>
      </c>
      <c r="I2332" s="132">
        <v>-21481.45</v>
      </c>
    </row>
    <row r="2333" spans="1:9" ht="13.5" customHeight="1" x14ac:dyDescent="0.2">
      <c r="A2333" s="127">
        <v>10079</v>
      </c>
      <c r="B2333" s="127" t="str">
        <f t="shared" si="36"/>
        <v>I12</v>
      </c>
      <c r="C2333" s="129" t="s">
        <v>11</v>
      </c>
      <c r="D2333" s="130">
        <v>-20895</v>
      </c>
      <c r="E2333" s="130">
        <v>-14636.84</v>
      </c>
      <c r="F2333" s="130">
        <v>0</v>
      </c>
      <c r="G2333" s="130">
        <v>-14636.84</v>
      </c>
      <c r="H2333" s="131">
        <v>70.049485522852351</v>
      </c>
      <c r="I2333" s="132">
        <v>-6258.16</v>
      </c>
    </row>
    <row r="2334" spans="1:9" ht="13.5" customHeight="1" x14ac:dyDescent="0.2">
      <c r="A2334" s="127">
        <v>10079</v>
      </c>
      <c r="B2334" s="127" t="str">
        <f t="shared" si="36"/>
        <v>I13</v>
      </c>
      <c r="C2334" s="129" t="s">
        <v>12</v>
      </c>
      <c r="D2334" s="130">
        <v>-1230</v>
      </c>
      <c r="E2334" s="130">
        <v>-5878</v>
      </c>
      <c r="F2334" s="130">
        <v>0</v>
      </c>
      <c r="G2334" s="130">
        <v>-5878</v>
      </c>
      <c r="H2334" s="131">
        <v>477.88617886178855</v>
      </c>
      <c r="I2334" s="132">
        <v>4648</v>
      </c>
    </row>
    <row r="2335" spans="1:9" ht="13.5" customHeight="1" x14ac:dyDescent="0.2">
      <c r="A2335" s="127">
        <v>10079</v>
      </c>
      <c r="B2335" s="127" t="str">
        <f t="shared" si="36"/>
        <v>I18</v>
      </c>
      <c r="C2335" s="129" t="s">
        <v>13</v>
      </c>
      <c r="D2335" s="130">
        <v>-88642</v>
      </c>
      <c r="E2335" s="130">
        <v>0</v>
      </c>
      <c r="F2335" s="130">
        <v>0</v>
      </c>
      <c r="G2335" s="130">
        <v>0</v>
      </c>
      <c r="H2335" s="131">
        <v>0</v>
      </c>
      <c r="I2335" s="132">
        <v>-88642</v>
      </c>
    </row>
    <row r="2336" spans="1:9" ht="12.75" customHeight="1" x14ac:dyDescent="0.2">
      <c r="A2336" s="127">
        <v>10079</v>
      </c>
      <c r="B2336" s="127" t="str">
        <f t="shared" si="36"/>
        <v/>
      </c>
    </row>
    <row r="2337" spans="1:9" ht="13.5" customHeight="1" x14ac:dyDescent="0.2">
      <c r="A2337" s="127">
        <v>10079</v>
      </c>
      <c r="C2337" s="143" t="s">
        <v>14</v>
      </c>
      <c r="D2337" s="144">
        <v>-1752485</v>
      </c>
      <c r="E2337" s="144">
        <v>-461673.95</v>
      </c>
      <c r="F2337" s="144">
        <v>0</v>
      </c>
      <c r="G2337" s="144">
        <v>-461673.95</v>
      </c>
      <c r="H2337" s="145">
        <v>26.343960148018382</v>
      </c>
      <c r="I2337" s="146">
        <v>-1290811.05</v>
      </c>
    </row>
    <row r="2338" spans="1:9" ht="0.75" customHeight="1" x14ac:dyDescent="0.2">
      <c r="A2338" s="127">
        <v>10079</v>
      </c>
      <c r="B2338" s="127" t="str">
        <f t="shared" si="36"/>
        <v/>
      </c>
    </row>
    <row r="2339" spans="1:9" ht="13.5" customHeight="1" x14ac:dyDescent="0.2">
      <c r="A2339" s="127">
        <v>10079</v>
      </c>
      <c r="B2339" s="127" t="str">
        <f t="shared" si="36"/>
        <v>E01</v>
      </c>
      <c r="C2339" s="129" t="s">
        <v>15</v>
      </c>
      <c r="D2339" s="130">
        <v>726026</v>
      </c>
      <c r="E2339" s="130">
        <v>120581.26999999997</v>
      </c>
      <c r="F2339" s="130">
        <v>0</v>
      </c>
      <c r="G2339" s="130">
        <v>120581.26999999997</v>
      </c>
      <c r="H2339" s="131">
        <v>16.608395567100899</v>
      </c>
      <c r="I2339" s="132">
        <v>605444.73</v>
      </c>
    </row>
    <row r="2340" spans="1:9" ht="13.5" customHeight="1" x14ac:dyDescent="0.2">
      <c r="A2340" s="127">
        <v>10079</v>
      </c>
      <c r="B2340" s="127" t="str">
        <f t="shared" si="36"/>
        <v>E03</v>
      </c>
      <c r="C2340" s="129" t="s">
        <v>17</v>
      </c>
      <c r="D2340" s="130">
        <v>428397</v>
      </c>
      <c r="E2340" s="130">
        <v>72648.28</v>
      </c>
      <c r="F2340" s="130">
        <v>0</v>
      </c>
      <c r="G2340" s="130">
        <v>72648.28</v>
      </c>
      <c r="H2340" s="131">
        <v>16.958167307427455</v>
      </c>
      <c r="I2340" s="132">
        <v>355748.72</v>
      </c>
    </row>
    <row r="2341" spans="1:9" ht="13.5" customHeight="1" x14ac:dyDescent="0.2">
      <c r="A2341" s="127">
        <v>10079</v>
      </c>
      <c r="B2341" s="127" t="str">
        <f t="shared" si="36"/>
        <v>E04</v>
      </c>
      <c r="C2341" s="129" t="s">
        <v>18</v>
      </c>
      <c r="D2341" s="130">
        <v>30765</v>
      </c>
      <c r="E2341" s="130">
        <v>14.41</v>
      </c>
      <c r="F2341" s="130">
        <v>0</v>
      </c>
      <c r="G2341" s="130">
        <v>14.41</v>
      </c>
      <c r="H2341" s="131">
        <v>4.6838940354298718E-2</v>
      </c>
      <c r="I2341" s="132">
        <v>30750.59</v>
      </c>
    </row>
    <row r="2342" spans="1:9" ht="13.5" customHeight="1" x14ac:dyDescent="0.2">
      <c r="A2342" s="127">
        <v>10079</v>
      </c>
      <c r="B2342" s="127" t="str">
        <f t="shared" si="36"/>
        <v>E05</v>
      </c>
      <c r="C2342" s="129" t="s">
        <v>214</v>
      </c>
      <c r="D2342" s="130">
        <v>74452</v>
      </c>
      <c r="E2342" s="130">
        <v>14703.79</v>
      </c>
      <c r="F2342" s="130">
        <v>0</v>
      </c>
      <c r="G2342" s="130">
        <v>14703.79</v>
      </c>
      <c r="H2342" s="131">
        <v>19.749355289313922</v>
      </c>
      <c r="I2342" s="132">
        <v>59748.21</v>
      </c>
    </row>
    <row r="2343" spans="1:9" ht="13.5" customHeight="1" x14ac:dyDescent="0.2">
      <c r="A2343" s="127">
        <v>10079</v>
      </c>
      <c r="B2343" s="127" t="str">
        <f t="shared" si="36"/>
        <v>E07</v>
      </c>
      <c r="C2343" s="129" t="s">
        <v>19</v>
      </c>
      <c r="D2343" s="130">
        <v>119755</v>
      </c>
      <c r="E2343" s="130">
        <v>20482.36</v>
      </c>
      <c r="F2343" s="130">
        <v>0</v>
      </c>
      <c r="G2343" s="130">
        <v>20482.36</v>
      </c>
      <c r="H2343" s="131">
        <v>17.103553087553756</v>
      </c>
      <c r="I2343" s="132">
        <v>99272.639999999999</v>
      </c>
    </row>
    <row r="2344" spans="1:9" ht="13.5" customHeight="1" x14ac:dyDescent="0.2">
      <c r="A2344" s="127">
        <v>10079</v>
      </c>
      <c r="B2344" s="127" t="str">
        <f t="shared" si="36"/>
        <v>E08</v>
      </c>
      <c r="C2344" s="129" t="s">
        <v>20</v>
      </c>
      <c r="D2344" s="130">
        <v>3950</v>
      </c>
      <c r="E2344" s="130">
        <v>2402.4499999999998</v>
      </c>
      <c r="F2344" s="130">
        <v>0</v>
      </c>
      <c r="G2344" s="130">
        <v>2402.4499999999998</v>
      </c>
      <c r="H2344" s="131">
        <v>60.821518987341761</v>
      </c>
      <c r="I2344" s="132">
        <v>1547.5500000000002</v>
      </c>
    </row>
    <row r="2345" spans="1:9" ht="13.5" customHeight="1" x14ac:dyDescent="0.2">
      <c r="A2345" s="127">
        <v>10079</v>
      </c>
      <c r="B2345" s="127" t="str">
        <f t="shared" si="36"/>
        <v>E09</v>
      </c>
      <c r="C2345" s="129" t="s">
        <v>215</v>
      </c>
      <c r="D2345" s="130">
        <v>1000</v>
      </c>
      <c r="E2345" s="130">
        <v>1050</v>
      </c>
      <c r="F2345" s="130">
        <v>0</v>
      </c>
      <c r="G2345" s="130">
        <v>1050</v>
      </c>
      <c r="H2345" s="131">
        <v>105</v>
      </c>
      <c r="I2345" s="132">
        <v>-50</v>
      </c>
    </row>
    <row r="2346" spans="1:9" ht="13.5" customHeight="1" x14ac:dyDescent="0.2">
      <c r="A2346" s="127">
        <v>10079</v>
      </c>
      <c r="B2346" s="127" t="str">
        <f t="shared" si="36"/>
        <v>E10</v>
      </c>
      <c r="C2346" s="129" t="s">
        <v>21</v>
      </c>
      <c r="D2346" s="130">
        <v>4544</v>
      </c>
      <c r="E2346" s="130">
        <v>544</v>
      </c>
      <c r="F2346" s="130">
        <v>0</v>
      </c>
      <c r="G2346" s="130">
        <v>544</v>
      </c>
      <c r="H2346" s="131">
        <v>11.971830985915492</v>
      </c>
      <c r="I2346" s="132">
        <v>4000</v>
      </c>
    </row>
    <row r="2347" spans="1:9" ht="13.5" customHeight="1" x14ac:dyDescent="0.2">
      <c r="A2347" s="127">
        <v>10079</v>
      </c>
      <c r="B2347" s="127" t="str">
        <f t="shared" si="36"/>
        <v>E11</v>
      </c>
      <c r="C2347" s="129" t="s">
        <v>22</v>
      </c>
      <c r="D2347" s="130">
        <v>1900</v>
      </c>
      <c r="E2347" s="130">
        <v>0</v>
      </c>
      <c r="F2347" s="130">
        <v>0</v>
      </c>
      <c r="G2347" s="130">
        <v>0</v>
      </c>
      <c r="H2347" s="131">
        <v>0</v>
      </c>
      <c r="I2347" s="132">
        <v>1900</v>
      </c>
    </row>
    <row r="2348" spans="1:9" ht="12.75" customHeight="1" x14ac:dyDescent="0.2">
      <c r="A2348" s="127">
        <v>10079</v>
      </c>
      <c r="B2348" s="127" t="str">
        <f t="shared" si="36"/>
        <v/>
      </c>
    </row>
    <row r="2349" spans="1:9" ht="13.5" customHeight="1" x14ac:dyDescent="0.2">
      <c r="A2349" s="127">
        <v>10079</v>
      </c>
      <c r="C2349" s="143" t="s">
        <v>23</v>
      </c>
      <c r="D2349" s="144">
        <v>1390789</v>
      </c>
      <c r="E2349" s="144">
        <v>232426.56</v>
      </c>
      <c r="F2349" s="144">
        <v>0</v>
      </c>
      <c r="G2349" s="144">
        <v>232426.56</v>
      </c>
      <c r="H2349" s="145">
        <v>16.711849173382877</v>
      </c>
      <c r="I2349" s="146">
        <v>1158362.44</v>
      </c>
    </row>
    <row r="2350" spans="1:9" ht="13.5" customHeight="1" x14ac:dyDescent="0.2">
      <c r="A2350" s="127">
        <v>10079</v>
      </c>
      <c r="B2350" s="127" t="str">
        <f t="shared" si="36"/>
        <v>E12</v>
      </c>
      <c r="C2350" s="129" t="s">
        <v>24</v>
      </c>
      <c r="D2350" s="130">
        <v>7500</v>
      </c>
      <c r="E2350" s="130">
        <v>2005.61</v>
      </c>
      <c r="F2350" s="130">
        <v>0</v>
      </c>
      <c r="G2350" s="130">
        <v>2005.61</v>
      </c>
      <c r="H2350" s="131">
        <v>26.741466666666671</v>
      </c>
      <c r="I2350" s="132">
        <v>5494.39</v>
      </c>
    </row>
    <row r="2351" spans="1:9" ht="13.5" customHeight="1" x14ac:dyDescent="0.2">
      <c r="A2351" s="127">
        <v>10079</v>
      </c>
      <c r="B2351" s="127" t="str">
        <f t="shared" si="36"/>
        <v>E13</v>
      </c>
      <c r="C2351" s="129" t="s">
        <v>216</v>
      </c>
      <c r="D2351" s="130">
        <v>4500</v>
      </c>
      <c r="E2351" s="130">
        <v>769.5</v>
      </c>
      <c r="F2351" s="130">
        <v>0</v>
      </c>
      <c r="G2351" s="130">
        <v>769.5</v>
      </c>
      <c r="H2351" s="131">
        <v>17.100000000000001</v>
      </c>
      <c r="I2351" s="132">
        <v>3730.5</v>
      </c>
    </row>
    <row r="2352" spans="1:9" ht="13.5" customHeight="1" x14ac:dyDescent="0.2">
      <c r="A2352" s="127">
        <v>10079</v>
      </c>
      <c r="B2352" s="127" t="str">
        <f t="shared" si="36"/>
        <v>E14</v>
      </c>
      <c r="C2352" s="129" t="s">
        <v>25</v>
      </c>
      <c r="D2352" s="130">
        <v>32000</v>
      </c>
      <c r="E2352" s="130">
        <v>7931.01</v>
      </c>
      <c r="F2352" s="130">
        <v>0</v>
      </c>
      <c r="G2352" s="130">
        <v>7931.01</v>
      </c>
      <c r="H2352" s="131">
        <v>24.784406250000004</v>
      </c>
      <c r="I2352" s="132">
        <v>24068.99</v>
      </c>
    </row>
    <row r="2353" spans="1:9" ht="13.5" customHeight="1" x14ac:dyDescent="0.2">
      <c r="A2353" s="127">
        <v>10079</v>
      </c>
      <c r="B2353" s="127" t="str">
        <f t="shared" si="36"/>
        <v>E15</v>
      </c>
      <c r="C2353" s="129" t="s">
        <v>26</v>
      </c>
      <c r="D2353" s="130">
        <v>3000</v>
      </c>
      <c r="E2353" s="130">
        <v>-1000</v>
      </c>
      <c r="F2353" s="130">
        <v>0</v>
      </c>
      <c r="G2353" s="130">
        <v>-1000</v>
      </c>
      <c r="H2353" s="131">
        <v>-33.333333333333343</v>
      </c>
      <c r="I2353" s="132">
        <v>4000</v>
      </c>
    </row>
    <row r="2354" spans="1:9" ht="13.5" customHeight="1" x14ac:dyDescent="0.2">
      <c r="A2354" s="127">
        <v>10079</v>
      </c>
      <c r="B2354" s="127" t="str">
        <f t="shared" si="36"/>
        <v>E16</v>
      </c>
      <c r="C2354" s="129" t="s">
        <v>27</v>
      </c>
      <c r="D2354" s="130">
        <v>23000</v>
      </c>
      <c r="E2354" s="130">
        <v>-2697.97</v>
      </c>
      <c r="F2354" s="130">
        <v>0</v>
      </c>
      <c r="G2354" s="130">
        <v>-2697.97</v>
      </c>
      <c r="H2354" s="131">
        <v>-11.730304347826086</v>
      </c>
      <c r="I2354" s="132">
        <v>25697.97</v>
      </c>
    </row>
    <row r="2355" spans="1:9" ht="13.5" customHeight="1" x14ac:dyDescent="0.2">
      <c r="A2355" s="127">
        <v>10079</v>
      </c>
      <c r="B2355" s="127" t="str">
        <f t="shared" si="36"/>
        <v>E17</v>
      </c>
      <c r="C2355" s="129" t="s">
        <v>28</v>
      </c>
      <c r="D2355" s="130">
        <v>16351</v>
      </c>
      <c r="E2355" s="130">
        <v>4032</v>
      </c>
      <c r="F2355" s="130">
        <v>0</v>
      </c>
      <c r="G2355" s="130">
        <v>4032</v>
      </c>
      <c r="H2355" s="131">
        <v>24.659042260412207</v>
      </c>
      <c r="I2355" s="132">
        <v>12319</v>
      </c>
    </row>
    <row r="2356" spans="1:9" ht="13.5" customHeight="1" x14ac:dyDescent="0.2">
      <c r="A2356" s="127">
        <v>10079</v>
      </c>
      <c r="B2356" s="127" t="str">
        <f t="shared" si="36"/>
        <v>E18</v>
      </c>
      <c r="C2356" s="129" t="s">
        <v>29</v>
      </c>
      <c r="D2356" s="130">
        <v>5545</v>
      </c>
      <c r="E2356" s="130">
        <v>3200.48</v>
      </c>
      <c r="F2356" s="130">
        <v>0</v>
      </c>
      <c r="G2356" s="130">
        <v>3200.48</v>
      </c>
      <c r="H2356" s="131">
        <v>57.718304779080242</v>
      </c>
      <c r="I2356" s="132">
        <v>2344.52</v>
      </c>
    </row>
    <row r="2357" spans="1:9" ht="12.75" customHeight="1" x14ac:dyDescent="0.2">
      <c r="A2357" s="127">
        <v>10079</v>
      </c>
      <c r="B2357" s="127" t="str">
        <f t="shared" si="36"/>
        <v/>
      </c>
    </row>
    <row r="2358" spans="1:9" ht="13.5" customHeight="1" x14ac:dyDescent="0.2">
      <c r="A2358" s="127">
        <v>10079</v>
      </c>
      <c r="C2358" s="143" t="s">
        <v>30</v>
      </c>
      <c r="D2358" s="144">
        <v>91896</v>
      </c>
      <c r="E2358" s="144">
        <v>14240.63</v>
      </c>
      <c r="F2358" s="144">
        <v>0</v>
      </c>
      <c r="G2358" s="144">
        <v>14240.63</v>
      </c>
      <c r="H2358" s="145">
        <v>15.496463393401235</v>
      </c>
      <c r="I2358" s="146">
        <v>77655.37</v>
      </c>
    </row>
    <row r="2359" spans="1:9" ht="13.5" customHeight="1" x14ac:dyDescent="0.2">
      <c r="A2359" s="127">
        <v>10079</v>
      </c>
      <c r="B2359" s="127" t="str">
        <f t="shared" si="36"/>
        <v>E19</v>
      </c>
      <c r="C2359" s="129" t="s">
        <v>31</v>
      </c>
      <c r="D2359" s="130">
        <v>65105</v>
      </c>
      <c r="E2359" s="130">
        <v>28670.54</v>
      </c>
      <c r="F2359" s="130">
        <v>0</v>
      </c>
      <c r="G2359" s="130">
        <v>28670.54</v>
      </c>
      <c r="H2359" s="131">
        <v>44.037385761462247</v>
      </c>
      <c r="I2359" s="132">
        <v>36434.46</v>
      </c>
    </row>
    <row r="2360" spans="1:9" ht="13.5" customHeight="1" x14ac:dyDescent="0.2">
      <c r="A2360" s="127">
        <v>10079</v>
      </c>
      <c r="B2360" s="127" t="str">
        <f t="shared" si="36"/>
        <v>E20</v>
      </c>
      <c r="C2360" s="129" t="s">
        <v>32</v>
      </c>
      <c r="D2360" s="130">
        <v>7705</v>
      </c>
      <c r="E2360" s="130">
        <v>5905</v>
      </c>
      <c r="F2360" s="130">
        <v>0</v>
      </c>
      <c r="G2360" s="130">
        <v>5905</v>
      </c>
      <c r="H2360" s="131">
        <v>76.638546398442571</v>
      </c>
      <c r="I2360" s="132">
        <v>1800</v>
      </c>
    </row>
    <row r="2361" spans="1:9" ht="13.5" customHeight="1" x14ac:dyDescent="0.2">
      <c r="A2361" s="127">
        <v>10079</v>
      </c>
      <c r="B2361" s="127" t="str">
        <f t="shared" si="36"/>
        <v>E22</v>
      </c>
      <c r="C2361" s="129" t="s">
        <v>33</v>
      </c>
      <c r="D2361" s="130">
        <v>8135</v>
      </c>
      <c r="E2361" s="130">
        <v>6267.05</v>
      </c>
      <c r="F2361" s="130">
        <v>0</v>
      </c>
      <c r="G2361" s="130">
        <v>6267.05</v>
      </c>
      <c r="H2361" s="131">
        <v>77.038106945298097</v>
      </c>
      <c r="I2361" s="132">
        <v>1867.95</v>
      </c>
    </row>
    <row r="2362" spans="1:9" ht="13.5" customHeight="1" x14ac:dyDescent="0.2">
      <c r="A2362" s="127">
        <v>10079</v>
      </c>
      <c r="B2362" s="127" t="str">
        <f t="shared" si="36"/>
        <v>E23</v>
      </c>
      <c r="C2362" s="129" t="s">
        <v>34</v>
      </c>
      <c r="D2362" s="130">
        <v>8056</v>
      </c>
      <c r="E2362" s="130">
        <v>656</v>
      </c>
      <c r="F2362" s="130">
        <v>0</v>
      </c>
      <c r="G2362" s="130">
        <v>656</v>
      </c>
      <c r="H2362" s="131">
        <v>8.1429990069513387</v>
      </c>
      <c r="I2362" s="132">
        <v>7400</v>
      </c>
    </row>
    <row r="2363" spans="1:9" ht="13.5" customHeight="1" x14ac:dyDescent="0.2">
      <c r="A2363" s="127">
        <v>10079</v>
      </c>
      <c r="B2363" s="127" t="str">
        <f t="shared" si="36"/>
        <v>E24</v>
      </c>
      <c r="C2363" s="129" t="s">
        <v>35</v>
      </c>
      <c r="D2363" s="130">
        <v>6000</v>
      </c>
      <c r="E2363" s="130">
        <v>909.15</v>
      </c>
      <c r="F2363" s="130">
        <v>0</v>
      </c>
      <c r="G2363" s="130">
        <v>909.15</v>
      </c>
      <c r="H2363" s="131">
        <v>15.1525</v>
      </c>
      <c r="I2363" s="132">
        <v>5090.8500000000004</v>
      </c>
    </row>
    <row r="2364" spans="1:9" ht="13.5" customHeight="1" x14ac:dyDescent="0.2">
      <c r="A2364" s="127">
        <v>10079</v>
      </c>
      <c r="B2364" s="127" t="str">
        <f t="shared" si="36"/>
        <v>E25</v>
      </c>
      <c r="C2364" s="129" t="s">
        <v>36</v>
      </c>
      <c r="D2364" s="130">
        <v>114546</v>
      </c>
      <c r="E2364" s="130">
        <v>18128.199999999997</v>
      </c>
      <c r="F2364" s="130">
        <v>0</v>
      </c>
      <c r="G2364" s="130">
        <v>18128.199999999997</v>
      </c>
      <c r="H2364" s="131">
        <v>15.826130986677835</v>
      </c>
      <c r="I2364" s="132">
        <v>96417.8</v>
      </c>
    </row>
    <row r="2365" spans="1:9" ht="12.75" customHeight="1" x14ac:dyDescent="0.2">
      <c r="A2365" s="127">
        <v>10079</v>
      </c>
      <c r="B2365" s="127" t="str">
        <f t="shared" si="36"/>
        <v/>
      </c>
    </row>
    <row r="2366" spans="1:9" ht="13.5" customHeight="1" x14ac:dyDescent="0.2">
      <c r="A2366" s="127">
        <v>10079</v>
      </c>
      <c r="C2366" s="143" t="s">
        <v>37</v>
      </c>
      <c r="D2366" s="144">
        <v>209547</v>
      </c>
      <c r="E2366" s="144">
        <v>60535.94</v>
      </c>
      <c r="F2366" s="144">
        <v>0</v>
      </c>
      <c r="G2366" s="144">
        <v>60535.94</v>
      </c>
      <c r="H2366" s="145">
        <v>28.888955699675968</v>
      </c>
      <c r="I2366" s="146">
        <v>149011.06</v>
      </c>
    </row>
    <row r="2367" spans="1:9" ht="13.5" customHeight="1" x14ac:dyDescent="0.2">
      <c r="A2367" s="127">
        <v>10079</v>
      </c>
      <c r="B2367" s="127" t="str">
        <f t="shared" si="36"/>
        <v>E26</v>
      </c>
      <c r="C2367" s="129" t="s">
        <v>38</v>
      </c>
      <c r="D2367" s="130">
        <v>9500</v>
      </c>
      <c r="E2367" s="130">
        <v>813</v>
      </c>
      <c r="F2367" s="130">
        <v>0</v>
      </c>
      <c r="G2367" s="130">
        <v>813</v>
      </c>
      <c r="H2367" s="131">
        <v>8.5578947368421048</v>
      </c>
      <c r="I2367" s="132">
        <v>8687</v>
      </c>
    </row>
    <row r="2368" spans="1:9" ht="13.5" customHeight="1" x14ac:dyDescent="0.2">
      <c r="A2368" s="127">
        <v>10079</v>
      </c>
      <c r="B2368" s="127" t="str">
        <f t="shared" si="36"/>
        <v>E27</v>
      </c>
      <c r="C2368" s="129" t="s">
        <v>39</v>
      </c>
      <c r="D2368" s="130">
        <v>61097</v>
      </c>
      <c r="E2368" s="130">
        <v>29742.35</v>
      </c>
      <c r="F2368" s="130">
        <v>0</v>
      </c>
      <c r="G2368" s="130">
        <v>29742.35</v>
      </c>
      <c r="H2368" s="131">
        <v>48.68054077941634</v>
      </c>
      <c r="I2368" s="132">
        <v>31354.65</v>
      </c>
    </row>
    <row r="2369" spans="1:9" ht="13.5" customHeight="1" x14ac:dyDescent="0.2">
      <c r="A2369" s="127">
        <v>10079</v>
      </c>
      <c r="B2369" s="127" t="str">
        <f t="shared" si="36"/>
        <v>E28</v>
      </c>
      <c r="C2369" s="129" t="s">
        <v>40</v>
      </c>
      <c r="D2369" s="130">
        <v>20668</v>
      </c>
      <c r="E2369" s="130">
        <v>5394.16</v>
      </c>
      <c r="F2369" s="130">
        <v>0</v>
      </c>
      <c r="G2369" s="130">
        <v>5394.16</v>
      </c>
      <c r="H2369" s="131">
        <v>26.099090381265725</v>
      </c>
      <c r="I2369" s="132">
        <v>15273.84</v>
      </c>
    </row>
    <row r="2370" spans="1:9" ht="12.75" customHeight="1" x14ac:dyDescent="0.2">
      <c r="A2370" s="127">
        <v>10079</v>
      </c>
      <c r="B2370" s="127" t="str">
        <f t="shared" si="36"/>
        <v/>
      </c>
    </row>
    <row r="2371" spans="1:9" ht="13.5" customHeight="1" x14ac:dyDescent="0.2">
      <c r="A2371" s="127">
        <v>10079</v>
      </c>
      <c r="C2371" s="143" t="s">
        <v>41</v>
      </c>
      <c r="D2371" s="144">
        <v>91265</v>
      </c>
      <c r="E2371" s="144">
        <v>35949.51</v>
      </c>
      <c r="F2371" s="144">
        <v>0</v>
      </c>
      <c r="G2371" s="144">
        <v>35949.51</v>
      </c>
      <c r="H2371" s="145">
        <v>39.390248178381633</v>
      </c>
      <c r="I2371" s="146">
        <v>55315.49</v>
      </c>
    </row>
    <row r="2372" spans="1:9" ht="13.5" customHeight="1" x14ac:dyDescent="0.2">
      <c r="A2372" s="127">
        <v>10079</v>
      </c>
      <c r="B2372" s="127" t="str">
        <f t="shared" si="36"/>
        <v>Con</v>
      </c>
      <c r="C2372" s="129" t="s">
        <v>42</v>
      </c>
      <c r="D2372" s="130">
        <v>49094</v>
      </c>
      <c r="E2372" s="130">
        <v>0</v>
      </c>
      <c r="F2372" s="130">
        <v>0</v>
      </c>
      <c r="G2372" s="130">
        <v>0</v>
      </c>
      <c r="H2372" s="131">
        <v>0</v>
      </c>
      <c r="I2372" s="132">
        <v>49094</v>
      </c>
    </row>
    <row r="2373" spans="1:9" ht="12.75" customHeight="1" x14ac:dyDescent="0.2">
      <c r="A2373" s="127">
        <v>10079</v>
      </c>
      <c r="B2373" s="127" t="str">
        <f t="shared" si="36"/>
        <v/>
      </c>
    </row>
    <row r="2374" spans="1:9" ht="13.5" customHeight="1" x14ac:dyDescent="0.2">
      <c r="A2374" s="127">
        <v>10079</v>
      </c>
      <c r="C2374" s="143" t="s">
        <v>44</v>
      </c>
      <c r="D2374" s="144">
        <v>49094</v>
      </c>
      <c r="E2374" s="144">
        <v>0</v>
      </c>
      <c r="F2374" s="144">
        <v>0</v>
      </c>
      <c r="G2374" s="144">
        <v>0</v>
      </c>
      <c r="H2374" s="145">
        <v>0</v>
      </c>
      <c r="I2374" s="146">
        <v>49094</v>
      </c>
    </row>
    <row r="2375" spans="1:9" ht="0.75" customHeight="1" x14ac:dyDescent="0.2">
      <c r="A2375" s="127">
        <v>10079</v>
      </c>
      <c r="B2375" s="127" t="str">
        <f t="shared" si="36"/>
        <v/>
      </c>
    </row>
    <row r="2376" spans="1:9" ht="15.75" customHeight="1" x14ac:dyDescent="0.2">
      <c r="A2376" s="127">
        <v>10079</v>
      </c>
      <c r="C2376" s="139" t="s">
        <v>45</v>
      </c>
      <c r="D2376" s="140">
        <v>1832591</v>
      </c>
      <c r="E2376" s="140">
        <v>343152.64000000001</v>
      </c>
      <c r="F2376" s="140">
        <v>0</v>
      </c>
      <c r="G2376" s="140">
        <v>343152.64000000001</v>
      </c>
      <c r="H2376" s="141">
        <v>18.724998649453152</v>
      </c>
      <c r="I2376" s="142">
        <v>1489438.36</v>
      </c>
    </row>
    <row r="2377" spans="1:9" ht="14.25" customHeight="1" x14ac:dyDescent="0.2">
      <c r="A2377" s="127">
        <v>10079</v>
      </c>
      <c r="B2377" s="127" t="s">
        <v>322</v>
      </c>
      <c r="C2377" s="161" t="s">
        <v>46</v>
      </c>
      <c r="D2377" s="162">
        <v>80106</v>
      </c>
      <c r="E2377" s="162">
        <v>-118521.31</v>
      </c>
      <c r="F2377" s="162">
        <v>0</v>
      </c>
      <c r="G2377" s="162">
        <v>-118521.31</v>
      </c>
      <c r="H2377" s="151">
        <v>-147.95559633485632</v>
      </c>
      <c r="I2377" s="152">
        <v>198627.31</v>
      </c>
    </row>
    <row r="2378" spans="1:9" ht="16.5" customHeight="1" x14ac:dyDescent="0.2">
      <c r="A2378" s="127">
        <v>10079</v>
      </c>
      <c r="B2378" s="127" t="s">
        <v>323</v>
      </c>
      <c r="C2378" s="153" t="s">
        <v>47</v>
      </c>
      <c r="D2378" s="154">
        <v>0</v>
      </c>
      <c r="E2378" s="155"/>
      <c r="F2378" s="155"/>
      <c r="G2378" s="155"/>
      <c r="H2378" s="155"/>
      <c r="I2378" s="156"/>
    </row>
    <row r="2379" spans="1:9" ht="13.5" customHeight="1" x14ac:dyDescent="0.2">
      <c r="A2379" s="127">
        <v>10079</v>
      </c>
      <c r="B2379" s="127" t="str">
        <f>LEFT(C2379,4)</f>
        <v>CI01</v>
      </c>
      <c r="C2379" s="129" t="s">
        <v>48</v>
      </c>
      <c r="D2379" s="130">
        <v>-7409</v>
      </c>
      <c r="E2379" s="130">
        <v>0</v>
      </c>
      <c r="F2379" s="130">
        <v>0</v>
      </c>
      <c r="G2379" s="130">
        <v>0</v>
      </c>
      <c r="H2379" s="131">
        <v>0</v>
      </c>
      <c r="I2379" s="132">
        <v>-7409</v>
      </c>
    </row>
    <row r="2380" spans="1:9" ht="13.5" customHeight="1" x14ac:dyDescent="0.2">
      <c r="A2380" s="127">
        <v>10079</v>
      </c>
      <c r="B2380" s="127" t="str">
        <f>LEFT(C2380,4)</f>
        <v>CI03</v>
      </c>
      <c r="C2380" s="129" t="s">
        <v>49</v>
      </c>
      <c r="D2380" s="130">
        <v>0</v>
      </c>
      <c r="E2380" s="130">
        <v>-10000</v>
      </c>
      <c r="F2380" s="130">
        <v>0</v>
      </c>
      <c r="G2380" s="130">
        <v>-10000</v>
      </c>
      <c r="H2380" s="131">
        <v>0</v>
      </c>
      <c r="I2380" s="132">
        <v>10000</v>
      </c>
    </row>
    <row r="2381" spans="1:9" ht="12.75" customHeight="1" x14ac:dyDescent="0.2">
      <c r="A2381" s="127">
        <v>10079</v>
      </c>
      <c r="B2381" s="127" t="str">
        <f t="shared" ref="B2381:B2443" si="37">LEFT(C2381,3)</f>
        <v/>
      </c>
    </row>
    <row r="2382" spans="1:9" ht="13.5" customHeight="1" x14ac:dyDescent="0.2">
      <c r="A2382" s="127">
        <v>10079</v>
      </c>
      <c r="C2382" s="143" t="s">
        <v>51</v>
      </c>
      <c r="D2382" s="144">
        <v>-7409</v>
      </c>
      <c r="E2382" s="144">
        <v>-10000</v>
      </c>
      <c r="F2382" s="144">
        <v>0</v>
      </c>
      <c r="G2382" s="144">
        <v>-10000</v>
      </c>
      <c r="H2382" s="145">
        <v>134.97098123903362</v>
      </c>
      <c r="I2382" s="146">
        <v>2591</v>
      </c>
    </row>
    <row r="2383" spans="1:9" ht="0.75" customHeight="1" x14ac:dyDescent="0.2">
      <c r="A2383" s="127">
        <v>10079</v>
      </c>
      <c r="B2383" s="127" t="str">
        <f t="shared" si="37"/>
        <v/>
      </c>
    </row>
    <row r="2384" spans="1:9" ht="13.5" customHeight="1" x14ac:dyDescent="0.2">
      <c r="A2384" s="127">
        <v>10079</v>
      </c>
      <c r="B2384" s="127" t="s">
        <v>325</v>
      </c>
      <c r="C2384" s="129" t="s">
        <v>229</v>
      </c>
      <c r="D2384" s="130">
        <v>7409</v>
      </c>
      <c r="E2384" s="130">
        <v>0</v>
      </c>
      <c r="F2384" s="130">
        <v>0</v>
      </c>
      <c r="G2384" s="130">
        <v>0</v>
      </c>
      <c r="H2384" s="131">
        <v>0</v>
      </c>
      <c r="I2384" s="132">
        <v>7409</v>
      </c>
    </row>
    <row r="2385" spans="1:9" ht="12.75" customHeight="1" x14ac:dyDescent="0.2">
      <c r="A2385" s="127">
        <v>10079</v>
      </c>
      <c r="B2385" s="127" t="str">
        <f t="shared" si="37"/>
        <v/>
      </c>
    </row>
    <row r="2386" spans="1:9" ht="13.5" customHeight="1" x14ac:dyDescent="0.2">
      <c r="A2386" s="127">
        <v>10079</v>
      </c>
      <c r="C2386" s="143" t="s">
        <v>56</v>
      </c>
      <c r="D2386" s="144">
        <v>7409</v>
      </c>
      <c r="E2386" s="144">
        <v>0</v>
      </c>
      <c r="F2386" s="144">
        <v>0</v>
      </c>
      <c r="G2386" s="144">
        <v>0</v>
      </c>
      <c r="H2386" s="145">
        <v>0</v>
      </c>
      <c r="I2386" s="146">
        <v>7409</v>
      </c>
    </row>
    <row r="2387" spans="1:9" ht="0.75" customHeight="1" x14ac:dyDescent="0.2">
      <c r="A2387" s="127">
        <v>10079</v>
      </c>
      <c r="B2387" s="127" t="str">
        <f t="shared" si="37"/>
        <v/>
      </c>
    </row>
    <row r="2388" spans="1:9" ht="14.25" customHeight="1" x14ac:dyDescent="0.2">
      <c r="A2388" s="127">
        <v>10079</v>
      </c>
      <c r="B2388" s="127" t="s">
        <v>324</v>
      </c>
      <c r="C2388" s="157" t="s">
        <v>57</v>
      </c>
      <c r="D2388" s="158">
        <v>0</v>
      </c>
      <c r="E2388" s="158">
        <v>-10000</v>
      </c>
      <c r="F2388" s="158">
        <v>0</v>
      </c>
      <c r="G2388" s="158">
        <v>-10000</v>
      </c>
      <c r="H2388" s="159">
        <v>0</v>
      </c>
      <c r="I2388" s="160">
        <v>10000</v>
      </c>
    </row>
    <row r="2389" spans="1:9" ht="0.75" customHeight="1" x14ac:dyDescent="0.2">
      <c r="A2389" s="127">
        <v>10079</v>
      </c>
      <c r="B2389" s="127" t="str">
        <f t="shared" si="37"/>
        <v/>
      </c>
    </row>
    <row r="2390" spans="1:9" ht="14.25" customHeight="1" x14ac:dyDescent="0.2">
      <c r="A2390" s="127">
        <v>10079</v>
      </c>
      <c r="B2390" s="127" t="str">
        <f t="shared" si="37"/>
        <v>TOT</v>
      </c>
      <c r="C2390" s="133" t="s">
        <v>58</v>
      </c>
      <c r="D2390" s="134">
        <v>80106</v>
      </c>
      <c r="E2390" s="134">
        <v>-128521.31</v>
      </c>
      <c r="F2390" s="134">
        <v>0</v>
      </c>
      <c r="G2390" s="134">
        <v>-128521.31</v>
      </c>
      <c r="H2390" s="135">
        <v>-160.43905575112976</v>
      </c>
      <c r="I2390" s="136">
        <v>208627.31</v>
      </c>
    </row>
    <row r="2391" spans="1:9" ht="6.75" customHeight="1" x14ac:dyDescent="0.2">
      <c r="C2391" s="247" t="s">
        <v>202</v>
      </c>
      <c r="D2391" s="247"/>
      <c r="E2391" s="247"/>
      <c r="F2391" s="247"/>
      <c r="G2391" s="247"/>
    </row>
    <row r="2392" spans="1:9" ht="13.5" customHeight="1" x14ac:dyDescent="0.2">
      <c r="B2392" s="127" t="str">
        <f t="shared" si="37"/>
        <v/>
      </c>
      <c r="C2392" s="247"/>
      <c r="D2392" s="247"/>
      <c r="E2392" s="247"/>
      <c r="F2392" s="247"/>
      <c r="G2392" s="247"/>
    </row>
    <row r="2393" spans="1:9" ht="6.75" customHeight="1" x14ac:dyDescent="0.2">
      <c r="B2393" s="127" t="str">
        <f t="shared" si="37"/>
        <v/>
      </c>
      <c r="C2393" s="247"/>
      <c r="D2393" s="247"/>
      <c r="E2393" s="247"/>
      <c r="F2393" s="247"/>
      <c r="G2393" s="247"/>
    </row>
    <row r="2394" spans="1:9" ht="13.5" customHeight="1" x14ac:dyDescent="0.2">
      <c r="B2394" s="127" t="str">
        <f t="shared" si="37"/>
        <v>Rep</v>
      </c>
      <c r="C2394" s="248" t="s">
        <v>203</v>
      </c>
      <c r="D2394" s="248"/>
      <c r="E2394" s="248"/>
      <c r="F2394" s="248"/>
      <c r="G2394" s="248"/>
    </row>
    <row r="2395" spans="1:9" ht="6.75" customHeight="1" x14ac:dyDescent="0.2">
      <c r="B2395" s="127" t="str">
        <f t="shared" si="37"/>
        <v/>
      </c>
    </row>
    <row r="2396" spans="1:9" ht="12.75" customHeight="1" x14ac:dyDescent="0.2">
      <c r="B2396" s="127" t="str">
        <f t="shared" si="37"/>
        <v>Cos</v>
      </c>
      <c r="C2396" s="248" t="s">
        <v>258</v>
      </c>
      <c r="D2396" s="248"/>
      <c r="E2396" s="248"/>
      <c r="F2396" s="248"/>
      <c r="G2396" s="248"/>
    </row>
    <row r="2397" spans="1:9" ht="13.5" customHeight="1" x14ac:dyDescent="0.2">
      <c r="B2397" s="127" t="str">
        <f t="shared" si="37"/>
        <v/>
      </c>
      <c r="C2397" s="248"/>
      <c r="D2397" s="248"/>
      <c r="E2397" s="248"/>
      <c r="F2397" s="248"/>
      <c r="G2397" s="248"/>
    </row>
    <row r="2398" spans="1:9" ht="6" customHeight="1" x14ac:dyDescent="0.2">
      <c r="B2398" s="127" t="str">
        <f t="shared" si="37"/>
        <v/>
      </c>
    </row>
    <row r="2399" spans="1:9" ht="13.5" customHeight="1" x14ac:dyDescent="0.2">
      <c r="B2399" s="127" t="str">
        <f t="shared" si="37"/>
        <v xml:space="preserve">
CF</v>
      </c>
      <c r="C2399" s="249" t="s">
        <v>205</v>
      </c>
      <c r="D2399" s="251" t="s">
        <v>206</v>
      </c>
      <c r="E2399" s="251" t="s">
        <v>207</v>
      </c>
      <c r="F2399" s="251" t="s">
        <v>208</v>
      </c>
      <c r="G2399" s="252" t="s">
        <v>209</v>
      </c>
      <c r="H2399" s="245" t="s">
        <v>210</v>
      </c>
      <c r="I2399" s="243" t="s">
        <v>211</v>
      </c>
    </row>
    <row r="2400" spans="1:9" ht="15" customHeight="1" x14ac:dyDescent="0.2">
      <c r="B2400" s="127" t="str">
        <f t="shared" si="37"/>
        <v/>
      </c>
      <c r="C2400" s="250"/>
      <c r="D2400" s="246"/>
      <c r="E2400" s="246"/>
      <c r="F2400" s="246"/>
      <c r="G2400" s="253"/>
      <c r="H2400" s="246"/>
      <c r="I2400" s="244"/>
    </row>
    <row r="2401" spans="1:9" ht="16.5" customHeight="1" x14ac:dyDescent="0.2">
      <c r="A2401" s="127">
        <v>10080</v>
      </c>
      <c r="B2401" s="126" t="s">
        <v>321</v>
      </c>
      <c r="C2401" s="147" t="s">
        <v>5</v>
      </c>
      <c r="D2401" s="148">
        <v>192321</v>
      </c>
      <c r="E2401" s="149"/>
      <c r="F2401" s="149"/>
      <c r="G2401" s="149"/>
      <c r="H2401" s="149"/>
      <c r="I2401" s="150"/>
    </row>
    <row r="2402" spans="1:9" ht="13.5" customHeight="1" x14ac:dyDescent="0.2">
      <c r="A2402" s="127">
        <v>10080</v>
      </c>
      <c r="B2402" s="127" t="str">
        <f t="shared" si="37"/>
        <v>I01</v>
      </c>
      <c r="C2402" s="129" t="s">
        <v>6</v>
      </c>
      <c r="D2402" s="130">
        <v>-1814255</v>
      </c>
      <c r="E2402" s="130">
        <v>-1808832.42</v>
      </c>
      <c r="F2402" s="130">
        <v>0</v>
      </c>
      <c r="G2402" s="130">
        <v>-1808832.42</v>
      </c>
      <c r="H2402" s="131">
        <v>99.701112577890115</v>
      </c>
      <c r="I2402" s="132">
        <v>-5422.58</v>
      </c>
    </row>
    <row r="2403" spans="1:9" ht="13.5" customHeight="1" x14ac:dyDescent="0.2">
      <c r="A2403" s="127">
        <v>10080</v>
      </c>
      <c r="B2403" s="127" t="str">
        <f t="shared" si="37"/>
        <v>I03</v>
      </c>
      <c r="C2403" s="129" t="s">
        <v>7</v>
      </c>
      <c r="D2403" s="130">
        <v>-192284</v>
      </c>
      <c r="E2403" s="130">
        <v>-176380</v>
      </c>
      <c r="F2403" s="130">
        <v>0</v>
      </c>
      <c r="G2403" s="130">
        <v>-176380</v>
      </c>
      <c r="H2403" s="131">
        <v>91.728901000603273</v>
      </c>
      <c r="I2403" s="132">
        <v>-15904</v>
      </c>
    </row>
    <row r="2404" spans="1:9" ht="13.5" customHeight="1" x14ac:dyDescent="0.2">
      <c r="A2404" s="127">
        <v>10080</v>
      </c>
      <c r="B2404" s="127" t="str">
        <f t="shared" si="37"/>
        <v>I05</v>
      </c>
      <c r="C2404" s="129" t="s">
        <v>8</v>
      </c>
      <c r="D2404" s="130">
        <v>-117480</v>
      </c>
      <c r="E2404" s="130">
        <v>0</v>
      </c>
      <c r="F2404" s="130">
        <v>0</v>
      </c>
      <c r="G2404" s="130">
        <v>0</v>
      </c>
      <c r="H2404" s="131">
        <v>0</v>
      </c>
      <c r="I2404" s="132">
        <v>-117480</v>
      </c>
    </row>
    <row r="2405" spans="1:9" ht="13.5" customHeight="1" x14ac:dyDescent="0.2">
      <c r="A2405" s="127">
        <v>10080</v>
      </c>
      <c r="B2405" s="127" t="str">
        <f t="shared" si="37"/>
        <v>I06</v>
      </c>
      <c r="C2405" s="129" t="s">
        <v>9</v>
      </c>
      <c r="D2405" s="130">
        <v>-1400</v>
      </c>
      <c r="E2405" s="130">
        <v>0</v>
      </c>
      <c r="F2405" s="130">
        <v>0</v>
      </c>
      <c r="G2405" s="130">
        <v>0</v>
      </c>
      <c r="H2405" s="131">
        <v>0</v>
      </c>
      <c r="I2405" s="132">
        <v>-1400</v>
      </c>
    </row>
    <row r="2406" spans="1:9" ht="13.5" customHeight="1" x14ac:dyDescent="0.2">
      <c r="A2406" s="127">
        <v>10080</v>
      </c>
      <c r="B2406" s="127" t="str">
        <f t="shared" si="37"/>
        <v>I08</v>
      </c>
      <c r="C2406" s="129" t="s">
        <v>213</v>
      </c>
      <c r="D2406" s="130">
        <v>-80350</v>
      </c>
      <c r="E2406" s="130">
        <v>-26575.58</v>
      </c>
      <c r="F2406" s="130">
        <v>0</v>
      </c>
      <c r="G2406" s="130">
        <v>-26575.58</v>
      </c>
      <c r="H2406" s="131">
        <v>33.074772868699441</v>
      </c>
      <c r="I2406" s="132">
        <v>-53774.42</v>
      </c>
    </row>
    <row r="2407" spans="1:9" ht="13.5" customHeight="1" x14ac:dyDescent="0.2">
      <c r="A2407" s="127">
        <v>10080</v>
      </c>
      <c r="B2407" s="127" t="str">
        <f t="shared" si="37"/>
        <v>I09</v>
      </c>
      <c r="C2407" s="129" t="s">
        <v>10</v>
      </c>
      <c r="D2407" s="130">
        <v>-111000</v>
      </c>
      <c r="E2407" s="130">
        <v>-4045.88</v>
      </c>
      <c r="F2407" s="130">
        <v>0</v>
      </c>
      <c r="G2407" s="130">
        <v>-4045.88</v>
      </c>
      <c r="H2407" s="131">
        <v>3.6449369369369373</v>
      </c>
      <c r="I2407" s="132">
        <v>-106954.12</v>
      </c>
    </row>
    <row r="2408" spans="1:9" ht="13.5" customHeight="1" x14ac:dyDescent="0.2">
      <c r="A2408" s="127">
        <v>10080</v>
      </c>
      <c r="B2408" s="127" t="str">
        <f t="shared" si="37"/>
        <v>I10</v>
      </c>
      <c r="C2408" s="129" t="s">
        <v>63</v>
      </c>
      <c r="D2408" s="130">
        <v>-6920</v>
      </c>
      <c r="E2408" s="130">
        <v>0</v>
      </c>
      <c r="F2408" s="130">
        <v>0</v>
      </c>
      <c r="G2408" s="130">
        <v>0</v>
      </c>
      <c r="H2408" s="131">
        <v>0</v>
      </c>
      <c r="I2408" s="132">
        <v>-6920</v>
      </c>
    </row>
    <row r="2409" spans="1:9" ht="13.5" customHeight="1" x14ac:dyDescent="0.2">
      <c r="A2409" s="127">
        <v>10080</v>
      </c>
      <c r="B2409" s="127" t="str">
        <f t="shared" si="37"/>
        <v>I12</v>
      </c>
      <c r="C2409" s="129" t="s">
        <v>11</v>
      </c>
      <c r="D2409" s="130">
        <v>-69654</v>
      </c>
      <c r="E2409" s="130">
        <v>-49071.51</v>
      </c>
      <c r="F2409" s="130">
        <v>0</v>
      </c>
      <c r="G2409" s="130">
        <v>-49071.51</v>
      </c>
      <c r="H2409" s="131">
        <v>70.45038332328366</v>
      </c>
      <c r="I2409" s="132">
        <v>-20582.490000000002</v>
      </c>
    </row>
    <row r="2410" spans="1:9" ht="13.5" customHeight="1" x14ac:dyDescent="0.2">
      <c r="A2410" s="127">
        <v>10080</v>
      </c>
      <c r="B2410" s="127" t="str">
        <f t="shared" si="37"/>
        <v>I13</v>
      </c>
      <c r="C2410" s="129" t="s">
        <v>12</v>
      </c>
      <c r="D2410" s="130">
        <v>-13805</v>
      </c>
      <c r="E2410" s="130">
        <v>-136</v>
      </c>
      <c r="F2410" s="130">
        <v>0</v>
      </c>
      <c r="G2410" s="130">
        <v>-136</v>
      </c>
      <c r="H2410" s="131">
        <v>0.98515030785947133</v>
      </c>
      <c r="I2410" s="132">
        <v>-13669</v>
      </c>
    </row>
    <row r="2411" spans="1:9" ht="13.5" customHeight="1" x14ac:dyDescent="0.2">
      <c r="A2411" s="127">
        <v>10080</v>
      </c>
      <c r="B2411" s="127" t="str">
        <f t="shared" si="37"/>
        <v>I18</v>
      </c>
      <c r="C2411" s="129" t="s">
        <v>13</v>
      </c>
      <c r="D2411" s="130">
        <v>-20141</v>
      </c>
      <c r="E2411" s="130">
        <v>0</v>
      </c>
      <c r="F2411" s="130">
        <v>0</v>
      </c>
      <c r="G2411" s="130">
        <v>0</v>
      </c>
      <c r="H2411" s="131">
        <v>0</v>
      </c>
      <c r="I2411" s="132">
        <v>-20141</v>
      </c>
    </row>
    <row r="2412" spans="1:9" ht="12.75" customHeight="1" x14ac:dyDescent="0.2">
      <c r="A2412" s="127">
        <v>10080</v>
      </c>
      <c r="B2412" s="127" t="str">
        <f t="shared" si="37"/>
        <v/>
      </c>
    </row>
    <row r="2413" spans="1:9" ht="13.5" customHeight="1" x14ac:dyDescent="0.2">
      <c r="A2413" s="127">
        <v>10080</v>
      </c>
      <c r="C2413" s="143" t="s">
        <v>14</v>
      </c>
      <c r="D2413" s="144">
        <v>-2427289</v>
      </c>
      <c r="E2413" s="144">
        <v>-2065041.39</v>
      </c>
      <c r="F2413" s="144">
        <v>0</v>
      </c>
      <c r="G2413" s="144">
        <v>-2065041.39</v>
      </c>
      <c r="H2413" s="145">
        <v>85.076041213057039</v>
      </c>
      <c r="I2413" s="146">
        <v>-362247.61</v>
      </c>
    </row>
    <row r="2414" spans="1:9" ht="0.75" customHeight="1" x14ac:dyDescent="0.2">
      <c r="A2414" s="127">
        <v>10080</v>
      </c>
      <c r="B2414" s="127" t="str">
        <f t="shared" si="37"/>
        <v/>
      </c>
    </row>
    <row r="2415" spans="1:9" ht="13.5" customHeight="1" x14ac:dyDescent="0.2">
      <c r="A2415" s="127">
        <v>10080</v>
      </c>
      <c r="B2415" s="127" t="str">
        <f t="shared" si="37"/>
        <v>E01</v>
      </c>
      <c r="C2415" s="129" t="s">
        <v>15</v>
      </c>
      <c r="D2415" s="130">
        <v>1041186</v>
      </c>
      <c r="E2415" s="130">
        <v>0</v>
      </c>
      <c r="F2415" s="130">
        <v>0</v>
      </c>
      <c r="G2415" s="130">
        <v>0</v>
      </c>
      <c r="H2415" s="131">
        <v>0</v>
      </c>
      <c r="I2415" s="132">
        <v>1041186</v>
      </c>
    </row>
    <row r="2416" spans="1:9" ht="13.5" customHeight="1" x14ac:dyDescent="0.2">
      <c r="A2416" s="127">
        <v>10080</v>
      </c>
      <c r="B2416" s="127" t="str">
        <f t="shared" si="37"/>
        <v>E03</v>
      </c>
      <c r="C2416" s="129" t="s">
        <v>17</v>
      </c>
      <c r="D2416" s="130">
        <v>383273</v>
      </c>
      <c r="E2416" s="130">
        <v>0</v>
      </c>
      <c r="F2416" s="130">
        <v>0</v>
      </c>
      <c r="G2416" s="130">
        <v>0</v>
      </c>
      <c r="H2416" s="131">
        <v>0</v>
      </c>
      <c r="I2416" s="132">
        <v>383273</v>
      </c>
    </row>
    <row r="2417" spans="1:9" ht="13.5" customHeight="1" x14ac:dyDescent="0.2">
      <c r="A2417" s="127">
        <v>10080</v>
      </c>
      <c r="B2417" s="127" t="str">
        <f t="shared" si="37"/>
        <v>E04</v>
      </c>
      <c r="C2417" s="129" t="s">
        <v>18</v>
      </c>
      <c r="D2417" s="130">
        <v>54865</v>
      </c>
      <c r="E2417" s="130">
        <v>0</v>
      </c>
      <c r="F2417" s="130">
        <v>0</v>
      </c>
      <c r="G2417" s="130">
        <v>0</v>
      </c>
      <c r="H2417" s="131">
        <v>0</v>
      </c>
      <c r="I2417" s="132">
        <v>54865</v>
      </c>
    </row>
    <row r="2418" spans="1:9" ht="13.5" customHeight="1" x14ac:dyDescent="0.2">
      <c r="A2418" s="127">
        <v>10080</v>
      </c>
      <c r="B2418" s="127" t="str">
        <f t="shared" si="37"/>
        <v>E05</v>
      </c>
      <c r="C2418" s="129" t="s">
        <v>214</v>
      </c>
      <c r="D2418" s="130">
        <v>97411</v>
      </c>
      <c r="E2418" s="130">
        <v>0</v>
      </c>
      <c r="F2418" s="130">
        <v>0</v>
      </c>
      <c r="G2418" s="130">
        <v>0</v>
      </c>
      <c r="H2418" s="131">
        <v>0</v>
      </c>
      <c r="I2418" s="132">
        <v>97411</v>
      </c>
    </row>
    <row r="2419" spans="1:9" ht="13.5" customHeight="1" x14ac:dyDescent="0.2">
      <c r="A2419" s="127">
        <v>10080</v>
      </c>
      <c r="B2419" s="127" t="str">
        <f t="shared" si="37"/>
        <v>E07</v>
      </c>
      <c r="C2419" s="129" t="s">
        <v>19</v>
      </c>
      <c r="D2419" s="130">
        <v>39230</v>
      </c>
      <c r="E2419" s="130">
        <v>0</v>
      </c>
      <c r="F2419" s="130">
        <v>0</v>
      </c>
      <c r="G2419" s="130">
        <v>0</v>
      </c>
      <c r="H2419" s="131">
        <v>0</v>
      </c>
      <c r="I2419" s="132">
        <v>39230</v>
      </c>
    </row>
    <row r="2420" spans="1:9" ht="13.5" customHeight="1" x14ac:dyDescent="0.2">
      <c r="A2420" s="127">
        <v>10080</v>
      </c>
      <c r="B2420" s="127" t="str">
        <f t="shared" si="37"/>
        <v>E08</v>
      </c>
      <c r="C2420" s="129" t="s">
        <v>20</v>
      </c>
      <c r="D2420" s="130">
        <v>16080</v>
      </c>
      <c r="E2420" s="130">
        <v>627.5</v>
      </c>
      <c r="F2420" s="130">
        <v>0</v>
      </c>
      <c r="G2420" s="130">
        <v>627.5</v>
      </c>
      <c r="H2420" s="131">
        <v>3.902363184079602</v>
      </c>
      <c r="I2420" s="132">
        <v>15452.5</v>
      </c>
    </row>
    <row r="2421" spans="1:9" ht="13.5" customHeight="1" x14ac:dyDescent="0.2">
      <c r="A2421" s="127">
        <v>10080</v>
      </c>
      <c r="B2421" s="127" t="str">
        <f t="shared" si="37"/>
        <v>E09</v>
      </c>
      <c r="C2421" s="129" t="s">
        <v>215</v>
      </c>
      <c r="D2421" s="130">
        <v>8300</v>
      </c>
      <c r="E2421" s="130">
        <v>2175</v>
      </c>
      <c r="F2421" s="130">
        <v>0</v>
      </c>
      <c r="G2421" s="130">
        <v>2175</v>
      </c>
      <c r="H2421" s="131">
        <v>26.204819277108435</v>
      </c>
      <c r="I2421" s="132">
        <v>6125</v>
      </c>
    </row>
    <row r="2422" spans="1:9" ht="13.5" customHeight="1" x14ac:dyDescent="0.2">
      <c r="A2422" s="127">
        <v>10080</v>
      </c>
      <c r="B2422" s="127" t="str">
        <f t="shared" si="37"/>
        <v>E10</v>
      </c>
      <c r="C2422" s="129" t="s">
        <v>21</v>
      </c>
      <c r="D2422" s="130">
        <v>15856</v>
      </c>
      <c r="E2422" s="130">
        <v>0</v>
      </c>
      <c r="F2422" s="130">
        <v>0</v>
      </c>
      <c r="G2422" s="130">
        <v>0</v>
      </c>
      <c r="H2422" s="131">
        <v>0</v>
      </c>
      <c r="I2422" s="132">
        <v>15856</v>
      </c>
    </row>
    <row r="2423" spans="1:9" ht="13.5" customHeight="1" x14ac:dyDescent="0.2">
      <c r="A2423" s="127">
        <v>10080</v>
      </c>
      <c r="B2423" s="127" t="str">
        <f t="shared" si="37"/>
        <v>E11</v>
      </c>
      <c r="C2423" s="129" t="s">
        <v>22</v>
      </c>
      <c r="D2423" s="130">
        <v>2500</v>
      </c>
      <c r="E2423" s="130">
        <v>0</v>
      </c>
      <c r="F2423" s="130">
        <v>0</v>
      </c>
      <c r="G2423" s="130">
        <v>0</v>
      </c>
      <c r="H2423" s="131">
        <v>0</v>
      </c>
      <c r="I2423" s="132">
        <v>2500</v>
      </c>
    </row>
    <row r="2424" spans="1:9" ht="12.75" customHeight="1" x14ac:dyDescent="0.2">
      <c r="A2424" s="127">
        <v>10080</v>
      </c>
      <c r="B2424" s="127" t="str">
        <f t="shared" si="37"/>
        <v/>
      </c>
    </row>
    <row r="2425" spans="1:9" ht="13.5" customHeight="1" x14ac:dyDescent="0.2">
      <c r="A2425" s="127">
        <v>10080</v>
      </c>
      <c r="C2425" s="143" t="s">
        <v>23</v>
      </c>
      <c r="D2425" s="144">
        <v>1658701</v>
      </c>
      <c r="E2425" s="144">
        <v>2802.5</v>
      </c>
      <c r="F2425" s="144">
        <v>0</v>
      </c>
      <c r="G2425" s="144">
        <v>2802.5</v>
      </c>
      <c r="H2425" s="145">
        <v>0.1689575155498188</v>
      </c>
      <c r="I2425" s="146">
        <v>1655898.5</v>
      </c>
    </row>
    <row r="2426" spans="1:9" ht="13.5" customHeight="1" x14ac:dyDescent="0.2">
      <c r="A2426" s="127">
        <v>10080</v>
      </c>
      <c r="B2426" s="127" t="str">
        <f t="shared" si="37"/>
        <v>E12</v>
      </c>
      <c r="C2426" s="129" t="s">
        <v>24</v>
      </c>
      <c r="D2426" s="130">
        <v>52394</v>
      </c>
      <c r="E2426" s="130">
        <v>12015.04</v>
      </c>
      <c r="F2426" s="130">
        <v>0</v>
      </c>
      <c r="G2426" s="130">
        <v>12015.04</v>
      </c>
      <c r="H2426" s="131">
        <v>22.932091460854295</v>
      </c>
      <c r="I2426" s="132">
        <v>40378.959999999999</v>
      </c>
    </row>
    <row r="2427" spans="1:9" ht="13.5" customHeight="1" x14ac:dyDescent="0.2">
      <c r="A2427" s="127">
        <v>10080</v>
      </c>
      <c r="B2427" s="127" t="str">
        <f t="shared" si="37"/>
        <v>E13</v>
      </c>
      <c r="C2427" s="129" t="s">
        <v>216</v>
      </c>
      <c r="D2427" s="130">
        <v>5300</v>
      </c>
      <c r="E2427" s="130">
        <v>1146.75</v>
      </c>
      <c r="F2427" s="130">
        <v>0</v>
      </c>
      <c r="G2427" s="130">
        <v>1146.75</v>
      </c>
      <c r="H2427" s="131">
        <v>21.636792452830193</v>
      </c>
      <c r="I2427" s="132">
        <v>4153.25</v>
      </c>
    </row>
    <row r="2428" spans="1:9" ht="13.5" customHeight="1" x14ac:dyDescent="0.2">
      <c r="A2428" s="127">
        <v>10080</v>
      </c>
      <c r="B2428" s="127" t="str">
        <f t="shared" si="37"/>
        <v>E14</v>
      </c>
      <c r="C2428" s="129" t="s">
        <v>25</v>
      </c>
      <c r="D2428" s="130">
        <v>43875</v>
      </c>
      <c r="E2428" s="130">
        <v>9828.77</v>
      </c>
      <c r="F2428" s="130">
        <v>0</v>
      </c>
      <c r="G2428" s="130">
        <v>9828.77</v>
      </c>
      <c r="H2428" s="131">
        <v>22.401754985754987</v>
      </c>
      <c r="I2428" s="132">
        <v>34046.230000000003</v>
      </c>
    </row>
    <row r="2429" spans="1:9" ht="13.5" customHeight="1" x14ac:dyDescent="0.2">
      <c r="A2429" s="127">
        <v>10080</v>
      </c>
      <c r="B2429" s="127" t="str">
        <f t="shared" si="37"/>
        <v>E15</v>
      </c>
      <c r="C2429" s="129" t="s">
        <v>26</v>
      </c>
      <c r="D2429" s="130">
        <v>9500</v>
      </c>
      <c r="E2429" s="130">
        <v>1182.3900000000001</v>
      </c>
      <c r="F2429" s="130">
        <v>0</v>
      </c>
      <c r="G2429" s="130">
        <v>1182.3900000000001</v>
      </c>
      <c r="H2429" s="131">
        <v>12.44621052631579</v>
      </c>
      <c r="I2429" s="132">
        <v>8317.61</v>
      </c>
    </row>
    <row r="2430" spans="1:9" ht="13.5" customHeight="1" x14ac:dyDescent="0.2">
      <c r="A2430" s="127">
        <v>10080</v>
      </c>
      <c r="B2430" s="127" t="str">
        <f t="shared" si="37"/>
        <v>E16</v>
      </c>
      <c r="C2430" s="129" t="s">
        <v>27</v>
      </c>
      <c r="D2430" s="130">
        <v>39000</v>
      </c>
      <c r="E2430" s="130">
        <v>-669.27</v>
      </c>
      <c r="F2430" s="130">
        <v>0</v>
      </c>
      <c r="G2430" s="130">
        <v>-669.27</v>
      </c>
      <c r="H2430" s="131">
        <v>-1.7160769230769231</v>
      </c>
      <c r="I2430" s="132">
        <v>39669.269999999997</v>
      </c>
    </row>
    <row r="2431" spans="1:9" ht="13.5" customHeight="1" x14ac:dyDescent="0.2">
      <c r="A2431" s="127">
        <v>10080</v>
      </c>
      <c r="B2431" s="127" t="str">
        <f t="shared" si="37"/>
        <v>E17</v>
      </c>
      <c r="C2431" s="129" t="s">
        <v>28</v>
      </c>
      <c r="D2431" s="130">
        <v>14969</v>
      </c>
      <c r="E2431" s="130">
        <v>13497.73</v>
      </c>
      <c r="F2431" s="130">
        <v>0</v>
      </c>
      <c r="G2431" s="130">
        <v>13497.73</v>
      </c>
      <c r="H2431" s="131">
        <v>90.17122052241298</v>
      </c>
      <c r="I2431" s="132">
        <v>1471.27</v>
      </c>
    </row>
    <row r="2432" spans="1:9" ht="13.5" customHeight="1" x14ac:dyDescent="0.2">
      <c r="A2432" s="127">
        <v>10080</v>
      </c>
      <c r="B2432" s="127" t="str">
        <f t="shared" si="37"/>
        <v>E18</v>
      </c>
      <c r="C2432" s="129" t="s">
        <v>29</v>
      </c>
      <c r="D2432" s="130">
        <v>12627</v>
      </c>
      <c r="E2432" s="130">
        <v>4273.58</v>
      </c>
      <c r="F2432" s="130">
        <v>0</v>
      </c>
      <c r="G2432" s="130">
        <v>4273.58</v>
      </c>
      <c r="H2432" s="131">
        <v>33.8447770650194</v>
      </c>
      <c r="I2432" s="132">
        <v>8353.42</v>
      </c>
    </row>
    <row r="2433" spans="1:9" ht="12.75" customHeight="1" x14ac:dyDescent="0.2">
      <c r="A2433" s="127">
        <v>10080</v>
      </c>
      <c r="B2433" s="127" t="str">
        <f t="shared" si="37"/>
        <v/>
      </c>
    </row>
    <row r="2434" spans="1:9" ht="13.5" customHeight="1" x14ac:dyDescent="0.2">
      <c r="A2434" s="127">
        <v>10080</v>
      </c>
      <c r="C2434" s="143" t="s">
        <v>30</v>
      </c>
      <c r="D2434" s="144">
        <v>177665</v>
      </c>
      <c r="E2434" s="144">
        <v>41274.99</v>
      </c>
      <c r="F2434" s="144">
        <v>0</v>
      </c>
      <c r="G2434" s="144">
        <v>41274.99</v>
      </c>
      <c r="H2434" s="145">
        <v>23.231919624011486</v>
      </c>
      <c r="I2434" s="146">
        <v>136390.01</v>
      </c>
    </row>
    <row r="2435" spans="1:9" ht="13.5" customHeight="1" x14ac:dyDescent="0.2">
      <c r="A2435" s="127">
        <v>10080</v>
      </c>
      <c r="B2435" s="127" t="str">
        <f t="shared" si="37"/>
        <v>E19</v>
      </c>
      <c r="C2435" s="129" t="s">
        <v>31</v>
      </c>
      <c r="D2435" s="130">
        <v>155389</v>
      </c>
      <c r="E2435" s="130">
        <v>75067.63</v>
      </c>
      <c r="F2435" s="130">
        <v>0</v>
      </c>
      <c r="G2435" s="130">
        <v>75067.63</v>
      </c>
      <c r="H2435" s="131">
        <v>48.309487801581838</v>
      </c>
      <c r="I2435" s="132">
        <v>80321.37</v>
      </c>
    </row>
    <row r="2436" spans="1:9" ht="13.5" customHeight="1" x14ac:dyDescent="0.2">
      <c r="A2436" s="127">
        <v>10080</v>
      </c>
      <c r="B2436" s="127" t="str">
        <f t="shared" si="37"/>
        <v>E20</v>
      </c>
      <c r="C2436" s="129" t="s">
        <v>32</v>
      </c>
      <c r="D2436" s="130">
        <v>18700</v>
      </c>
      <c r="E2436" s="130">
        <v>5364.18</v>
      </c>
      <c r="F2436" s="130">
        <v>0</v>
      </c>
      <c r="G2436" s="130">
        <v>5364.18</v>
      </c>
      <c r="H2436" s="131">
        <v>28.68545454545454</v>
      </c>
      <c r="I2436" s="132">
        <v>13335.82</v>
      </c>
    </row>
    <row r="2437" spans="1:9" ht="13.5" customHeight="1" x14ac:dyDescent="0.2">
      <c r="A2437" s="127">
        <v>10080</v>
      </c>
      <c r="B2437" s="127" t="str">
        <f t="shared" si="37"/>
        <v>E22</v>
      </c>
      <c r="C2437" s="129" t="s">
        <v>33</v>
      </c>
      <c r="D2437" s="130">
        <v>17145</v>
      </c>
      <c r="E2437" s="130">
        <v>4129.8</v>
      </c>
      <c r="F2437" s="130">
        <v>0</v>
      </c>
      <c r="G2437" s="130">
        <v>4129.8</v>
      </c>
      <c r="H2437" s="131">
        <v>24.087489063867018</v>
      </c>
      <c r="I2437" s="132">
        <v>13015.2</v>
      </c>
    </row>
    <row r="2438" spans="1:9" ht="13.5" customHeight="1" x14ac:dyDescent="0.2">
      <c r="A2438" s="127">
        <v>10080</v>
      </c>
      <c r="B2438" s="127" t="str">
        <f t="shared" si="37"/>
        <v>E23</v>
      </c>
      <c r="C2438" s="129" t="s">
        <v>34</v>
      </c>
      <c r="D2438" s="130">
        <v>12332</v>
      </c>
      <c r="E2438" s="130">
        <v>0</v>
      </c>
      <c r="F2438" s="130">
        <v>0</v>
      </c>
      <c r="G2438" s="130">
        <v>0</v>
      </c>
      <c r="H2438" s="131">
        <v>0</v>
      </c>
      <c r="I2438" s="132">
        <v>12332</v>
      </c>
    </row>
    <row r="2439" spans="1:9" ht="13.5" customHeight="1" x14ac:dyDescent="0.2">
      <c r="A2439" s="127">
        <v>10080</v>
      </c>
      <c r="B2439" s="127" t="str">
        <f t="shared" si="37"/>
        <v>E24</v>
      </c>
      <c r="C2439" s="129" t="s">
        <v>35</v>
      </c>
      <c r="D2439" s="130">
        <v>805</v>
      </c>
      <c r="E2439" s="130">
        <v>0</v>
      </c>
      <c r="F2439" s="130">
        <v>0</v>
      </c>
      <c r="G2439" s="130">
        <v>0</v>
      </c>
      <c r="H2439" s="131">
        <v>0</v>
      </c>
      <c r="I2439" s="132">
        <v>805</v>
      </c>
    </row>
    <row r="2440" spans="1:9" ht="13.5" customHeight="1" x14ac:dyDescent="0.2">
      <c r="A2440" s="127">
        <v>10080</v>
      </c>
      <c r="B2440" s="127" t="str">
        <f t="shared" si="37"/>
        <v>E25</v>
      </c>
      <c r="C2440" s="129" t="s">
        <v>36</v>
      </c>
      <c r="D2440" s="130">
        <v>118995</v>
      </c>
      <c r="E2440" s="130">
        <v>4116.53</v>
      </c>
      <c r="F2440" s="130">
        <v>0</v>
      </c>
      <c r="G2440" s="130">
        <v>4116.53</v>
      </c>
      <c r="H2440" s="131">
        <v>3.459414261103408</v>
      </c>
      <c r="I2440" s="132">
        <v>114878.47</v>
      </c>
    </row>
    <row r="2441" spans="1:9" ht="12.75" customHeight="1" x14ac:dyDescent="0.2">
      <c r="A2441" s="127">
        <v>10080</v>
      </c>
      <c r="B2441" s="127" t="str">
        <f t="shared" si="37"/>
        <v/>
      </c>
    </row>
    <row r="2442" spans="1:9" ht="13.5" customHeight="1" x14ac:dyDescent="0.2">
      <c r="A2442" s="127">
        <v>10080</v>
      </c>
      <c r="C2442" s="143" t="s">
        <v>37</v>
      </c>
      <c r="D2442" s="144">
        <v>323366</v>
      </c>
      <c r="E2442" s="144">
        <v>88678.14</v>
      </c>
      <c r="F2442" s="144">
        <v>0</v>
      </c>
      <c r="G2442" s="144">
        <v>88678.14</v>
      </c>
      <c r="H2442" s="145">
        <v>27.42345824854808</v>
      </c>
      <c r="I2442" s="146">
        <v>234687.86</v>
      </c>
    </row>
    <row r="2443" spans="1:9" ht="13.5" customHeight="1" x14ac:dyDescent="0.2">
      <c r="A2443" s="127">
        <v>10080</v>
      </c>
      <c r="B2443" s="127" t="str">
        <f t="shared" si="37"/>
        <v>E26</v>
      </c>
      <c r="C2443" s="129" t="s">
        <v>38</v>
      </c>
      <c r="D2443" s="130">
        <v>133850</v>
      </c>
      <c r="E2443" s="130">
        <v>36004.980000000003</v>
      </c>
      <c r="F2443" s="130">
        <v>0</v>
      </c>
      <c r="G2443" s="130">
        <v>36004.980000000003</v>
      </c>
      <c r="H2443" s="131">
        <v>26.899499439671281</v>
      </c>
      <c r="I2443" s="132">
        <v>97845.02</v>
      </c>
    </row>
    <row r="2444" spans="1:9" ht="13.5" customHeight="1" x14ac:dyDescent="0.2">
      <c r="A2444" s="127">
        <v>10080</v>
      </c>
      <c r="B2444" s="127" t="str">
        <f t="shared" ref="B2444:B2507" si="38">LEFT(C2444,3)</f>
        <v>E27</v>
      </c>
      <c r="C2444" s="129" t="s">
        <v>39</v>
      </c>
      <c r="D2444" s="130">
        <v>148932</v>
      </c>
      <c r="E2444" s="130">
        <v>52089.04</v>
      </c>
      <c r="F2444" s="130">
        <v>0</v>
      </c>
      <c r="G2444" s="130">
        <v>52089.04</v>
      </c>
      <c r="H2444" s="131">
        <v>34.975049015658151</v>
      </c>
      <c r="I2444" s="132">
        <v>96842.96</v>
      </c>
    </row>
    <row r="2445" spans="1:9" ht="13.5" customHeight="1" x14ac:dyDescent="0.2">
      <c r="A2445" s="127">
        <v>10080</v>
      </c>
      <c r="B2445" s="127" t="str">
        <f t="shared" si="38"/>
        <v>E28</v>
      </c>
      <c r="C2445" s="129" t="s">
        <v>40</v>
      </c>
      <c r="D2445" s="130">
        <v>30963</v>
      </c>
      <c r="E2445" s="130">
        <v>9797</v>
      </c>
      <c r="F2445" s="130">
        <v>0</v>
      </c>
      <c r="G2445" s="130">
        <v>9797</v>
      </c>
      <c r="H2445" s="131">
        <v>31.640990860058782</v>
      </c>
      <c r="I2445" s="132">
        <v>21166</v>
      </c>
    </row>
    <row r="2446" spans="1:9" ht="12.75" customHeight="1" x14ac:dyDescent="0.2">
      <c r="A2446" s="127">
        <v>10080</v>
      </c>
      <c r="B2446" s="127" t="str">
        <f t="shared" si="38"/>
        <v/>
      </c>
    </row>
    <row r="2447" spans="1:9" ht="13.5" customHeight="1" x14ac:dyDescent="0.2">
      <c r="A2447" s="127">
        <v>10080</v>
      </c>
      <c r="C2447" s="143" t="s">
        <v>41</v>
      </c>
      <c r="D2447" s="144">
        <v>313745</v>
      </c>
      <c r="E2447" s="144">
        <v>97891.02</v>
      </c>
      <c r="F2447" s="144">
        <v>0</v>
      </c>
      <c r="G2447" s="144">
        <v>97891.02</v>
      </c>
      <c r="H2447" s="145">
        <v>31.200822323861736</v>
      </c>
      <c r="I2447" s="146">
        <v>215853.98</v>
      </c>
    </row>
    <row r="2448" spans="1:9" ht="13.5" customHeight="1" x14ac:dyDescent="0.2">
      <c r="A2448" s="127">
        <v>10080</v>
      </c>
      <c r="B2448" s="127" t="str">
        <f t="shared" si="38"/>
        <v>Con</v>
      </c>
      <c r="C2448" s="129" t="s">
        <v>42</v>
      </c>
      <c r="D2448" s="130">
        <v>146133</v>
      </c>
      <c r="E2448" s="130">
        <v>0</v>
      </c>
      <c r="F2448" s="130">
        <v>0</v>
      </c>
      <c r="G2448" s="130">
        <v>0</v>
      </c>
      <c r="H2448" s="131">
        <v>0</v>
      </c>
      <c r="I2448" s="132">
        <v>146133</v>
      </c>
    </row>
    <row r="2449" spans="1:9" ht="12.75" customHeight="1" x14ac:dyDescent="0.2">
      <c r="A2449" s="127">
        <v>10080</v>
      </c>
      <c r="B2449" s="127" t="str">
        <f t="shared" si="38"/>
        <v/>
      </c>
    </row>
    <row r="2450" spans="1:9" ht="13.5" customHeight="1" x14ac:dyDescent="0.2">
      <c r="A2450" s="127">
        <v>10080</v>
      </c>
      <c r="C2450" s="143" t="s">
        <v>44</v>
      </c>
      <c r="D2450" s="144">
        <v>146133</v>
      </c>
      <c r="E2450" s="144">
        <v>0</v>
      </c>
      <c r="F2450" s="144">
        <v>0</v>
      </c>
      <c r="G2450" s="144">
        <v>0</v>
      </c>
      <c r="H2450" s="145">
        <v>0</v>
      </c>
      <c r="I2450" s="146">
        <v>146133</v>
      </c>
    </row>
    <row r="2451" spans="1:9" ht="0.75" customHeight="1" x14ac:dyDescent="0.2">
      <c r="A2451" s="127">
        <v>10080</v>
      </c>
      <c r="B2451" s="127" t="str">
        <f t="shared" si="38"/>
        <v/>
      </c>
    </row>
    <row r="2452" spans="1:9" ht="15.75" customHeight="1" x14ac:dyDescent="0.2">
      <c r="A2452" s="127">
        <v>10080</v>
      </c>
      <c r="C2452" s="139" t="s">
        <v>45</v>
      </c>
      <c r="D2452" s="140">
        <v>2619610</v>
      </c>
      <c r="E2452" s="140">
        <v>230646.65</v>
      </c>
      <c r="F2452" s="140">
        <v>0</v>
      </c>
      <c r="G2452" s="140">
        <v>230646.65</v>
      </c>
      <c r="H2452" s="141">
        <v>8.8046178629643368</v>
      </c>
      <c r="I2452" s="142">
        <v>2388963.35</v>
      </c>
    </row>
    <row r="2453" spans="1:9" ht="14.25" customHeight="1" x14ac:dyDescent="0.2">
      <c r="A2453" s="127">
        <v>10080</v>
      </c>
      <c r="B2453" s="127" t="s">
        <v>322</v>
      </c>
      <c r="C2453" s="161" t="s">
        <v>46</v>
      </c>
      <c r="D2453" s="162">
        <v>192321</v>
      </c>
      <c r="E2453" s="162">
        <v>-1834394.74</v>
      </c>
      <c r="F2453" s="162">
        <v>0</v>
      </c>
      <c r="G2453" s="162">
        <v>-1834394.74</v>
      </c>
      <c r="H2453" s="151">
        <v>-953.81926050717288</v>
      </c>
      <c r="I2453" s="152">
        <v>2026715.74</v>
      </c>
    </row>
    <row r="2454" spans="1:9" ht="16.5" customHeight="1" x14ac:dyDescent="0.2">
      <c r="A2454" s="127">
        <v>10080</v>
      </c>
      <c r="B2454" s="127" t="s">
        <v>323</v>
      </c>
      <c r="C2454" s="153" t="s">
        <v>47</v>
      </c>
      <c r="D2454" s="154">
        <v>0</v>
      </c>
      <c r="E2454" s="155"/>
      <c r="F2454" s="155"/>
      <c r="G2454" s="155"/>
      <c r="H2454" s="155"/>
      <c r="I2454" s="156"/>
    </row>
    <row r="2455" spans="1:9" ht="13.5" customHeight="1" x14ac:dyDescent="0.2">
      <c r="A2455" s="127">
        <v>10080</v>
      </c>
      <c r="B2455" s="127" t="str">
        <f>LEFT(C2455,4)</f>
        <v>CI01</v>
      </c>
      <c r="C2455" s="129" t="s">
        <v>48</v>
      </c>
      <c r="D2455" s="130">
        <v>-8646</v>
      </c>
      <c r="E2455" s="130">
        <v>0</v>
      </c>
      <c r="F2455" s="130">
        <v>0</v>
      </c>
      <c r="G2455" s="130">
        <v>0</v>
      </c>
      <c r="H2455" s="131">
        <v>0</v>
      </c>
      <c r="I2455" s="132">
        <v>-8646</v>
      </c>
    </row>
    <row r="2456" spans="1:9" ht="12.75" customHeight="1" x14ac:dyDescent="0.2">
      <c r="A2456" s="127">
        <v>10080</v>
      </c>
      <c r="B2456" s="127" t="str">
        <f t="shared" si="38"/>
        <v/>
      </c>
    </row>
    <row r="2457" spans="1:9" ht="13.5" customHeight="1" x14ac:dyDescent="0.2">
      <c r="A2457" s="127">
        <v>10080</v>
      </c>
      <c r="C2457" s="143" t="s">
        <v>51</v>
      </c>
      <c r="D2457" s="144">
        <v>-8646</v>
      </c>
      <c r="E2457" s="144">
        <v>0</v>
      </c>
      <c r="F2457" s="144">
        <v>0</v>
      </c>
      <c r="G2457" s="144">
        <v>0</v>
      </c>
      <c r="H2457" s="145">
        <v>0</v>
      </c>
      <c r="I2457" s="146">
        <v>-8646</v>
      </c>
    </row>
    <row r="2458" spans="1:9" ht="0.75" customHeight="1" x14ac:dyDescent="0.2">
      <c r="A2458" s="127">
        <v>10080</v>
      </c>
      <c r="B2458" s="127" t="str">
        <f t="shared" si="38"/>
        <v/>
      </c>
    </row>
    <row r="2459" spans="1:9" ht="13.5" customHeight="1" x14ac:dyDescent="0.2">
      <c r="A2459" s="127">
        <v>10080</v>
      </c>
      <c r="B2459" s="127" t="str">
        <f>LEFT(C2459,4)</f>
        <v>CE02</v>
      </c>
      <c r="C2459" s="129" t="s">
        <v>230</v>
      </c>
      <c r="D2459" s="130">
        <v>8646</v>
      </c>
      <c r="E2459" s="130">
        <v>0</v>
      </c>
      <c r="F2459" s="130">
        <v>0</v>
      </c>
      <c r="G2459" s="130">
        <v>0</v>
      </c>
      <c r="H2459" s="131">
        <v>0</v>
      </c>
      <c r="I2459" s="132">
        <v>8646</v>
      </c>
    </row>
    <row r="2460" spans="1:9" ht="12.75" customHeight="1" x14ac:dyDescent="0.2">
      <c r="A2460" s="127">
        <v>10080</v>
      </c>
      <c r="B2460" s="127" t="str">
        <f t="shared" si="38"/>
        <v/>
      </c>
    </row>
    <row r="2461" spans="1:9" ht="13.5" customHeight="1" x14ac:dyDescent="0.2">
      <c r="A2461" s="127">
        <v>10080</v>
      </c>
      <c r="C2461" s="143" t="s">
        <v>56</v>
      </c>
      <c r="D2461" s="144">
        <v>8646</v>
      </c>
      <c r="E2461" s="144">
        <v>0</v>
      </c>
      <c r="F2461" s="144">
        <v>0</v>
      </c>
      <c r="G2461" s="144">
        <v>0</v>
      </c>
      <c r="H2461" s="145">
        <v>0</v>
      </c>
      <c r="I2461" s="146">
        <v>8646</v>
      </c>
    </row>
    <row r="2462" spans="1:9" ht="0.75" customHeight="1" x14ac:dyDescent="0.2">
      <c r="A2462" s="127">
        <v>10080</v>
      </c>
      <c r="B2462" s="127" t="str">
        <f t="shared" si="38"/>
        <v/>
      </c>
    </row>
    <row r="2463" spans="1:9" ht="14.25" customHeight="1" x14ac:dyDescent="0.2">
      <c r="A2463" s="127">
        <v>10080</v>
      </c>
      <c r="B2463" s="127" t="s">
        <v>324</v>
      </c>
      <c r="C2463" s="157" t="s">
        <v>57</v>
      </c>
      <c r="D2463" s="158">
        <v>0</v>
      </c>
      <c r="E2463" s="158">
        <v>0</v>
      </c>
      <c r="F2463" s="158">
        <v>0</v>
      </c>
      <c r="G2463" s="158">
        <v>0</v>
      </c>
      <c r="H2463" s="159">
        <v>0</v>
      </c>
      <c r="I2463" s="160">
        <v>0</v>
      </c>
    </row>
    <row r="2464" spans="1:9" ht="0.75" customHeight="1" x14ac:dyDescent="0.2">
      <c r="A2464" s="127">
        <v>10080</v>
      </c>
      <c r="B2464" s="127" t="str">
        <f t="shared" si="38"/>
        <v/>
      </c>
    </row>
    <row r="2465" spans="1:9" ht="14.25" customHeight="1" x14ac:dyDescent="0.2">
      <c r="A2465" s="127">
        <v>10080</v>
      </c>
      <c r="B2465" s="127" t="str">
        <f t="shared" si="38"/>
        <v>TOT</v>
      </c>
      <c r="C2465" s="133" t="s">
        <v>58</v>
      </c>
      <c r="D2465" s="134">
        <v>192321</v>
      </c>
      <c r="E2465" s="134">
        <v>-1834394.74</v>
      </c>
      <c r="F2465" s="134">
        <v>0</v>
      </c>
      <c r="G2465" s="134">
        <v>-1834394.74</v>
      </c>
      <c r="H2465" s="135">
        <v>-953.81926050717288</v>
      </c>
      <c r="I2465" s="136">
        <v>2026715.74</v>
      </c>
    </row>
    <row r="2466" spans="1:9" ht="6.75" customHeight="1" x14ac:dyDescent="0.2">
      <c r="B2466" s="127" t="str">
        <f t="shared" si="38"/>
        <v>Lon</v>
      </c>
      <c r="C2466" s="247" t="s">
        <v>202</v>
      </c>
      <c r="D2466" s="247"/>
      <c r="E2466" s="247"/>
      <c r="F2466" s="247"/>
      <c r="G2466" s="247"/>
    </row>
    <row r="2467" spans="1:9" ht="13.5" customHeight="1" x14ac:dyDescent="0.2">
      <c r="B2467" s="127" t="str">
        <f t="shared" si="38"/>
        <v/>
      </c>
      <c r="C2467" s="247"/>
      <c r="D2467" s="247"/>
      <c r="E2467" s="247"/>
      <c r="F2467" s="247"/>
      <c r="G2467" s="247"/>
    </row>
    <row r="2468" spans="1:9" ht="6.75" customHeight="1" x14ac:dyDescent="0.2">
      <c r="B2468" s="127" t="str">
        <f t="shared" si="38"/>
        <v/>
      </c>
      <c r="C2468" s="247"/>
      <c r="D2468" s="247"/>
      <c r="E2468" s="247"/>
      <c r="F2468" s="247"/>
      <c r="G2468" s="247"/>
    </row>
    <row r="2469" spans="1:9" ht="13.5" customHeight="1" x14ac:dyDescent="0.2">
      <c r="B2469" s="127" t="str">
        <f t="shared" si="38"/>
        <v>Rep</v>
      </c>
      <c r="C2469" s="248" t="s">
        <v>203</v>
      </c>
      <c r="D2469" s="248"/>
      <c r="E2469" s="248"/>
      <c r="F2469" s="248"/>
      <c r="G2469" s="248"/>
    </row>
    <row r="2470" spans="1:9" ht="6.75" customHeight="1" x14ac:dyDescent="0.2">
      <c r="B2470" s="127" t="str">
        <f t="shared" si="38"/>
        <v/>
      </c>
    </row>
    <row r="2471" spans="1:9" ht="12.75" customHeight="1" x14ac:dyDescent="0.2">
      <c r="B2471" s="127" t="str">
        <f t="shared" si="38"/>
        <v>Cos</v>
      </c>
      <c r="C2471" s="248" t="s">
        <v>259</v>
      </c>
      <c r="D2471" s="248"/>
      <c r="E2471" s="248"/>
      <c r="F2471" s="248"/>
      <c r="G2471" s="248"/>
    </row>
    <row r="2472" spans="1:9" ht="13.5" customHeight="1" x14ac:dyDescent="0.2">
      <c r="B2472" s="127" t="str">
        <f t="shared" si="38"/>
        <v/>
      </c>
      <c r="C2472" s="248"/>
      <c r="D2472" s="248"/>
      <c r="E2472" s="248"/>
      <c r="F2472" s="248"/>
      <c r="G2472" s="248"/>
    </row>
    <row r="2473" spans="1:9" ht="6" customHeight="1" x14ac:dyDescent="0.2">
      <c r="B2473" s="127" t="str">
        <f t="shared" si="38"/>
        <v/>
      </c>
    </row>
    <row r="2474" spans="1:9" ht="13.5" customHeight="1" x14ac:dyDescent="0.2">
      <c r="B2474" s="127" t="str">
        <f t="shared" si="38"/>
        <v xml:space="preserve">
CF</v>
      </c>
      <c r="C2474" s="249" t="s">
        <v>205</v>
      </c>
      <c r="D2474" s="251" t="s">
        <v>206</v>
      </c>
      <c r="E2474" s="251" t="s">
        <v>207</v>
      </c>
      <c r="F2474" s="251" t="s">
        <v>208</v>
      </c>
      <c r="G2474" s="252" t="s">
        <v>209</v>
      </c>
      <c r="H2474" s="245" t="s">
        <v>210</v>
      </c>
      <c r="I2474" s="243" t="s">
        <v>211</v>
      </c>
    </row>
    <row r="2475" spans="1:9" ht="15" customHeight="1" x14ac:dyDescent="0.2">
      <c r="B2475" s="127" t="str">
        <f t="shared" si="38"/>
        <v/>
      </c>
      <c r="C2475" s="250"/>
      <c r="D2475" s="246"/>
      <c r="E2475" s="246"/>
      <c r="F2475" s="246"/>
      <c r="G2475" s="253"/>
      <c r="H2475" s="246"/>
      <c r="I2475" s="244"/>
    </row>
    <row r="2476" spans="1:9" ht="16.5" customHeight="1" x14ac:dyDescent="0.2">
      <c r="A2476" s="127">
        <v>10081</v>
      </c>
      <c r="B2476" s="126" t="s">
        <v>321</v>
      </c>
      <c r="C2476" s="147" t="s">
        <v>5</v>
      </c>
      <c r="D2476" s="148">
        <v>69526</v>
      </c>
      <c r="E2476" s="149"/>
      <c r="F2476" s="149"/>
      <c r="G2476" s="149"/>
      <c r="H2476" s="149"/>
      <c r="I2476" s="150"/>
    </row>
    <row r="2477" spans="1:9" ht="13.5" customHeight="1" x14ac:dyDescent="0.2">
      <c r="A2477" s="127">
        <v>10081</v>
      </c>
      <c r="B2477" s="127" t="str">
        <f t="shared" si="38"/>
        <v>I01</v>
      </c>
      <c r="C2477" s="129" t="s">
        <v>6</v>
      </c>
      <c r="D2477" s="130">
        <v>-1528735</v>
      </c>
      <c r="E2477" s="130">
        <v>-1524531.72</v>
      </c>
      <c r="F2477" s="130">
        <v>0</v>
      </c>
      <c r="G2477" s="130">
        <v>-1524531.72</v>
      </c>
      <c r="H2477" s="131">
        <v>99.725048487802013</v>
      </c>
      <c r="I2477" s="132">
        <v>-4203.28</v>
      </c>
    </row>
    <row r="2478" spans="1:9" ht="13.5" customHeight="1" x14ac:dyDescent="0.2">
      <c r="A2478" s="127">
        <v>10081</v>
      </c>
      <c r="B2478" s="127" t="str">
        <f t="shared" si="38"/>
        <v>I03</v>
      </c>
      <c r="C2478" s="129" t="s">
        <v>7</v>
      </c>
      <c r="D2478" s="130">
        <v>-59133</v>
      </c>
      <c r="E2478" s="130">
        <v>-60234</v>
      </c>
      <c r="F2478" s="130">
        <v>0</v>
      </c>
      <c r="G2478" s="130">
        <v>-60234</v>
      </c>
      <c r="H2478" s="131">
        <v>101.8619045203186</v>
      </c>
      <c r="I2478" s="132">
        <v>1101</v>
      </c>
    </row>
    <row r="2479" spans="1:9" ht="13.5" customHeight="1" x14ac:dyDescent="0.2">
      <c r="A2479" s="127">
        <v>10081</v>
      </c>
      <c r="B2479" s="127" t="str">
        <f t="shared" si="38"/>
        <v>I05</v>
      </c>
      <c r="C2479" s="129" t="s">
        <v>8</v>
      </c>
      <c r="D2479" s="130">
        <v>-63562</v>
      </c>
      <c r="E2479" s="130">
        <v>0</v>
      </c>
      <c r="F2479" s="130">
        <v>0</v>
      </c>
      <c r="G2479" s="130">
        <v>0</v>
      </c>
      <c r="H2479" s="131">
        <v>0</v>
      </c>
      <c r="I2479" s="132">
        <v>-63562</v>
      </c>
    </row>
    <row r="2480" spans="1:9" ht="13.5" customHeight="1" x14ac:dyDescent="0.2">
      <c r="A2480" s="127">
        <v>10081</v>
      </c>
      <c r="B2480" s="127" t="str">
        <f t="shared" si="38"/>
        <v>I08</v>
      </c>
      <c r="C2480" s="129" t="s">
        <v>213</v>
      </c>
      <c r="D2480" s="130">
        <v>-46878</v>
      </c>
      <c r="E2480" s="130">
        <v>-14430.04</v>
      </c>
      <c r="F2480" s="130">
        <v>0</v>
      </c>
      <c r="G2480" s="130">
        <v>-14430.04</v>
      </c>
      <c r="H2480" s="131">
        <v>30.78211527795554</v>
      </c>
      <c r="I2480" s="132">
        <v>-32447.96</v>
      </c>
    </row>
    <row r="2481" spans="1:9" ht="13.5" customHeight="1" x14ac:dyDescent="0.2">
      <c r="A2481" s="127">
        <v>10081</v>
      </c>
      <c r="B2481" s="127" t="str">
        <f t="shared" si="38"/>
        <v>I09</v>
      </c>
      <c r="C2481" s="129" t="s">
        <v>10</v>
      </c>
      <c r="D2481" s="130">
        <v>-450</v>
      </c>
      <c r="E2481" s="130">
        <v>-352.7</v>
      </c>
      <c r="F2481" s="130">
        <v>0</v>
      </c>
      <c r="G2481" s="130">
        <v>-352.7</v>
      </c>
      <c r="H2481" s="131">
        <v>78.37777777777778</v>
      </c>
      <c r="I2481" s="132">
        <v>-97.3</v>
      </c>
    </row>
    <row r="2482" spans="1:9" ht="13.5" customHeight="1" x14ac:dyDescent="0.2">
      <c r="A2482" s="127">
        <v>10081</v>
      </c>
      <c r="B2482" s="127" t="str">
        <f t="shared" si="38"/>
        <v>I10</v>
      </c>
      <c r="C2482" s="129" t="s">
        <v>63</v>
      </c>
      <c r="D2482" s="130">
        <v>-5775</v>
      </c>
      <c r="E2482" s="130">
        <v>-8870.5</v>
      </c>
      <c r="F2482" s="130">
        <v>0</v>
      </c>
      <c r="G2482" s="130">
        <v>-8870.5</v>
      </c>
      <c r="H2482" s="131">
        <v>153.60173160173161</v>
      </c>
      <c r="I2482" s="132">
        <v>3095.5</v>
      </c>
    </row>
    <row r="2483" spans="1:9" ht="13.5" customHeight="1" x14ac:dyDescent="0.2">
      <c r="A2483" s="127">
        <v>10081</v>
      </c>
      <c r="B2483" s="127" t="str">
        <f t="shared" si="38"/>
        <v>I11</v>
      </c>
      <c r="C2483" s="129" t="s">
        <v>64</v>
      </c>
      <c r="D2483" s="130">
        <v>0</v>
      </c>
      <c r="E2483" s="130">
        <v>-2392.4</v>
      </c>
      <c r="F2483" s="130">
        <v>0</v>
      </c>
      <c r="G2483" s="130">
        <v>-2392.4</v>
      </c>
      <c r="H2483" s="131">
        <v>0</v>
      </c>
      <c r="I2483" s="132">
        <v>2392.4</v>
      </c>
    </row>
    <row r="2484" spans="1:9" ht="13.5" customHeight="1" x14ac:dyDescent="0.2">
      <c r="A2484" s="127">
        <v>10081</v>
      </c>
      <c r="B2484" s="127" t="str">
        <f t="shared" si="38"/>
        <v>I12</v>
      </c>
      <c r="C2484" s="129" t="s">
        <v>11</v>
      </c>
      <c r="D2484" s="130">
        <v>-30900</v>
      </c>
      <c r="E2484" s="130">
        <v>-9382</v>
      </c>
      <c r="F2484" s="130">
        <v>0</v>
      </c>
      <c r="G2484" s="130">
        <v>-9382</v>
      </c>
      <c r="H2484" s="131">
        <v>30.362459546925571</v>
      </c>
      <c r="I2484" s="132">
        <v>-21518</v>
      </c>
    </row>
    <row r="2485" spans="1:9" ht="13.5" customHeight="1" x14ac:dyDescent="0.2">
      <c r="A2485" s="127">
        <v>10081</v>
      </c>
      <c r="B2485" s="127" t="str">
        <f t="shared" si="38"/>
        <v>I13</v>
      </c>
      <c r="C2485" s="129" t="s">
        <v>12</v>
      </c>
      <c r="D2485" s="130">
        <v>-20800</v>
      </c>
      <c r="E2485" s="130">
        <v>0</v>
      </c>
      <c r="F2485" s="130">
        <v>0</v>
      </c>
      <c r="G2485" s="130">
        <v>0</v>
      </c>
      <c r="H2485" s="131">
        <v>0</v>
      </c>
      <c r="I2485" s="132">
        <v>-20800</v>
      </c>
    </row>
    <row r="2486" spans="1:9" ht="13.5" customHeight="1" x14ac:dyDescent="0.2">
      <c r="A2486" s="127">
        <v>10081</v>
      </c>
      <c r="B2486" s="127" t="str">
        <f t="shared" si="38"/>
        <v>I18</v>
      </c>
      <c r="C2486" s="129" t="s">
        <v>13</v>
      </c>
      <c r="D2486" s="130">
        <v>-144847</v>
      </c>
      <c r="E2486" s="130">
        <v>0</v>
      </c>
      <c r="F2486" s="130">
        <v>0</v>
      </c>
      <c r="G2486" s="130">
        <v>0</v>
      </c>
      <c r="H2486" s="131">
        <v>0</v>
      </c>
      <c r="I2486" s="132">
        <v>-144847</v>
      </c>
    </row>
    <row r="2487" spans="1:9" ht="12.75" customHeight="1" x14ac:dyDescent="0.2">
      <c r="A2487" s="127">
        <v>10081</v>
      </c>
      <c r="B2487" s="127" t="str">
        <f t="shared" si="38"/>
        <v/>
      </c>
    </row>
    <row r="2488" spans="1:9" ht="13.5" customHeight="1" x14ac:dyDescent="0.2">
      <c r="A2488" s="127">
        <v>10081</v>
      </c>
      <c r="C2488" s="143" t="s">
        <v>14</v>
      </c>
      <c r="D2488" s="144">
        <v>-1901080</v>
      </c>
      <c r="E2488" s="144">
        <v>-1620193.36</v>
      </c>
      <c r="F2488" s="144">
        <v>0</v>
      </c>
      <c r="G2488" s="144">
        <v>-1620193.36</v>
      </c>
      <c r="H2488" s="145">
        <v>85.224891114524382</v>
      </c>
      <c r="I2488" s="146">
        <v>-280886.64</v>
      </c>
    </row>
    <row r="2489" spans="1:9" ht="0.75" customHeight="1" x14ac:dyDescent="0.2">
      <c r="A2489" s="127">
        <v>10081</v>
      </c>
      <c r="B2489" s="127" t="str">
        <f t="shared" si="38"/>
        <v/>
      </c>
    </row>
    <row r="2490" spans="1:9" ht="13.5" customHeight="1" x14ac:dyDescent="0.2">
      <c r="A2490" s="127">
        <v>10081</v>
      </c>
      <c r="B2490" s="127" t="str">
        <f t="shared" si="38"/>
        <v>E01</v>
      </c>
      <c r="C2490" s="129" t="s">
        <v>15</v>
      </c>
      <c r="D2490" s="130">
        <v>832695</v>
      </c>
      <c r="E2490" s="130">
        <v>0</v>
      </c>
      <c r="F2490" s="130">
        <v>0</v>
      </c>
      <c r="G2490" s="130">
        <v>0</v>
      </c>
      <c r="H2490" s="131">
        <v>0</v>
      </c>
      <c r="I2490" s="132">
        <v>832695</v>
      </c>
    </row>
    <row r="2491" spans="1:9" ht="13.5" customHeight="1" x14ac:dyDescent="0.2">
      <c r="A2491" s="127">
        <v>10081</v>
      </c>
      <c r="B2491" s="127" t="str">
        <f t="shared" si="38"/>
        <v>E03</v>
      </c>
      <c r="C2491" s="129" t="s">
        <v>17</v>
      </c>
      <c r="D2491" s="130">
        <v>382258</v>
      </c>
      <c r="E2491" s="130">
        <v>0</v>
      </c>
      <c r="F2491" s="130">
        <v>0</v>
      </c>
      <c r="G2491" s="130">
        <v>0</v>
      </c>
      <c r="H2491" s="131">
        <v>0</v>
      </c>
      <c r="I2491" s="132">
        <v>382258</v>
      </c>
    </row>
    <row r="2492" spans="1:9" ht="13.5" customHeight="1" x14ac:dyDescent="0.2">
      <c r="A2492" s="127">
        <v>10081</v>
      </c>
      <c r="B2492" s="127" t="str">
        <f t="shared" si="38"/>
        <v>E04</v>
      </c>
      <c r="C2492" s="129" t="s">
        <v>18</v>
      </c>
      <c r="D2492" s="130">
        <v>39412</v>
      </c>
      <c r="E2492" s="130">
        <v>0</v>
      </c>
      <c r="F2492" s="130">
        <v>0</v>
      </c>
      <c r="G2492" s="130">
        <v>0</v>
      </c>
      <c r="H2492" s="131">
        <v>0</v>
      </c>
      <c r="I2492" s="132">
        <v>39412</v>
      </c>
    </row>
    <row r="2493" spans="1:9" ht="13.5" customHeight="1" x14ac:dyDescent="0.2">
      <c r="A2493" s="127">
        <v>10081</v>
      </c>
      <c r="B2493" s="127" t="str">
        <f t="shared" si="38"/>
        <v>E05</v>
      </c>
      <c r="C2493" s="129" t="s">
        <v>214</v>
      </c>
      <c r="D2493" s="130">
        <v>101313</v>
      </c>
      <c r="E2493" s="130">
        <v>0</v>
      </c>
      <c r="F2493" s="130">
        <v>0</v>
      </c>
      <c r="G2493" s="130">
        <v>0</v>
      </c>
      <c r="H2493" s="131">
        <v>0</v>
      </c>
      <c r="I2493" s="132">
        <v>101313</v>
      </c>
    </row>
    <row r="2494" spans="1:9" ht="13.5" customHeight="1" x14ac:dyDescent="0.2">
      <c r="A2494" s="127">
        <v>10081</v>
      </c>
      <c r="B2494" s="127" t="str">
        <f t="shared" si="38"/>
        <v>E07</v>
      </c>
      <c r="C2494" s="129" t="s">
        <v>19</v>
      </c>
      <c r="D2494" s="130">
        <v>53203</v>
      </c>
      <c r="E2494" s="130">
        <v>0</v>
      </c>
      <c r="F2494" s="130">
        <v>0</v>
      </c>
      <c r="G2494" s="130">
        <v>0</v>
      </c>
      <c r="H2494" s="131">
        <v>0</v>
      </c>
      <c r="I2494" s="132">
        <v>53203</v>
      </c>
    </row>
    <row r="2495" spans="1:9" ht="13.5" customHeight="1" x14ac:dyDescent="0.2">
      <c r="A2495" s="127">
        <v>10081</v>
      </c>
      <c r="B2495" s="127" t="str">
        <f t="shared" si="38"/>
        <v>E08</v>
      </c>
      <c r="C2495" s="129" t="s">
        <v>20</v>
      </c>
      <c r="D2495" s="130">
        <v>8390</v>
      </c>
      <c r="E2495" s="130">
        <v>1187.77</v>
      </c>
      <c r="F2495" s="130">
        <v>0</v>
      </c>
      <c r="G2495" s="130">
        <v>1187.77</v>
      </c>
      <c r="H2495" s="131">
        <v>14.156972586412396</v>
      </c>
      <c r="I2495" s="132">
        <v>7202.23</v>
      </c>
    </row>
    <row r="2496" spans="1:9" ht="13.5" customHeight="1" x14ac:dyDescent="0.2">
      <c r="A2496" s="127">
        <v>10081</v>
      </c>
      <c r="B2496" s="127" t="str">
        <f t="shared" si="38"/>
        <v>E09</v>
      </c>
      <c r="C2496" s="129" t="s">
        <v>215</v>
      </c>
      <c r="D2496" s="130">
        <v>3300</v>
      </c>
      <c r="E2496" s="130">
        <v>812.17</v>
      </c>
      <c r="F2496" s="130">
        <v>0</v>
      </c>
      <c r="G2496" s="130">
        <v>812.17</v>
      </c>
      <c r="H2496" s="131">
        <v>24.61121212121212</v>
      </c>
      <c r="I2496" s="132">
        <v>2487.83</v>
      </c>
    </row>
    <row r="2497" spans="1:9" ht="13.5" customHeight="1" x14ac:dyDescent="0.2">
      <c r="A2497" s="127">
        <v>10081</v>
      </c>
      <c r="B2497" s="127" t="str">
        <f t="shared" si="38"/>
        <v>E10</v>
      </c>
      <c r="C2497" s="129" t="s">
        <v>21</v>
      </c>
      <c r="D2497" s="130">
        <v>8670</v>
      </c>
      <c r="E2497" s="130">
        <v>0</v>
      </c>
      <c r="F2497" s="130">
        <v>0</v>
      </c>
      <c r="G2497" s="130">
        <v>0</v>
      </c>
      <c r="H2497" s="131">
        <v>0</v>
      </c>
      <c r="I2497" s="132">
        <v>8670</v>
      </c>
    </row>
    <row r="2498" spans="1:9" ht="13.5" customHeight="1" x14ac:dyDescent="0.2">
      <c r="A2498" s="127">
        <v>10081</v>
      </c>
      <c r="B2498" s="127" t="str">
        <f t="shared" si="38"/>
        <v>E11</v>
      </c>
      <c r="C2498" s="129" t="s">
        <v>22</v>
      </c>
      <c r="D2498" s="130">
        <v>8325</v>
      </c>
      <c r="E2498" s="130">
        <v>0</v>
      </c>
      <c r="F2498" s="130">
        <v>0</v>
      </c>
      <c r="G2498" s="130">
        <v>0</v>
      </c>
      <c r="H2498" s="131">
        <v>0</v>
      </c>
      <c r="I2498" s="132">
        <v>8325</v>
      </c>
    </row>
    <row r="2499" spans="1:9" ht="12.75" customHeight="1" x14ac:dyDescent="0.2">
      <c r="A2499" s="127">
        <v>10081</v>
      </c>
      <c r="B2499" s="127" t="str">
        <f t="shared" si="38"/>
        <v/>
      </c>
    </row>
    <row r="2500" spans="1:9" ht="13.5" customHeight="1" x14ac:dyDescent="0.2">
      <c r="A2500" s="127">
        <v>10081</v>
      </c>
      <c r="C2500" s="143" t="s">
        <v>23</v>
      </c>
      <c r="D2500" s="144">
        <v>1437566</v>
      </c>
      <c r="E2500" s="144">
        <v>1999.94</v>
      </c>
      <c r="F2500" s="144">
        <v>0</v>
      </c>
      <c r="G2500" s="144">
        <v>1999.94</v>
      </c>
      <c r="H2500" s="145">
        <v>0.13911987345276666</v>
      </c>
      <c r="I2500" s="146">
        <v>1435566.06</v>
      </c>
    </row>
    <row r="2501" spans="1:9" ht="13.5" customHeight="1" x14ac:dyDescent="0.2">
      <c r="A2501" s="127">
        <v>10081</v>
      </c>
      <c r="B2501" s="127" t="str">
        <f t="shared" si="38"/>
        <v>E12</v>
      </c>
      <c r="C2501" s="129" t="s">
        <v>24</v>
      </c>
      <c r="D2501" s="130">
        <v>20250</v>
      </c>
      <c r="E2501" s="130">
        <v>2015.08</v>
      </c>
      <c r="F2501" s="130">
        <v>0</v>
      </c>
      <c r="G2501" s="130">
        <v>2015.08</v>
      </c>
      <c r="H2501" s="131">
        <v>9.9510123456790129</v>
      </c>
      <c r="I2501" s="132">
        <v>18234.919999999998</v>
      </c>
    </row>
    <row r="2502" spans="1:9" ht="13.5" customHeight="1" x14ac:dyDescent="0.2">
      <c r="A2502" s="127">
        <v>10081</v>
      </c>
      <c r="B2502" s="127" t="str">
        <f t="shared" si="38"/>
        <v>E13</v>
      </c>
      <c r="C2502" s="129" t="s">
        <v>216</v>
      </c>
      <c r="D2502" s="130">
        <v>5800</v>
      </c>
      <c r="E2502" s="130">
        <v>2200</v>
      </c>
      <c r="F2502" s="130">
        <v>0</v>
      </c>
      <c r="G2502" s="130">
        <v>2200</v>
      </c>
      <c r="H2502" s="131">
        <v>37.931034482758619</v>
      </c>
      <c r="I2502" s="132">
        <v>3600</v>
      </c>
    </row>
    <row r="2503" spans="1:9" ht="13.5" customHeight="1" x14ac:dyDescent="0.2">
      <c r="A2503" s="127">
        <v>10081</v>
      </c>
      <c r="B2503" s="127" t="str">
        <f t="shared" si="38"/>
        <v>E14</v>
      </c>
      <c r="C2503" s="129" t="s">
        <v>25</v>
      </c>
      <c r="D2503" s="130">
        <v>44200</v>
      </c>
      <c r="E2503" s="130">
        <v>11198.93</v>
      </c>
      <c r="F2503" s="130">
        <v>0</v>
      </c>
      <c r="G2503" s="130">
        <v>11198.93</v>
      </c>
      <c r="H2503" s="131">
        <v>25.336945701357465</v>
      </c>
      <c r="I2503" s="132">
        <v>33001.07</v>
      </c>
    </row>
    <row r="2504" spans="1:9" ht="13.5" customHeight="1" x14ac:dyDescent="0.2">
      <c r="A2504" s="127">
        <v>10081</v>
      </c>
      <c r="B2504" s="127" t="str">
        <f t="shared" si="38"/>
        <v>E15</v>
      </c>
      <c r="C2504" s="129" t="s">
        <v>26</v>
      </c>
      <c r="D2504" s="130">
        <v>5000</v>
      </c>
      <c r="E2504" s="130">
        <v>63.41</v>
      </c>
      <c r="F2504" s="130">
        <v>0</v>
      </c>
      <c r="G2504" s="130">
        <v>63.41</v>
      </c>
      <c r="H2504" s="131">
        <v>1.2682</v>
      </c>
      <c r="I2504" s="132">
        <v>4936.59</v>
      </c>
    </row>
    <row r="2505" spans="1:9" ht="13.5" customHeight="1" x14ac:dyDescent="0.2">
      <c r="A2505" s="127">
        <v>10081</v>
      </c>
      <c r="B2505" s="127" t="str">
        <f t="shared" si="38"/>
        <v>E16</v>
      </c>
      <c r="C2505" s="129" t="s">
        <v>27</v>
      </c>
      <c r="D2505" s="130">
        <v>24000</v>
      </c>
      <c r="E2505" s="130">
        <v>7373.86</v>
      </c>
      <c r="F2505" s="130">
        <v>0</v>
      </c>
      <c r="G2505" s="130">
        <v>7373.86</v>
      </c>
      <c r="H2505" s="131">
        <v>30.72441666666667</v>
      </c>
      <c r="I2505" s="132">
        <v>16626.14</v>
      </c>
    </row>
    <row r="2506" spans="1:9" ht="13.5" customHeight="1" x14ac:dyDescent="0.2">
      <c r="A2506" s="127">
        <v>10081</v>
      </c>
      <c r="B2506" s="127" t="str">
        <f t="shared" si="38"/>
        <v>E17</v>
      </c>
      <c r="C2506" s="129" t="s">
        <v>28</v>
      </c>
      <c r="D2506" s="130">
        <v>14969</v>
      </c>
      <c r="E2506" s="130">
        <v>13497.73</v>
      </c>
      <c r="F2506" s="130">
        <v>0</v>
      </c>
      <c r="G2506" s="130">
        <v>13497.73</v>
      </c>
      <c r="H2506" s="131">
        <v>90.17122052241298</v>
      </c>
      <c r="I2506" s="132">
        <v>1471.27</v>
      </c>
    </row>
    <row r="2507" spans="1:9" ht="13.5" customHeight="1" x14ac:dyDescent="0.2">
      <c r="A2507" s="127">
        <v>10081</v>
      </c>
      <c r="B2507" s="127" t="str">
        <f t="shared" si="38"/>
        <v>E18</v>
      </c>
      <c r="C2507" s="129" t="s">
        <v>29</v>
      </c>
      <c r="D2507" s="130">
        <v>13322</v>
      </c>
      <c r="E2507" s="130">
        <v>7466.28</v>
      </c>
      <c r="F2507" s="130">
        <v>0</v>
      </c>
      <c r="G2507" s="130">
        <v>7466.28</v>
      </c>
      <c r="H2507" s="131">
        <v>56.04473802732322</v>
      </c>
      <c r="I2507" s="132">
        <v>5855.72</v>
      </c>
    </row>
    <row r="2508" spans="1:9" ht="12.75" customHeight="1" x14ac:dyDescent="0.2">
      <c r="A2508" s="127">
        <v>10081</v>
      </c>
      <c r="B2508" s="127" t="str">
        <f t="shared" ref="B2508:B2571" si="39">LEFT(C2508,3)</f>
        <v/>
      </c>
    </row>
    <row r="2509" spans="1:9" ht="13.5" customHeight="1" x14ac:dyDescent="0.2">
      <c r="A2509" s="127">
        <v>10081</v>
      </c>
      <c r="C2509" s="143" t="s">
        <v>30</v>
      </c>
      <c r="D2509" s="144">
        <v>127541</v>
      </c>
      <c r="E2509" s="144">
        <v>43815.29</v>
      </c>
      <c r="F2509" s="144">
        <v>0</v>
      </c>
      <c r="G2509" s="144">
        <v>43815.29</v>
      </c>
      <c r="H2509" s="145">
        <v>34.353886201299972</v>
      </c>
      <c r="I2509" s="146">
        <v>83725.710000000006</v>
      </c>
    </row>
    <row r="2510" spans="1:9" ht="13.5" customHeight="1" x14ac:dyDescent="0.2">
      <c r="A2510" s="127">
        <v>10081</v>
      </c>
      <c r="B2510" s="127" t="str">
        <f t="shared" si="39"/>
        <v>E19</v>
      </c>
      <c r="C2510" s="129" t="s">
        <v>31</v>
      </c>
      <c r="D2510" s="130">
        <v>70626</v>
      </c>
      <c r="E2510" s="130">
        <v>17111.38</v>
      </c>
      <c r="F2510" s="130">
        <v>0</v>
      </c>
      <c r="G2510" s="130">
        <v>17111.38</v>
      </c>
      <c r="H2510" s="131">
        <v>24.22815960127998</v>
      </c>
      <c r="I2510" s="132">
        <v>53514.62</v>
      </c>
    </row>
    <row r="2511" spans="1:9" ht="13.5" customHeight="1" x14ac:dyDescent="0.2">
      <c r="A2511" s="127">
        <v>10081</v>
      </c>
      <c r="B2511" s="127" t="str">
        <f t="shared" si="39"/>
        <v>E20</v>
      </c>
      <c r="C2511" s="129" t="s">
        <v>32</v>
      </c>
      <c r="D2511" s="130">
        <v>12386</v>
      </c>
      <c r="E2511" s="130">
        <v>7887.94</v>
      </c>
      <c r="F2511" s="130">
        <v>0</v>
      </c>
      <c r="G2511" s="130">
        <v>7887.94</v>
      </c>
      <c r="H2511" s="131">
        <v>63.684321007589212</v>
      </c>
      <c r="I2511" s="132">
        <v>4498.0600000000004</v>
      </c>
    </row>
    <row r="2512" spans="1:9" ht="13.5" customHeight="1" x14ac:dyDescent="0.2">
      <c r="A2512" s="127">
        <v>10081</v>
      </c>
      <c r="B2512" s="127" t="str">
        <f t="shared" si="39"/>
        <v>E22</v>
      </c>
      <c r="C2512" s="129" t="s">
        <v>33</v>
      </c>
      <c r="D2512" s="130">
        <v>14119</v>
      </c>
      <c r="E2512" s="130">
        <v>8174.75</v>
      </c>
      <c r="F2512" s="130">
        <v>0</v>
      </c>
      <c r="G2512" s="130">
        <v>8174.75</v>
      </c>
      <c r="H2512" s="131">
        <v>57.898930519158576</v>
      </c>
      <c r="I2512" s="132">
        <v>5944.25</v>
      </c>
    </row>
    <row r="2513" spans="1:9" ht="13.5" customHeight="1" x14ac:dyDescent="0.2">
      <c r="A2513" s="127">
        <v>10081</v>
      </c>
      <c r="B2513" s="127" t="str">
        <f t="shared" si="39"/>
        <v>E23</v>
      </c>
      <c r="C2513" s="129" t="s">
        <v>34</v>
      </c>
      <c r="D2513" s="130">
        <v>8900</v>
      </c>
      <c r="E2513" s="130">
        <v>0</v>
      </c>
      <c r="F2513" s="130">
        <v>0</v>
      </c>
      <c r="G2513" s="130">
        <v>0</v>
      </c>
      <c r="H2513" s="131">
        <v>0</v>
      </c>
      <c r="I2513" s="132">
        <v>8900</v>
      </c>
    </row>
    <row r="2514" spans="1:9" ht="13.5" customHeight="1" x14ac:dyDescent="0.2">
      <c r="A2514" s="127">
        <v>10081</v>
      </c>
      <c r="B2514" s="127" t="str">
        <f t="shared" si="39"/>
        <v>E24</v>
      </c>
      <c r="C2514" s="129" t="s">
        <v>35</v>
      </c>
      <c r="D2514" s="130">
        <v>2000</v>
      </c>
      <c r="E2514" s="130">
        <v>1198.53</v>
      </c>
      <c r="F2514" s="130">
        <v>0</v>
      </c>
      <c r="G2514" s="130">
        <v>1198.53</v>
      </c>
      <c r="H2514" s="131">
        <v>59.926499999999997</v>
      </c>
      <c r="I2514" s="132">
        <v>801.47</v>
      </c>
    </row>
    <row r="2515" spans="1:9" ht="13.5" customHeight="1" x14ac:dyDescent="0.2">
      <c r="A2515" s="127">
        <v>10081</v>
      </c>
      <c r="B2515" s="127" t="str">
        <f t="shared" si="39"/>
        <v>E25</v>
      </c>
      <c r="C2515" s="129" t="s">
        <v>36</v>
      </c>
      <c r="D2515" s="130">
        <v>122966</v>
      </c>
      <c r="E2515" s="130">
        <v>5594.5</v>
      </c>
      <c r="F2515" s="130">
        <v>0</v>
      </c>
      <c r="G2515" s="130">
        <v>5594.5</v>
      </c>
      <c r="H2515" s="131">
        <v>4.5496316054844428</v>
      </c>
      <c r="I2515" s="132">
        <v>117371.5</v>
      </c>
    </row>
    <row r="2516" spans="1:9" ht="12.75" customHeight="1" x14ac:dyDescent="0.2">
      <c r="A2516" s="127">
        <v>10081</v>
      </c>
      <c r="B2516" s="127" t="str">
        <f t="shared" si="39"/>
        <v/>
      </c>
    </row>
    <row r="2517" spans="1:9" ht="13.5" customHeight="1" x14ac:dyDescent="0.2">
      <c r="A2517" s="127">
        <v>10081</v>
      </c>
      <c r="C2517" s="143" t="s">
        <v>37</v>
      </c>
      <c r="D2517" s="144">
        <v>230997</v>
      </c>
      <c r="E2517" s="144">
        <v>39967.1</v>
      </c>
      <c r="F2517" s="144">
        <v>0</v>
      </c>
      <c r="G2517" s="144">
        <v>39967.1</v>
      </c>
      <c r="H2517" s="145">
        <v>17.301999593068309</v>
      </c>
      <c r="I2517" s="146">
        <v>191029.9</v>
      </c>
    </row>
    <row r="2518" spans="1:9" ht="13.5" customHeight="1" x14ac:dyDescent="0.2">
      <c r="A2518" s="127">
        <v>10081</v>
      </c>
      <c r="B2518" s="127" t="str">
        <f t="shared" si="39"/>
        <v>E26</v>
      </c>
      <c r="C2518" s="129" t="s">
        <v>38</v>
      </c>
      <c r="D2518" s="130">
        <v>20300</v>
      </c>
      <c r="E2518" s="130">
        <v>12852.89</v>
      </c>
      <c r="F2518" s="130">
        <v>0</v>
      </c>
      <c r="G2518" s="130">
        <v>12852.89</v>
      </c>
      <c r="H2518" s="131">
        <v>63.314729064039412</v>
      </c>
      <c r="I2518" s="132">
        <v>7447.11</v>
      </c>
    </row>
    <row r="2519" spans="1:9" ht="13.5" customHeight="1" x14ac:dyDescent="0.2">
      <c r="A2519" s="127">
        <v>10081</v>
      </c>
      <c r="B2519" s="127" t="str">
        <f t="shared" si="39"/>
        <v>E27</v>
      </c>
      <c r="C2519" s="129" t="s">
        <v>39</v>
      </c>
      <c r="D2519" s="130">
        <v>59587</v>
      </c>
      <c r="E2519" s="130">
        <v>19558.330000000002</v>
      </c>
      <c r="F2519" s="130">
        <v>0</v>
      </c>
      <c r="G2519" s="130">
        <v>19558.330000000002</v>
      </c>
      <c r="H2519" s="131">
        <v>32.823149344655711</v>
      </c>
      <c r="I2519" s="132">
        <v>40028.67</v>
      </c>
    </row>
    <row r="2520" spans="1:9" ht="13.5" customHeight="1" x14ac:dyDescent="0.2">
      <c r="A2520" s="127">
        <v>10081</v>
      </c>
      <c r="B2520" s="127" t="str">
        <f t="shared" si="39"/>
        <v>E28</v>
      </c>
      <c r="C2520" s="129" t="s">
        <v>40</v>
      </c>
      <c r="D2520" s="130">
        <v>17230</v>
      </c>
      <c r="E2520" s="130">
        <v>3621.5</v>
      </c>
      <c r="F2520" s="130">
        <v>0</v>
      </c>
      <c r="G2520" s="130">
        <v>3621.5</v>
      </c>
      <c r="H2520" s="131">
        <v>21.018572257690074</v>
      </c>
      <c r="I2520" s="132">
        <v>13608.5</v>
      </c>
    </row>
    <row r="2521" spans="1:9" ht="12.75" customHeight="1" x14ac:dyDescent="0.2">
      <c r="A2521" s="127">
        <v>10081</v>
      </c>
      <c r="B2521" s="127" t="str">
        <f t="shared" si="39"/>
        <v/>
      </c>
    </row>
    <row r="2522" spans="1:9" ht="13.5" customHeight="1" x14ac:dyDescent="0.2">
      <c r="A2522" s="127">
        <v>10081</v>
      </c>
      <c r="C2522" s="143" t="s">
        <v>41</v>
      </c>
      <c r="D2522" s="144">
        <v>97117</v>
      </c>
      <c r="E2522" s="144">
        <v>36032.720000000001</v>
      </c>
      <c r="F2522" s="144">
        <v>0</v>
      </c>
      <c r="G2522" s="144">
        <v>36032.720000000001</v>
      </c>
      <c r="H2522" s="145">
        <v>37.102381663354521</v>
      </c>
      <c r="I2522" s="146">
        <v>61084.28</v>
      </c>
    </row>
    <row r="2523" spans="1:9" ht="13.5" customHeight="1" x14ac:dyDescent="0.2">
      <c r="A2523" s="127">
        <v>10081</v>
      </c>
      <c r="B2523" s="127" t="str">
        <f t="shared" si="39"/>
        <v>Con</v>
      </c>
      <c r="C2523" s="129" t="s">
        <v>42</v>
      </c>
      <c r="D2523" s="130">
        <v>77385</v>
      </c>
      <c r="E2523" s="130">
        <v>0</v>
      </c>
      <c r="F2523" s="130">
        <v>0</v>
      </c>
      <c r="G2523" s="130">
        <v>0</v>
      </c>
      <c r="H2523" s="131">
        <v>0</v>
      </c>
      <c r="I2523" s="132">
        <v>77385</v>
      </c>
    </row>
    <row r="2524" spans="1:9" ht="12.75" customHeight="1" x14ac:dyDescent="0.2">
      <c r="A2524" s="127">
        <v>10081</v>
      </c>
      <c r="B2524" s="127" t="str">
        <f t="shared" si="39"/>
        <v/>
      </c>
    </row>
    <row r="2525" spans="1:9" ht="13.5" customHeight="1" x14ac:dyDescent="0.2">
      <c r="A2525" s="127">
        <v>10081</v>
      </c>
      <c r="C2525" s="143" t="s">
        <v>44</v>
      </c>
      <c r="D2525" s="144">
        <v>77385</v>
      </c>
      <c r="E2525" s="144">
        <v>0</v>
      </c>
      <c r="F2525" s="144">
        <v>0</v>
      </c>
      <c r="G2525" s="144">
        <v>0</v>
      </c>
      <c r="H2525" s="145">
        <v>0</v>
      </c>
      <c r="I2525" s="146">
        <v>77385</v>
      </c>
    </row>
    <row r="2526" spans="1:9" ht="0.75" customHeight="1" x14ac:dyDescent="0.2">
      <c r="A2526" s="127">
        <v>10081</v>
      </c>
      <c r="B2526" s="127" t="str">
        <f t="shared" si="39"/>
        <v/>
      </c>
    </row>
    <row r="2527" spans="1:9" ht="15.75" customHeight="1" x14ac:dyDescent="0.2">
      <c r="A2527" s="127">
        <v>10081</v>
      </c>
      <c r="C2527" s="139" t="s">
        <v>45</v>
      </c>
      <c r="D2527" s="140">
        <v>1970606</v>
      </c>
      <c r="E2527" s="140">
        <v>121815.05</v>
      </c>
      <c r="F2527" s="140">
        <v>0</v>
      </c>
      <c r="G2527" s="140">
        <v>121815.05</v>
      </c>
      <c r="H2527" s="141">
        <v>6.1816035270368603</v>
      </c>
      <c r="I2527" s="142">
        <v>1848790.95</v>
      </c>
    </row>
    <row r="2528" spans="1:9" ht="14.25" customHeight="1" x14ac:dyDescent="0.2">
      <c r="A2528" s="127">
        <v>10081</v>
      </c>
      <c r="B2528" s="127" t="s">
        <v>322</v>
      </c>
      <c r="C2528" s="161" t="s">
        <v>46</v>
      </c>
      <c r="D2528" s="162">
        <v>69526</v>
      </c>
      <c r="E2528" s="162">
        <v>-1498378.31</v>
      </c>
      <c r="F2528" s="162">
        <v>0</v>
      </c>
      <c r="G2528" s="162">
        <v>-1498378.31</v>
      </c>
      <c r="H2528" s="151">
        <v>-2155.1337772919483</v>
      </c>
      <c r="I2528" s="152">
        <v>1567904.31</v>
      </c>
    </row>
    <row r="2529" spans="1:9" ht="16.5" customHeight="1" x14ac:dyDescent="0.2">
      <c r="A2529" s="127">
        <v>10081</v>
      </c>
      <c r="B2529" s="127" t="s">
        <v>323</v>
      </c>
      <c r="C2529" s="153" t="s">
        <v>47</v>
      </c>
      <c r="D2529" s="154">
        <v>8084</v>
      </c>
      <c r="E2529" s="155"/>
      <c r="F2529" s="155"/>
      <c r="G2529" s="155"/>
      <c r="H2529" s="155"/>
      <c r="I2529" s="156"/>
    </row>
    <row r="2530" spans="1:9" ht="13.5" customHeight="1" x14ac:dyDescent="0.2">
      <c r="A2530" s="127">
        <v>10081</v>
      </c>
      <c r="B2530" s="127" t="str">
        <f>LEFT(C2530,4)</f>
        <v>CI01</v>
      </c>
      <c r="C2530" s="129" t="s">
        <v>48</v>
      </c>
      <c r="D2530" s="130">
        <v>-8084</v>
      </c>
      <c r="E2530" s="130">
        <v>0</v>
      </c>
      <c r="F2530" s="130">
        <v>0</v>
      </c>
      <c r="G2530" s="130">
        <v>0</v>
      </c>
      <c r="H2530" s="131">
        <v>0</v>
      </c>
      <c r="I2530" s="132">
        <v>-8084</v>
      </c>
    </row>
    <row r="2531" spans="1:9" ht="12.75" customHeight="1" x14ac:dyDescent="0.2">
      <c r="A2531" s="127">
        <v>10081</v>
      </c>
      <c r="B2531" s="127" t="str">
        <f t="shared" si="39"/>
        <v/>
      </c>
    </row>
    <row r="2532" spans="1:9" ht="13.5" customHeight="1" x14ac:dyDescent="0.2">
      <c r="A2532" s="127">
        <v>10081</v>
      </c>
      <c r="C2532" s="143" t="s">
        <v>51</v>
      </c>
      <c r="D2532" s="144">
        <v>-8084</v>
      </c>
      <c r="E2532" s="144">
        <v>0</v>
      </c>
      <c r="F2532" s="144">
        <v>0</v>
      </c>
      <c r="G2532" s="144">
        <v>0</v>
      </c>
      <c r="H2532" s="145">
        <v>0</v>
      </c>
      <c r="I2532" s="146">
        <v>-8084</v>
      </c>
    </row>
    <row r="2533" spans="1:9" ht="0.75" customHeight="1" x14ac:dyDescent="0.2">
      <c r="A2533" s="127">
        <v>10081</v>
      </c>
      <c r="B2533" s="127" t="str">
        <f t="shared" si="39"/>
        <v/>
      </c>
    </row>
    <row r="2534" spans="1:9" ht="13.5" customHeight="1" x14ac:dyDescent="0.2">
      <c r="A2534" s="127">
        <v>10081</v>
      </c>
      <c r="B2534" s="127" t="str">
        <f>LEFT(C2534,4)</f>
        <v>CE02</v>
      </c>
      <c r="C2534" s="129" t="s">
        <v>230</v>
      </c>
      <c r="D2534" s="130">
        <v>16168</v>
      </c>
      <c r="E2534" s="130">
        <v>0</v>
      </c>
      <c r="F2534" s="130">
        <v>0</v>
      </c>
      <c r="G2534" s="130">
        <v>0</v>
      </c>
      <c r="H2534" s="131">
        <v>0</v>
      </c>
      <c r="I2534" s="132">
        <v>16168</v>
      </c>
    </row>
    <row r="2535" spans="1:9" ht="12.75" customHeight="1" x14ac:dyDescent="0.2">
      <c r="A2535" s="127">
        <v>10081</v>
      </c>
      <c r="B2535" s="127" t="str">
        <f t="shared" si="39"/>
        <v/>
      </c>
    </row>
    <row r="2536" spans="1:9" ht="13.5" customHeight="1" x14ac:dyDescent="0.2">
      <c r="A2536" s="127">
        <v>10081</v>
      </c>
      <c r="C2536" s="143" t="s">
        <v>56</v>
      </c>
      <c r="D2536" s="144">
        <v>16168</v>
      </c>
      <c r="E2536" s="144">
        <v>0</v>
      </c>
      <c r="F2536" s="144">
        <v>0</v>
      </c>
      <c r="G2536" s="144">
        <v>0</v>
      </c>
      <c r="H2536" s="145">
        <v>0</v>
      </c>
      <c r="I2536" s="146">
        <v>16168</v>
      </c>
    </row>
    <row r="2537" spans="1:9" ht="0.75" customHeight="1" x14ac:dyDescent="0.2">
      <c r="A2537" s="127">
        <v>10081</v>
      </c>
      <c r="B2537" s="127" t="str">
        <f t="shared" si="39"/>
        <v/>
      </c>
    </row>
    <row r="2538" spans="1:9" ht="14.25" customHeight="1" x14ac:dyDescent="0.2">
      <c r="A2538" s="127">
        <v>10081</v>
      </c>
      <c r="B2538" s="127" t="s">
        <v>324</v>
      </c>
      <c r="C2538" s="157" t="s">
        <v>57</v>
      </c>
      <c r="D2538" s="158">
        <v>8084</v>
      </c>
      <c r="E2538" s="158">
        <v>0</v>
      </c>
      <c r="F2538" s="158">
        <v>0</v>
      </c>
      <c r="G2538" s="158">
        <v>0</v>
      </c>
      <c r="H2538" s="159">
        <v>0</v>
      </c>
      <c r="I2538" s="160">
        <v>8084</v>
      </c>
    </row>
    <row r="2539" spans="1:9" ht="0.75" customHeight="1" x14ac:dyDescent="0.2">
      <c r="A2539" s="127">
        <v>10081</v>
      </c>
      <c r="B2539" s="127" t="str">
        <f t="shared" si="39"/>
        <v/>
      </c>
    </row>
    <row r="2540" spans="1:9" ht="14.25" customHeight="1" x14ac:dyDescent="0.2">
      <c r="A2540" s="127">
        <v>10081</v>
      </c>
      <c r="B2540" s="127" t="str">
        <f t="shared" si="39"/>
        <v>TOT</v>
      </c>
      <c r="C2540" s="133" t="s">
        <v>58</v>
      </c>
      <c r="D2540" s="134">
        <v>77610</v>
      </c>
      <c r="E2540" s="134">
        <v>-1498378.31</v>
      </c>
      <c r="F2540" s="134">
        <v>0</v>
      </c>
      <c r="G2540" s="134">
        <v>-1498378.31</v>
      </c>
      <c r="H2540" s="135">
        <v>-1930.6510887772195</v>
      </c>
      <c r="I2540" s="136">
        <v>1575988.31</v>
      </c>
    </row>
    <row r="2541" spans="1:9" ht="6.75" customHeight="1" x14ac:dyDescent="0.2">
      <c r="B2541" s="127" t="str">
        <f t="shared" si="39"/>
        <v>Lon</v>
      </c>
      <c r="C2541" s="247" t="s">
        <v>202</v>
      </c>
      <c r="D2541" s="247"/>
      <c r="E2541" s="247"/>
      <c r="F2541" s="247"/>
      <c r="G2541" s="247"/>
    </row>
    <row r="2542" spans="1:9" ht="13.5" customHeight="1" x14ac:dyDescent="0.2">
      <c r="B2542" s="127" t="str">
        <f t="shared" si="39"/>
        <v/>
      </c>
      <c r="C2542" s="247"/>
      <c r="D2542" s="247"/>
      <c r="E2542" s="247"/>
      <c r="F2542" s="247"/>
      <c r="G2542" s="247"/>
    </row>
    <row r="2543" spans="1:9" ht="6.75" customHeight="1" x14ac:dyDescent="0.2">
      <c r="B2543" s="127" t="str">
        <f t="shared" si="39"/>
        <v/>
      </c>
      <c r="C2543" s="247"/>
      <c r="D2543" s="247"/>
      <c r="E2543" s="247"/>
      <c r="F2543" s="247"/>
      <c r="G2543" s="247"/>
    </row>
    <row r="2544" spans="1:9" ht="13.5" customHeight="1" x14ac:dyDescent="0.2">
      <c r="B2544" s="127" t="str">
        <f t="shared" si="39"/>
        <v>Rep</v>
      </c>
      <c r="C2544" s="248" t="s">
        <v>203</v>
      </c>
      <c r="D2544" s="248"/>
      <c r="E2544" s="248"/>
      <c r="F2544" s="248"/>
      <c r="G2544" s="248"/>
    </row>
    <row r="2545" spans="1:9" ht="6.75" customHeight="1" x14ac:dyDescent="0.2">
      <c r="B2545" s="127" t="str">
        <f t="shared" si="39"/>
        <v/>
      </c>
    </row>
    <row r="2546" spans="1:9" ht="12.75" customHeight="1" x14ac:dyDescent="0.2">
      <c r="B2546" s="127" t="str">
        <f t="shared" si="39"/>
        <v>Cos</v>
      </c>
      <c r="C2546" s="248" t="s">
        <v>260</v>
      </c>
      <c r="D2546" s="248"/>
      <c r="E2546" s="248"/>
      <c r="F2546" s="248"/>
      <c r="G2546" s="248"/>
    </row>
    <row r="2547" spans="1:9" ht="13.5" customHeight="1" x14ac:dyDescent="0.2">
      <c r="B2547" s="127" t="str">
        <f t="shared" si="39"/>
        <v/>
      </c>
      <c r="C2547" s="248"/>
      <c r="D2547" s="248"/>
      <c r="E2547" s="248"/>
      <c r="F2547" s="248"/>
      <c r="G2547" s="248"/>
    </row>
    <row r="2548" spans="1:9" ht="6" customHeight="1" x14ac:dyDescent="0.2">
      <c r="B2548" s="127" t="str">
        <f t="shared" si="39"/>
        <v/>
      </c>
    </row>
    <row r="2549" spans="1:9" ht="13.5" customHeight="1" x14ac:dyDescent="0.2">
      <c r="B2549" s="127" t="str">
        <f t="shared" si="39"/>
        <v xml:space="preserve">
CF</v>
      </c>
      <c r="C2549" s="249" t="s">
        <v>205</v>
      </c>
      <c r="D2549" s="251" t="s">
        <v>206</v>
      </c>
      <c r="E2549" s="251" t="s">
        <v>207</v>
      </c>
      <c r="F2549" s="251" t="s">
        <v>208</v>
      </c>
      <c r="G2549" s="252" t="s">
        <v>209</v>
      </c>
      <c r="H2549" s="245" t="s">
        <v>210</v>
      </c>
      <c r="I2549" s="243" t="s">
        <v>211</v>
      </c>
    </row>
    <row r="2550" spans="1:9" ht="15" customHeight="1" x14ac:dyDescent="0.2">
      <c r="B2550" s="127" t="str">
        <f t="shared" si="39"/>
        <v/>
      </c>
      <c r="C2550" s="250"/>
      <c r="D2550" s="246"/>
      <c r="E2550" s="246"/>
      <c r="F2550" s="246"/>
      <c r="G2550" s="253"/>
      <c r="H2550" s="246"/>
      <c r="I2550" s="244"/>
    </row>
    <row r="2551" spans="1:9" ht="16.5" customHeight="1" x14ac:dyDescent="0.2">
      <c r="A2551" s="127">
        <v>10082</v>
      </c>
      <c r="B2551" s="126" t="s">
        <v>321</v>
      </c>
      <c r="C2551" s="147" t="s">
        <v>5</v>
      </c>
      <c r="D2551" s="148">
        <v>242852</v>
      </c>
      <c r="E2551" s="149"/>
      <c r="F2551" s="149"/>
      <c r="G2551" s="149"/>
      <c r="H2551" s="149"/>
      <c r="I2551" s="150"/>
    </row>
    <row r="2552" spans="1:9" ht="13.5" customHeight="1" x14ac:dyDescent="0.2">
      <c r="A2552" s="127">
        <v>10082</v>
      </c>
      <c r="B2552" s="127" t="str">
        <f t="shared" si="39"/>
        <v>I01</v>
      </c>
      <c r="C2552" s="129" t="s">
        <v>6</v>
      </c>
      <c r="D2552" s="130">
        <v>-1325345</v>
      </c>
      <c r="E2552" s="130">
        <v>-1330725.1000000001</v>
      </c>
      <c r="F2552" s="130">
        <v>0</v>
      </c>
      <c r="G2552" s="130">
        <v>-1330725.1000000001</v>
      </c>
      <c r="H2552" s="131">
        <v>100.40593958554189</v>
      </c>
      <c r="I2552" s="132">
        <v>5380.1000000001486</v>
      </c>
    </row>
    <row r="2553" spans="1:9" ht="13.5" customHeight="1" x14ac:dyDescent="0.2">
      <c r="A2553" s="127">
        <v>10082</v>
      </c>
      <c r="B2553" s="127" t="str">
        <f t="shared" si="39"/>
        <v>I03</v>
      </c>
      <c r="C2553" s="129" t="s">
        <v>7</v>
      </c>
      <c r="D2553" s="130">
        <v>-28769</v>
      </c>
      <c r="E2553" s="130">
        <v>-33641</v>
      </c>
      <c r="F2553" s="130">
        <v>0</v>
      </c>
      <c r="G2553" s="130">
        <v>-33641</v>
      </c>
      <c r="H2553" s="131">
        <v>116.93489519969411</v>
      </c>
      <c r="I2553" s="132">
        <v>4872</v>
      </c>
    </row>
    <row r="2554" spans="1:9" ht="13.5" customHeight="1" x14ac:dyDescent="0.2">
      <c r="A2554" s="127">
        <v>10082</v>
      </c>
      <c r="B2554" s="127" t="str">
        <f t="shared" si="39"/>
        <v>I05</v>
      </c>
      <c r="C2554" s="129" t="s">
        <v>8</v>
      </c>
      <c r="D2554" s="130">
        <v>-78180</v>
      </c>
      <c r="E2554" s="130">
        <v>-300</v>
      </c>
      <c r="F2554" s="130">
        <v>0</v>
      </c>
      <c r="G2554" s="130">
        <v>-300</v>
      </c>
      <c r="H2554" s="131">
        <v>0.38372985418265543</v>
      </c>
      <c r="I2554" s="132">
        <v>-77880</v>
      </c>
    </row>
    <row r="2555" spans="1:9" ht="13.5" customHeight="1" x14ac:dyDescent="0.2">
      <c r="A2555" s="127">
        <v>10082</v>
      </c>
      <c r="B2555" s="127" t="str">
        <f t="shared" si="39"/>
        <v>I08</v>
      </c>
      <c r="C2555" s="129" t="s">
        <v>213</v>
      </c>
      <c r="D2555" s="130">
        <v>-60626</v>
      </c>
      <c r="E2555" s="130">
        <v>-13540.64</v>
      </c>
      <c r="F2555" s="130">
        <v>0</v>
      </c>
      <c r="G2555" s="130">
        <v>-13540.64</v>
      </c>
      <c r="H2555" s="131">
        <v>22.334707881107114</v>
      </c>
      <c r="I2555" s="132">
        <v>-47085.36</v>
      </c>
    </row>
    <row r="2556" spans="1:9" ht="13.5" customHeight="1" x14ac:dyDescent="0.2">
      <c r="A2556" s="127">
        <v>10082</v>
      </c>
      <c r="B2556" s="127" t="str">
        <f t="shared" si="39"/>
        <v>I09</v>
      </c>
      <c r="C2556" s="129" t="s">
        <v>10</v>
      </c>
      <c r="D2556" s="130">
        <v>-25450</v>
      </c>
      <c r="E2556" s="130">
        <v>-6724.15</v>
      </c>
      <c r="F2556" s="130">
        <v>0</v>
      </c>
      <c r="G2556" s="130">
        <v>-6724.15</v>
      </c>
      <c r="H2556" s="131">
        <v>26.421021611001965</v>
      </c>
      <c r="I2556" s="132">
        <v>-18725.849999999999</v>
      </c>
    </row>
    <row r="2557" spans="1:9" ht="13.5" customHeight="1" x14ac:dyDescent="0.2">
      <c r="A2557" s="127">
        <v>10082</v>
      </c>
      <c r="B2557" s="127" t="str">
        <f t="shared" si="39"/>
        <v>I12</v>
      </c>
      <c r="C2557" s="129" t="s">
        <v>11</v>
      </c>
      <c r="D2557" s="130">
        <v>-16170</v>
      </c>
      <c r="E2557" s="130">
        <v>-10328.1</v>
      </c>
      <c r="F2557" s="130">
        <v>0</v>
      </c>
      <c r="G2557" s="130">
        <v>-10328.1</v>
      </c>
      <c r="H2557" s="131">
        <v>63.871985157699434</v>
      </c>
      <c r="I2557" s="132">
        <v>-5841.9</v>
      </c>
    </row>
    <row r="2558" spans="1:9" ht="13.5" customHeight="1" x14ac:dyDescent="0.2">
      <c r="A2558" s="127">
        <v>10082</v>
      </c>
      <c r="B2558" s="127" t="str">
        <f t="shared" si="39"/>
        <v>I18</v>
      </c>
      <c r="C2558" s="129" t="s">
        <v>13</v>
      </c>
      <c r="D2558" s="130">
        <v>-42666</v>
      </c>
      <c r="E2558" s="130">
        <v>0</v>
      </c>
      <c r="F2558" s="130">
        <v>0</v>
      </c>
      <c r="G2558" s="130">
        <v>0</v>
      </c>
      <c r="H2558" s="131">
        <v>0</v>
      </c>
      <c r="I2558" s="132">
        <v>-42666</v>
      </c>
    </row>
    <row r="2559" spans="1:9" ht="12.75" customHeight="1" x14ac:dyDescent="0.2">
      <c r="A2559" s="127">
        <v>10082</v>
      </c>
      <c r="B2559" s="127" t="str">
        <f t="shared" si="39"/>
        <v/>
      </c>
    </row>
    <row r="2560" spans="1:9" ht="13.5" customHeight="1" x14ac:dyDescent="0.2">
      <c r="A2560" s="127">
        <v>10082</v>
      </c>
      <c r="C2560" s="143" t="s">
        <v>14</v>
      </c>
      <c r="D2560" s="144">
        <v>-1577206</v>
      </c>
      <c r="E2560" s="144">
        <v>-1395258.99</v>
      </c>
      <c r="F2560" s="144">
        <v>0</v>
      </c>
      <c r="G2560" s="144">
        <v>-1395258.99</v>
      </c>
      <c r="H2560" s="145">
        <v>88.463966660030479</v>
      </c>
      <c r="I2560" s="146">
        <v>-181947.00999999986</v>
      </c>
    </row>
    <row r="2561" spans="1:9" ht="0.75" customHeight="1" x14ac:dyDescent="0.2">
      <c r="A2561" s="127">
        <v>10082</v>
      </c>
      <c r="B2561" s="127" t="str">
        <f t="shared" si="39"/>
        <v/>
      </c>
    </row>
    <row r="2562" spans="1:9" ht="13.5" customHeight="1" x14ac:dyDescent="0.2">
      <c r="A2562" s="127">
        <v>10082</v>
      </c>
      <c r="B2562" s="127" t="str">
        <f t="shared" si="39"/>
        <v>E01</v>
      </c>
      <c r="C2562" s="129" t="s">
        <v>15</v>
      </c>
      <c r="D2562" s="130">
        <v>741197</v>
      </c>
      <c r="E2562" s="130">
        <v>-1000</v>
      </c>
      <c r="F2562" s="130">
        <v>0</v>
      </c>
      <c r="G2562" s="130">
        <v>-1000</v>
      </c>
      <c r="H2562" s="131">
        <v>-0.13491689793671588</v>
      </c>
      <c r="I2562" s="132">
        <v>742197</v>
      </c>
    </row>
    <row r="2563" spans="1:9" ht="13.5" customHeight="1" x14ac:dyDescent="0.2">
      <c r="A2563" s="127">
        <v>10082</v>
      </c>
      <c r="B2563" s="127" t="str">
        <f t="shared" si="39"/>
        <v>E03</v>
      </c>
      <c r="C2563" s="129" t="s">
        <v>17</v>
      </c>
      <c r="D2563" s="130">
        <v>444958</v>
      </c>
      <c r="E2563" s="130">
        <v>0</v>
      </c>
      <c r="F2563" s="130">
        <v>0</v>
      </c>
      <c r="G2563" s="130">
        <v>0</v>
      </c>
      <c r="H2563" s="131">
        <v>0</v>
      </c>
      <c r="I2563" s="132">
        <v>444958</v>
      </c>
    </row>
    <row r="2564" spans="1:9" ht="13.5" customHeight="1" x14ac:dyDescent="0.2">
      <c r="A2564" s="127">
        <v>10082</v>
      </c>
      <c r="B2564" s="127" t="str">
        <f t="shared" si="39"/>
        <v>E04</v>
      </c>
      <c r="C2564" s="129" t="s">
        <v>18</v>
      </c>
      <c r="D2564" s="130">
        <v>27716</v>
      </c>
      <c r="E2564" s="130">
        <v>0</v>
      </c>
      <c r="F2564" s="130">
        <v>0</v>
      </c>
      <c r="G2564" s="130">
        <v>0</v>
      </c>
      <c r="H2564" s="131">
        <v>0</v>
      </c>
      <c r="I2564" s="132">
        <v>27716</v>
      </c>
    </row>
    <row r="2565" spans="1:9" ht="13.5" customHeight="1" x14ac:dyDescent="0.2">
      <c r="A2565" s="127">
        <v>10082</v>
      </c>
      <c r="B2565" s="127" t="str">
        <f t="shared" si="39"/>
        <v>E05</v>
      </c>
      <c r="C2565" s="129" t="s">
        <v>214</v>
      </c>
      <c r="D2565" s="130">
        <v>53736</v>
      </c>
      <c r="E2565" s="130">
        <v>0</v>
      </c>
      <c r="F2565" s="130">
        <v>0</v>
      </c>
      <c r="G2565" s="130">
        <v>0</v>
      </c>
      <c r="H2565" s="131">
        <v>0</v>
      </c>
      <c r="I2565" s="132">
        <v>53736</v>
      </c>
    </row>
    <row r="2566" spans="1:9" ht="13.5" customHeight="1" x14ac:dyDescent="0.2">
      <c r="A2566" s="127">
        <v>10082</v>
      </c>
      <c r="B2566" s="127" t="str">
        <f t="shared" si="39"/>
        <v>E07</v>
      </c>
      <c r="C2566" s="129" t="s">
        <v>19</v>
      </c>
      <c r="D2566" s="130">
        <v>43105</v>
      </c>
      <c r="E2566" s="130">
        <v>0</v>
      </c>
      <c r="F2566" s="130">
        <v>0</v>
      </c>
      <c r="G2566" s="130">
        <v>0</v>
      </c>
      <c r="H2566" s="131">
        <v>0</v>
      </c>
      <c r="I2566" s="132">
        <v>43105</v>
      </c>
    </row>
    <row r="2567" spans="1:9" ht="13.5" customHeight="1" x14ac:dyDescent="0.2">
      <c r="A2567" s="127">
        <v>10082</v>
      </c>
      <c r="B2567" s="127" t="str">
        <f t="shared" si="39"/>
        <v>E08</v>
      </c>
      <c r="C2567" s="129" t="s">
        <v>20</v>
      </c>
      <c r="D2567" s="130">
        <v>12551</v>
      </c>
      <c r="E2567" s="130">
        <v>1344.98</v>
      </c>
      <c r="F2567" s="130">
        <v>0</v>
      </c>
      <c r="G2567" s="130">
        <v>1344.98</v>
      </c>
      <c r="H2567" s="131">
        <v>10.716118237590628</v>
      </c>
      <c r="I2567" s="132">
        <v>11206.02</v>
      </c>
    </row>
    <row r="2568" spans="1:9" ht="13.5" customHeight="1" x14ac:dyDescent="0.2">
      <c r="A2568" s="127">
        <v>10082</v>
      </c>
      <c r="B2568" s="127" t="str">
        <f t="shared" si="39"/>
        <v>E09</v>
      </c>
      <c r="C2568" s="129" t="s">
        <v>215</v>
      </c>
      <c r="D2568" s="130">
        <v>9500</v>
      </c>
      <c r="E2568" s="130">
        <v>5347.46</v>
      </c>
      <c r="F2568" s="130">
        <v>0</v>
      </c>
      <c r="G2568" s="130">
        <v>5347.46</v>
      </c>
      <c r="H2568" s="131">
        <v>56.28905263157894</v>
      </c>
      <c r="I2568" s="132">
        <v>4152.54</v>
      </c>
    </row>
    <row r="2569" spans="1:9" ht="13.5" customHeight="1" x14ac:dyDescent="0.2">
      <c r="A2569" s="127">
        <v>10082</v>
      </c>
      <c r="B2569" s="127" t="str">
        <f t="shared" si="39"/>
        <v>E10</v>
      </c>
      <c r="C2569" s="129" t="s">
        <v>21</v>
      </c>
      <c r="D2569" s="130">
        <v>15005</v>
      </c>
      <c r="E2569" s="130">
        <v>397</v>
      </c>
      <c r="F2569" s="130">
        <v>0</v>
      </c>
      <c r="G2569" s="130">
        <v>397</v>
      </c>
      <c r="H2569" s="131">
        <v>2.6457847384205264</v>
      </c>
      <c r="I2569" s="132">
        <v>14608</v>
      </c>
    </row>
    <row r="2570" spans="1:9" ht="13.5" customHeight="1" x14ac:dyDescent="0.2">
      <c r="A2570" s="127">
        <v>10082</v>
      </c>
      <c r="B2570" s="127" t="str">
        <f t="shared" si="39"/>
        <v>E11</v>
      </c>
      <c r="C2570" s="129" t="s">
        <v>22</v>
      </c>
      <c r="D2570" s="130">
        <v>1320</v>
      </c>
      <c r="E2570" s="130">
        <v>0</v>
      </c>
      <c r="F2570" s="130">
        <v>0</v>
      </c>
      <c r="G2570" s="130">
        <v>0</v>
      </c>
      <c r="H2570" s="131">
        <v>0</v>
      </c>
      <c r="I2570" s="132">
        <v>1320</v>
      </c>
    </row>
    <row r="2571" spans="1:9" ht="12.75" customHeight="1" x14ac:dyDescent="0.2">
      <c r="A2571" s="127">
        <v>10082</v>
      </c>
      <c r="B2571" s="127" t="str">
        <f t="shared" si="39"/>
        <v/>
      </c>
    </row>
    <row r="2572" spans="1:9" ht="13.5" customHeight="1" x14ac:dyDescent="0.2">
      <c r="A2572" s="127">
        <v>10082</v>
      </c>
      <c r="C2572" s="143" t="s">
        <v>23</v>
      </c>
      <c r="D2572" s="144">
        <v>1349088</v>
      </c>
      <c r="E2572" s="144">
        <v>6089.44</v>
      </c>
      <c r="F2572" s="144">
        <v>0</v>
      </c>
      <c r="G2572" s="144">
        <v>6089.44</v>
      </c>
      <c r="H2572" s="145">
        <v>0.45137455822007161</v>
      </c>
      <c r="I2572" s="146">
        <v>1342998.56</v>
      </c>
    </row>
    <row r="2573" spans="1:9" ht="13.5" customHeight="1" x14ac:dyDescent="0.2">
      <c r="A2573" s="127">
        <v>10082</v>
      </c>
      <c r="B2573" s="127" t="str">
        <f t="shared" ref="B2573:B2634" si="40">LEFT(C2573,3)</f>
        <v>E12</v>
      </c>
      <c r="C2573" s="129" t="s">
        <v>24</v>
      </c>
      <c r="D2573" s="130">
        <v>23752</v>
      </c>
      <c r="E2573" s="130">
        <v>-6302.25</v>
      </c>
      <c r="F2573" s="130">
        <v>0</v>
      </c>
      <c r="G2573" s="130">
        <v>-6302.25</v>
      </c>
      <c r="H2573" s="131">
        <v>-26.533555069046816</v>
      </c>
      <c r="I2573" s="132">
        <v>30054.25</v>
      </c>
    </row>
    <row r="2574" spans="1:9" ht="13.5" customHeight="1" x14ac:dyDescent="0.2">
      <c r="A2574" s="127">
        <v>10082</v>
      </c>
      <c r="B2574" s="127" t="str">
        <f t="shared" si="40"/>
        <v>E13</v>
      </c>
      <c r="C2574" s="129" t="s">
        <v>216</v>
      </c>
      <c r="D2574" s="130">
        <v>2000</v>
      </c>
      <c r="E2574" s="130">
        <v>417.25</v>
      </c>
      <c r="F2574" s="130">
        <v>0</v>
      </c>
      <c r="G2574" s="130">
        <v>417.25</v>
      </c>
      <c r="H2574" s="131">
        <v>20.862500000000001</v>
      </c>
      <c r="I2574" s="132">
        <v>1582.75</v>
      </c>
    </row>
    <row r="2575" spans="1:9" ht="13.5" customHeight="1" x14ac:dyDescent="0.2">
      <c r="A2575" s="127">
        <v>10082</v>
      </c>
      <c r="B2575" s="127" t="str">
        <f t="shared" si="40"/>
        <v>E14</v>
      </c>
      <c r="C2575" s="129" t="s">
        <v>25</v>
      </c>
      <c r="D2575" s="130">
        <v>18600</v>
      </c>
      <c r="E2575" s="130">
        <v>3085.44</v>
      </c>
      <c r="F2575" s="130">
        <v>0</v>
      </c>
      <c r="G2575" s="130">
        <v>3085.44</v>
      </c>
      <c r="H2575" s="131">
        <v>16.588387096774195</v>
      </c>
      <c r="I2575" s="132">
        <v>15514.56</v>
      </c>
    </row>
    <row r="2576" spans="1:9" ht="13.5" customHeight="1" x14ac:dyDescent="0.2">
      <c r="A2576" s="127">
        <v>10082</v>
      </c>
      <c r="B2576" s="127" t="str">
        <f t="shared" si="40"/>
        <v>E15</v>
      </c>
      <c r="C2576" s="129" t="s">
        <v>26</v>
      </c>
      <c r="D2576" s="130">
        <v>2200</v>
      </c>
      <c r="E2576" s="130">
        <v>878.51</v>
      </c>
      <c r="F2576" s="130">
        <v>0</v>
      </c>
      <c r="G2576" s="130">
        <v>878.51</v>
      </c>
      <c r="H2576" s="131">
        <v>39.932272727272725</v>
      </c>
      <c r="I2576" s="132">
        <v>1321.49</v>
      </c>
    </row>
    <row r="2577" spans="1:9" ht="13.5" customHeight="1" x14ac:dyDescent="0.2">
      <c r="A2577" s="127">
        <v>10082</v>
      </c>
      <c r="B2577" s="127" t="str">
        <f t="shared" si="40"/>
        <v>E16</v>
      </c>
      <c r="C2577" s="129" t="s">
        <v>27</v>
      </c>
      <c r="D2577" s="130">
        <v>18000</v>
      </c>
      <c r="E2577" s="130">
        <v>2532.87</v>
      </c>
      <c r="F2577" s="130">
        <v>0</v>
      </c>
      <c r="G2577" s="130">
        <v>2532.87</v>
      </c>
      <c r="H2577" s="131">
        <v>14.0715</v>
      </c>
      <c r="I2577" s="132">
        <v>15467.13</v>
      </c>
    </row>
    <row r="2578" spans="1:9" ht="13.5" customHeight="1" x14ac:dyDescent="0.2">
      <c r="A2578" s="127">
        <v>10082</v>
      </c>
      <c r="B2578" s="127" t="str">
        <f t="shared" si="40"/>
        <v>E17</v>
      </c>
      <c r="C2578" s="129" t="s">
        <v>28</v>
      </c>
      <c r="D2578" s="130">
        <v>19379</v>
      </c>
      <c r="E2578" s="130">
        <v>23290.89</v>
      </c>
      <c r="F2578" s="130">
        <v>0</v>
      </c>
      <c r="G2578" s="130">
        <v>23290.89</v>
      </c>
      <c r="H2578" s="131">
        <v>120.18623251973786</v>
      </c>
      <c r="I2578" s="132">
        <v>-3911.89</v>
      </c>
    </row>
    <row r="2579" spans="1:9" ht="13.5" customHeight="1" x14ac:dyDescent="0.2">
      <c r="A2579" s="127">
        <v>10082</v>
      </c>
      <c r="B2579" s="127" t="str">
        <f t="shared" si="40"/>
        <v>E18</v>
      </c>
      <c r="C2579" s="129" t="s">
        <v>29</v>
      </c>
      <c r="D2579" s="130">
        <v>8031</v>
      </c>
      <c r="E2579" s="130">
        <v>4032.51</v>
      </c>
      <c r="F2579" s="130">
        <v>0</v>
      </c>
      <c r="G2579" s="130">
        <v>4032.51</v>
      </c>
      <c r="H2579" s="131">
        <v>50.211804258498312</v>
      </c>
      <c r="I2579" s="132">
        <v>3998.49</v>
      </c>
    </row>
    <row r="2580" spans="1:9" ht="12.75" customHeight="1" x14ac:dyDescent="0.2">
      <c r="A2580" s="127">
        <v>10082</v>
      </c>
      <c r="B2580" s="127" t="str">
        <f t="shared" si="40"/>
        <v/>
      </c>
    </row>
    <row r="2581" spans="1:9" ht="13.5" customHeight="1" x14ac:dyDescent="0.2">
      <c r="A2581" s="127">
        <v>10082</v>
      </c>
      <c r="C2581" s="143" t="s">
        <v>30</v>
      </c>
      <c r="D2581" s="144">
        <v>91962</v>
      </c>
      <c r="E2581" s="144">
        <v>27935.22</v>
      </c>
      <c r="F2581" s="144">
        <v>0</v>
      </c>
      <c r="G2581" s="144">
        <v>27935.22</v>
      </c>
      <c r="H2581" s="145">
        <v>30.376916552489071</v>
      </c>
      <c r="I2581" s="146">
        <v>64026.78</v>
      </c>
    </row>
    <row r="2582" spans="1:9" ht="13.5" customHeight="1" x14ac:dyDescent="0.2">
      <c r="A2582" s="127">
        <v>10082</v>
      </c>
      <c r="B2582" s="127" t="str">
        <f t="shared" si="40"/>
        <v>E19</v>
      </c>
      <c r="C2582" s="129" t="s">
        <v>31</v>
      </c>
      <c r="D2582" s="130">
        <v>74533</v>
      </c>
      <c r="E2582" s="130">
        <v>27148.26</v>
      </c>
      <c r="F2582" s="130">
        <v>0</v>
      </c>
      <c r="G2582" s="130">
        <v>27148.26</v>
      </c>
      <c r="H2582" s="131">
        <v>36.424483114861872</v>
      </c>
      <c r="I2582" s="132">
        <v>47384.74</v>
      </c>
    </row>
    <row r="2583" spans="1:9" ht="13.5" customHeight="1" x14ac:dyDescent="0.2">
      <c r="A2583" s="127">
        <v>10082</v>
      </c>
      <c r="B2583" s="127" t="str">
        <f t="shared" si="40"/>
        <v>E20</v>
      </c>
      <c r="C2583" s="129" t="s">
        <v>32</v>
      </c>
      <c r="D2583" s="130">
        <v>11000</v>
      </c>
      <c r="E2583" s="130">
        <v>6482.94</v>
      </c>
      <c r="F2583" s="130">
        <v>0</v>
      </c>
      <c r="G2583" s="130">
        <v>6482.94</v>
      </c>
      <c r="H2583" s="131">
        <v>58.935818181818185</v>
      </c>
      <c r="I2583" s="132">
        <v>4517.0600000000004</v>
      </c>
    </row>
    <row r="2584" spans="1:9" ht="13.5" customHeight="1" x14ac:dyDescent="0.2">
      <c r="A2584" s="127">
        <v>10082</v>
      </c>
      <c r="B2584" s="127" t="str">
        <f t="shared" si="40"/>
        <v>E22</v>
      </c>
      <c r="C2584" s="129" t="s">
        <v>33</v>
      </c>
      <c r="D2584" s="130">
        <v>9900</v>
      </c>
      <c r="E2584" s="130">
        <v>1514.35</v>
      </c>
      <c r="F2584" s="130">
        <v>0</v>
      </c>
      <c r="G2584" s="130">
        <v>1514.35</v>
      </c>
      <c r="H2584" s="131">
        <v>15.296464646464644</v>
      </c>
      <c r="I2584" s="132">
        <v>8385.65</v>
      </c>
    </row>
    <row r="2585" spans="1:9" ht="13.5" customHeight="1" x14ac:dyDescent="0.2">
      <c r="A2585" s="127">
        <v>10082</v>
      </c>
      <c r="B2585" s="127" t="str">
        <f t="shared" si="40"/>
        <v>E23</v>
      </c>
      <c r="C2585" s="129" t="s">
        <v>34</v>
      </c>
      <c r="D2585" s="130">
        <v>9178</v>
      </c>
      <c r="E2585" s="130">
        <v>478</v>
      </c>
      <c r="F2585" s="130">
        <v>0</v>
      </c>
      <c r="G2585" s="130">
        <v>478</v>
      </c>
      <c r="H2585" s="131">
        <v>5.2081063412508168</v>
      </c>
      <c r="I2585" s="132">
        <v>8700</v>
      </c>
    </row>
    <row r="2586" spans="1:9" ht="13.5" customHeight="1" x14ac:dyDescent="0.2">
      <c r="A2586" s="127">
        <v>10082</v>
      </c>
      <c r="B2586" s="127" t="str">
        <f t="shared" si="40"/>
        <v>E24</v>
      </c>
      <c r="C2586" s="129" t="s">
        <v>35</v>
      </c>
      <c r="D2586" s="130">
        <v>31900</v>
      </c>
      <c r="E2586" s="130">
        <v>2720.34</v>
      </c>
      <c r="F2586" s="130">
        <v>0</v>
      </c>
      <c r="G2586" s="130">
        <v>2720.34</v>
      </c>
      <c r="H2586" s="131">
        <v>8.5277115987460839</v>
      </c>
      <c r="I2586" s="132">
        <v>29179.66</v>
      </c>
    </row>
    <row r="2587" spans="1:9" ht="13.5" customHeight="1" x14ac:dyDescent="0.2">
      <c r="A2587" s="127">
        <v>10082</v>
      </c>
      <c r="B2587" s="127" t="str">
        <f t="shared" si="40"/>
        <v>E25</v>
      </c>
      <c r="C2587" s="129" t="s">
        <v>36</v>
      </c>
      <c r="D2587" s="130">
        <v>55877</v>
      </c>
      <c r="E2587" s="130">
        <v>10012.400000000001</v>
      </c>
      <c r="F2587" s="130">
        <v>0</v>
      </c>
      <c r="G2587" s="130">
        <v>10012.400000000001</v>
      </c>
      <c r="H2587" s="131">
        <v>17.918642733146022</v>
      </c>
      <c r="I2587" s="132">
        <v>45864.6</v>
      </c>
    </row>
    <row r="2588" spans="1:9" ht="12.75" customHeight="1" x14ac:dyDescent="0.2">
      <c r="A2588" s="127">
        <v>10082</v>
      </c>
      <c r="B2588" s="127" t="str">
        <f t="shared" si="40"/>
        <v/>
      </c>
    </row>
    <row r="2589" spans="1:9" ht="13.5" customHeight="1" x14ac:dyDescent="0.2">
      <c r="A2589" s="127">
        <v>10082</v>
      </c>
      <c r="C2589" s="143" t="s">
        <v>37</v>
      </c>
      <c r="D2589" s="144">
        <v>192388</v>
      </c>
      <c r="E2589" s="144">
        <v>48356.29</v>
      </c>
      <c r="F2589" s="144">
        <v>0</v>
      </c>
      <c r="G2589" s="144">
        <v>48356.29</v>
      </c>
      <c r="H2589" s="145">
        <v>25.134774518161215</v>
      </c>
      <c r="I2589" s="146">
        <v>144031.71</v>
      </c>
    </row>
    <row r="2590" spans="1:9" ht="13.5" customHeight="1" x14ac:dyDescent="0.2">
      <c r="A2590" s="127">
        <v>10082</v>
      </c>
      <c r="B2590" s="127" t="str">
        <f t="shared" si="40"/>
        <v>E26</v>
      </c>
      <c r="C2590" s="129" t="s">
        <v>38</v>
      </c>
      <c r="D2590" s="130">
        <v>21675</v>
      </c>
      <c r="E2590" s="130">
        <v>9510</v>
      </c>
      <c r="F2590" s="130">
        <v>0</v>
      </c>
      <c r="G2590" s="130">
        <v>9510</v>
      </c>
      <c r="H2590" s="131">
        <v>43.875432525951567</v>
      </c>
      <c r="I2590" s="132">
        <v>12165</v>
      </c>
    </row>
    <row r="2591" spans="1:9" ht="13.5" customHeight="1" x14ac:dyDescent="0.2">
      <c r="A2591" s="127">
        <v>10082</v>
      </c>
      <c r="B2591" s="127" t="str">
        <f t="shared" si="40"/>
        <v>E27</v>
      </c>
      <c r="C2591" s="129" t="s">
        <v>39</v>
      </c>
      <c r="D2591" s="130">
        <v>46252</v>
      </c>
      <c r="E2591" s="130">
        <v>12058.16</v>
      </c>
      <c r="F2591" s="130">
        <v>0</v>
      </c>
      <c r="G2591" s="130">
        <v>12058.16</v>
      </c>
      <c r="H2591" s="131">
        <v>26.070569921300702</v>
      </c>
      <c r="I2591" s="132">
        <v>34193.839999999997</v>
      </c>
    </row>
    <row r="2592" spans="1:9" ht="13.5" customHeight="1" x14ac:dyDescent="0.2">
      <c r="A2592" s="127">
        <v>10082</v>
      </c>
      <c r="B2592" s="127" t="str">
        <f t="shared" si="40"/>
        <v>E28</v>
      </c>
      <c r="C2592" s="129" t="s">
        <v>40</v>
      </c>
      <c r="D2592" s="130">
        <v>39039</v>
      </c>
      <c r="E2592" s="130">
        <v>15431</v>
      </c>
      <c r="F2592" s="130">
        <v>0</v>
      </c>
      <c r="G2592" s="130">
        <v>15431</v>
      </c>
      <c r="H2592" s="131">
        <v>39.527139527139532</v>
      </c>
      <c r="I2592" s="132">
        <v>23608</v>
      </c>
    </row>
    <row r="2593" spans="1:9" ht="12.75" customHeight="1" x14ac:dyDescent="0.2">
      <c r="A2593" s="127">
        <v>10082</v>
      </c>
      <c r="B2593" s="127" t="str">
        <f t="shared" si="40"/>
        <v/>
      </c>
    </row>
    <row r="2594" spans="1:9" ht="13.5" customHeight="1" x14ac:dyDescent="0.2">
      <c r="A2594" s="127">
        <v>10082</v>
      </c>
      <c r="C2594" s="143" t="s">
        <v>41</v>
      </c>
      <c r="D2594" s="144">
        <v>106966</v>
      </c>
      <c r="E2594" s="144">
        <v>36999.160000000003</v>
      </c>
      <c r="F2594" s="144">
        <v>0</v>
      </c>
      <c r="G2594" s="144">
        <v>36999.160000000003</v>
      </c>
      <c r="H2594" s="145">
        <v>34.58964530785483</v>
      </c>
      <c r="I2594" s="146">
        <v>69966.84</v>
      </c>
    </row>
    <row r="2595" spans="1:9" ht="13.5" customHeight="1" x14ac:dyDescent="0.2">
      <c r="A2595" s="127">
        <v>10082</v>
      </c>
      <c r="B2595" s="127" t="str">
        <f t="shared" si="40"/>
        <v>Con</v>
      </c>
      <c r="C2595" s="129" t="s">
        <v>42</v>
      </c>
      <c r="D2595" s="130">
        <v>79654</v>
      </c>
      <c r="E2595" s="130">
        <v>0</v>
      </c>
      <c r="F2595" s="130">
        <v>0</v>
      </c>
      <c r="G2595" s="130">
        <v>0</v>
      </c>
      <c r="H2595" s="131">
        <v>0</v>
      </c>
      <c r="I2595" s="132">
        <v>79654</v>
      </c>
    </row>
    <row r="2596" spans="1:9" ht="12.75" customHeight="1" x14ac:dyDescent="0.2">
      <c r="A2596" s="127">
        <v>10082</v>
      </c>
      <c r="B2596" s="127" t="str">
        <f t="shared" si="40"/>
        <v/>
      </c>
    </row>
    <row r="2597" spans="1:9" ht="13.5" customHeight="1" x14ac:dyDescent="0.2">
      <c r="A2597" s="127">
        <v>10082</v>
      </c>
      <c r="C2597" s="143" t="s">
        <v>44</v>
      </c>
      <c r="D2597" s="144">
        <v>79654</v>
      </c>
      <c r="E2597" s="144">
        <v>0</v>
      </c>
      <c r="F2597" s="144">
        <v>0</v>
      </c>
      <c r="G2597" s="144">
        <v>0</v>
      </c>
      <c r="H2597" s="145">
        <v>0</v>
      </c>
      <c r="I2597" s="146">
        <v>79654</v>
      </c>
    </row>
    <row r="2598" spans="1:9" ht="0.75" customHeight="1" x14ac:dyDescent="0.2">
      <c r="A2598" s="127">
        <v>10082</v>
      </c>
      <c r="B2598" s="127" t="str">
        <f t="shared" si="40"/>
        <v/>
      </c>
    </row>
    <row r="2599" spans="1:9" ht="15.75" customHeight="1" x14ac:dyDescent="0.2">
      <c r="A2599" s="127">
        <v>10082</v>
      </c>
      <c r="C2599" s="139" t="s">
        <v>45</v>
      </c>
      <c r="D2599" s="140">
        <v>1820058</v>
      </c>
      <c r="E2599" s="140">
        <v>119380.11</v>
      </c>
      <c r="F2599" s="140">
        <v>0</v>
      </c>
      <c r="G2599" s="140">
        <v>119380.11</v>
      </c>
      <c r="H2599" s="141">
        <v>6.5591376758323099</v>
      </c>
      <c r="I2599" s="142">
        <v>1700677.89</v>
      </c>
    </row>
    <row r="2600" spans="1:9" ht="14.25" customHeight="1" x14ac:dyDescent="0.2">
      <c r="A2600" s="127">
        <v>10082</v>
      </c>
      <c r="B2600" s="127" t="s">
        <v>322</v>
      </c>
      <c r="C2600" s="161" t="s">
        <v>46</v>
      </c>
      <c r="D2600" s="162">
        <v>242852</v>
      </c>
      <c r="E2600" s="162">
        <v>-1275878.8799999999</v>
      </c>
      <c r="F2600" s="162">
        <v>0</v>
      </c>
      <c r="G2600" s="162">
        <v>-1275878.8799999999</v>
      </c>
      <c r="H2600" s="151">
        <v>-525.37301731095476</v>
      </c>
      <c r="I2600" s="152">
        <v>1518730.88</v>
      </c>
    </row>
    <row r="2601" spans="1:9" ht="16.5" customHeight="1" x14ac:dyDescent="0.2">
      <c r="A2601" s="127">
        <v>10082</v>
      </c>
      <c r="B2601" s="127" t="s">
        <v>323</v>
      </c>
      <c r="C2601" s="153" t="s">
        <v>47</v>
      </c>
      <c r="D2601" s="154">
        <v>0</v>
      </c>
      <c r="E2601" s="155"/>
      <c r="F2601" s="155"/>
      <c r="G2601" s="155"/>
      <c r="H2601" s="155"/>
      <c r="I2601" s="156"/>
    </row>
    <row r="2602" spans="1:9" ht="13.5" customHeight="1" x14ac:dyDescent="0.2">
      <c r="A2602" s="127">
        <v>10082</v>
      </c>
      <c r="B2602" s="127" t="str">
        <f>LEFT(C2602,4)</f>
        <v>CI01</v>
      </c>
      <c r="C2602" s="129" t="s">
        <v>48</v>
      </c>
      <c r="D2602" s="130">
        <v>-7033</v>
      </c>
      <c r="E2602" s="130">
        <v>0</v>
      </c>
      <c r="F2602" s="130">
        <v>0</v>
      </c>
      <c r="G2602" s="130">
        <v>0</v>
      </c>
      <c r="H2602" s="131">
        <v>0</v>
      </c>
      <c r="I2602" s="132">
        <v>-7033</v>
      </c>
    </row>
    <row r="2603" spans="1:9" ht="12.75" customHeight="1" x14ac:dyDescent="0.2">
      <c r="A2603" s="127">
        <v>10082</v>
      </c>
      <c r="B2603" s="127" t="str">
        <f t="shared" si="40"/>
        <v/>
      </c>
    </row>
    <row r="2604" spans="1:9" ht="13.5" customHeight="1" x14ac:dyDescent="0.2">
      <c r="A2604" s="127">
        <v>10082</v>
      </c>
      <c r="C2604" s="143" t="s">
        <v>51</v>
      </c>
      <c r="D2604" s="144">
        <v>-7033</v>
      </c>
      <c r="E2604" s="144">
        <v>0</v>
      </c>
      <c r="F2604" s="144">
        <v>0</v>
      </c>
      <c r="G2604" s="144">
        <v>0</v>
      </c>
      <c r="H2604" s="145">
        <v>0</v>
      </c>
      <c r="I2604" s="146">
        <v>-7033</v>
      </c>
    </row>
    <row r="2605" spans="1:9" ht="0.75" customHeight="1" x14ac:dyDescent="0.2">
      <c r="A2605" s="127">
        <v>10082</v>
      </c>
      <c r="B2605" s="127" t="str">
        <f t="shared" si="40"/>
        <v/>
      </c>
    </row>
    <row r="2606" spans="1:9" ht="13.5" customHeight="1" x14ac:dyDescent="0.2">
      <c r="A2606" s="127">
        <v>10082</v>
      </c>
      <c r="B2606" s="127" t="s">
        <v>325</v>
      </c>
      <c r="C2606" s="129" t="s">
        <v>229</v>
      </c>
      <c r="D2606" s="130">
        <v>7033</v>
      </c>
      <c r="E2606" s="130">
        <v>0</v>
      </c>
      <c r="F2606" s="130">
        <v>0</v>
      </c>
      <c r="G2606" s="130">
        <v>0</v>
      </c>
      <c r="H2606" s="131">
        <v>0</v>
      </c>
      <c r="I2606" s="132">
        <v>7033</v>
      </c>
    </row>
    <row r="2607" spans="1:9" ht="13.5" customHeight="1" x14ac:dyDescent="0.2">
      <c r="A2607" s="127">
        <v>10082</v>
      </c>
      <c r="B2607" s="127" t="str">
        <f>LEFT(C2607,4)</f>
        <v>CE04</v>
      </c>
      <c r="C2607" s="129" t="s">
        <v>227</v>
      </c>
      <c r="D2607" s="130">
        <v>0</v>
      </c>
      <c r="E2607" s="130">
        <v>-8682</v>
      </c>
      <c r="F2607" s="130">
        <v>0</v>
      </c>
      <c r="G2607" s="130">
        <v>-8682</v>
      </c>
      <c r="H2607" s="131">
        <v>0</v>
      </c>
      <c r="I2607" s="132">
        <v>8682</v>
      </c>
    </row>
    <row r="2608" spans="1:9" ht="12.75" customHeight="1" x14ac:dyDescent="0.2">
      <c r="A2608" s="127">
        <v>10082</v>
      </c>
      <c r="B2608" s="127" t="str">
        <f t="shared" si="40"/>
        <v/>
      </c>
    </row>
    <row r="2609" spans="1:9" ht="13.5" customHeight="1" x14ac:dyDescent="0.2">
      <c r="A2609" s="127">
        <v>10082</v>
      </c>
      <c r="C2609" s="143" t="s">
        <v>56</v>
      </c>
      <c r="D2609" s="144">
        <v>7033</v>
      </c>
      <c r="E2609" s="144">
        <v>-8682</v>
      </c>
      <c r="F2609" s="144">
        <v>0</v>
      </c>
      <c r="G2609" s="144">
        <v>-8682</v>
      </c>
      <c r="H2609" s="145">
        <v>-123.44660884402103</v>
      </c>
      <c r="I2609" s="146">
        <v>15715</v>
      </c>
    </row>
    <row r="2610" spans="1:9" ht="0.75" customHeight="1" x14ac:dyDescent="0.2">
      <c r="A2610" s="127">
        <v>10082</v>
      </c>
      <c r="B2610" s="127" t="str">
        <f t="shared" si="40"/>
        <v/>
      </c>
    </row>
    <row r="2611" spans="1:9" ht="14.25" customHeight="1" x14ac:dyDescent="0.2">
      <c r="A2611" s="127">
        <v>10082</v>
      </c>
      <c r="B2611" s="127" t="s">
        <v>324</v>
      </c>
      <c r="C2611" s="157" t="s">
        <v>57</v>
      </c>
      <c r="D2611" s="158">
        <v>0</v>
      </c>
      <c r="E2611" s="158">
        <v>-8682</v>
      </c>
      <c r="F2611" s="158">
        <v>0</v>
      </c>
      <c r="G2611" s="158">
        <v>-8682</v>
      </c>
      <c r="H2611" s="159">
        <v>0</v>
      </c>
      <c r="I2611" s="160">
        <v>8682</v>
      </c>
    </row>
    <row r="2612" spans="1:9" ht="0.75" customHeight="1" x14ac:dyDescent="0.2">
      <c r="A2612" s="127">
        <v>10082</v>
      </c>
      <c r="B2612" s="127" t="str">
        <f t="shared" si="40"/>
        <v/>
      </c>
    </row>
    <row r="2613" spans="1:9" ht="14.25" customHeight="1" x14ac:dyDescent="0.2">
      <c r="A2613" s="127">
        <v>10082</v>
      </c>
      <c r="B2613" s="127" t="str">
        <f t="shared" si="40"/>
        <v>TOT</v>
      </c>
      <c r="C2613" s="133" t="s">
        <v>58</v>
      </c>
      <c r="D2613" s="134">
        <v>242852</v>
      </c>
      <c r="E2613" s="134">
        <v>-1284560.8799999999</v>
      </c>
      <c r="F2613" s="134">
        <v>0</v>
      </c>
      <c r="G2613" s="134">
        <v>-1284560.8799999999</v>
      </c>
      <c r="H2613" s="135">
        <v>-528.94803419366542</v>
      </c>
      <c r="I2613" s="136">
        <v>1527412.88</v>
      </c>
    </row>
    <row r="2614" spans="1:9" ht="6.75" customHeight="1" x14ac:dyDescent="0.2">
      <c r="B2614" s="127" t="str">
        <f t="shared" si="40"/>
        <v>Lon</v>
      </c>
      <c r="C2614" s="247" t="s">
        <v>202</v>
      </c>
      <c r="D2614" s="247"/>
      <c r="E2614" s="247"/>
      <c r="F2614" s="247"/>
      <c r="G2614" s="247"/>
    </row>
    <row r="2615" spans="1:9" ht="13.5" customHeight="1" x14ac:dyDescent="0.2">
      <c r="B2615" s="127" t="str">
        <f t="shared" si="40"/>
        <v/>
      </c>
      <c r="C2615" s="247"/>
      <c r="D2615" s="247"/>
      <c r="E2615" s="247"/>
      <c r="F2615" s="247"/>
      <c r="G2615" s="247"/>
    </row>
    <row r="2616" spans="1:9" ht="6.75" customHeight="1" x14ac:dyDescent="0.2">
      <c r="B2616" s="127" t="str">
        <f t="shared" si="40"/>
        <v/>
      </c>
      <c r="C2616" s="247"/>
      <c r="D2616" s="247"/>
      <c r="E2616" s="247"/>
      <c r="F2616" s="247"/>
      <c r="G2616" s="247"/>
    </row>
    <row r="2617" spans="1:9" ht="13.5" customHeight="1" x14ac:dyDescent="0.2">
      <c r="B2617" s="127" t="str">
        <f t="shared" si="40"/>
        <v>Rep</v>
      </c>
      <c r="C2617" s="248" t="s">
        <v>203</v>
      </c>
      <c r="D2617" s="248"/>
      <c r="E2617" s="248"/>
      <c r="F2617" s="248"/>
      <c r="G2617" s="248"/>
    </row>
    <row r="2618" spans="1:9" ht="6.75" customHeight="1" x14ac:dyDescent="0.2">
      <c r="B2618" s="127" t="str">
        <f t="shared" si="40"/>
        <v/>
      </c>
    </row>
    <row r="2619" spans="1:9" ht="12.75" customHeight="1" x14ac:dyDescent="0.2">
      <c r="B2619" s="127" t="str">
        <f t="shared" si="40"/>
        <v>Cos</v>
      </c>
      <c r="C2619" s="248" t="s">
        <v>261</v>
      </c>
      <c r="D2619" s="248"/>
      <c r="E2619" s="248"/>
      <c r="F2619" s="248"/>
      <c r="G2619" s="248"/>
    </row>
    <row r="2620" spans="1:9" ht="13.5" customHeight="1" x14ac:dyDescent="0.2">
      <c r="B2620" s="127" t="str">
        <f t="shared" si="40"/>
        <v/>
      </c>
      <c r="C2620" s="248"/>
      <c r="D2620" s="248"/>
      <c r="E2620" s="248"/>
      <c r="F2620" s="248"/>
      <c r="G2620" s="248"/>
    </row>
    <row r="2621" spans="1:9" ht="6" customHeight="1" x14ac:dyDescent="0.2">
      <c r="B2621" s="127" t="str">
        <f t="shared" si="40"/>
        <v/>
      </c>
    </row>
    <row r="2622" spans="1:9" ht="13.5" customHeight="1" x14ac:dyDescent="0.2">
      <c r="B2622" s="127" t="str">
        <f t="shared" si="40"/>
        <v xml:space="preserve">
CF</v>
      </c>
      <c r="C2622" s="249" t="s">
        <v>205</v>
      </c>
      <c r="D2622" s="251" t="s">
        <v>206</v>
      </c>
      <c r="E2622" s="251" t="s">
        <v>207</v>
      </c>
      <c r="F2622" s="251" t="s">
        <v>208</v>
      </c>
      <c r="G2622" s="252" t="s">
        <v>209</v>
      </c>
      <c r="H2622" s="245" t="s">
        <v>210</v>
      </c>
      <c r="I2622" s="243" t="s">
        <v>211</v>
      </c>
    </row>
    <row r="2623" spans="1:9" ht="15" customHeight="1" x14ac:dyDescent="0.2">
      <c r="B2623" s="127" t="str">
        <f t="shared" si="40"/>
        <v/>
      </c>
      <c r="C2623" s="250"/>
      <c r="D2623" s="246"/>
      <c r="E2623" s="246"/>
      <c r="F2623" s="246"/>
      <c r="G2623" s="253"/>
      <c r="H2623" s="246"/>
      <c r="I2623" s="244"/>
    </row>
    <row r="2624" spans="1:9" ht="16.5" customHeight="1" x14ac:dyDescent="0.2">
      <c r="A2624" s="127">
        <v>10083</v>
      </c>
      <c r="B2624" s="126" t="s">
        <v>321</v>
      </c>
      <c r="C2624" s="147" t="s">
        <v>5</v>
      </c>
      <c r="D2624" s="148">
        <v>351920</v>
      </c>
      <c r="E2624" s="149"/>
      <c r="F2624" s="149"/>
      <c r="G2624" s="149"/>
      <c r="H2624" s="149"/>
      <c r="I2624" s="150"/>
    </row>
    <row r="2625" spans="1:9" ht="13.5" customHeight="1" x14ac:dyDescent="0.2">
      <c r="A2625" s="127">
        <v>10083</v>
      </c>
      <c r="B2625" s="127" t="str">
        <f t="shared" si="40"/>
        <v>I01</v>
      </c>
      <c r="C2625" s="129" t="s">
        <v>6</v>
      </c>
      <c r="D2625" s="130">
        <v>-2829238</v>
      </c>
      <c r="E2625" s="130">
        <v>-738688</v>
      </c>
      <c r="F2625" s="130">
        <v>0</v>
      </c>
      <c r="G2625" s="130">
        <v>-738688</v>
      </c>
      <c r="H2625" s="131">
        <v>26.109079547213774</v>
      </c>
      <c r="I2625" s="132">
        <v>-2090550</v>
      </c>
    </row>
    <row r="2626" spans="1:9" ht="13.5" customHeight="1" x14ac:dyDescent="0.2">
      <c r="A2626" s="127">
        <v>10083</v>
      </c>
      <c r="B2626" s="127" t="str">
        <f t="shared" si="40"/>
        <v>I03</v>
      </c>
      <c r="C2626" s="129" t="s">
        <v>7</v>
      </c>
      <c r="D2626" s="130">
        <v>-167096</v>
      </c>
      <c r="E2626" s="130">
        <v>-41145</v>
      </c>
      <c r="F2626" s="130">
        <v>0</v>
      </c>
      <c r="G2626" s="130">
        <v>-41145</v>
      </c>
      <c r="H2626" s="131">
        <v>24.623569684492747</v>
      </c>
      <c r="I2626" s="132">
        <v>-125951</v>
      </c>
    </row>
    <row r="2627" spans="1:9" ht="13.5" customHeight="1" x14ac:dyDescent="0.2">
      <c r="A2627" s="127">
        <v>10083</v>
      </c>
      <c r="B2627" s="127" t="str">
        <f t="shared" si="40"/>
        <v>I05</v>
      </c>
      <c r="C2627" s="129" t="s">
        <v>8</v>
      </c>
      <c r="D2627" s="130">
        <v>-231000</v>
      </c>
      <c r="E2627" s="130">
        <v>0</v>
      </c>
      <c r="F2627" s="130">
        <v>0</v>
      </c>
      <c r="G2627" s="130">
        <v>0</v>
      </c>
      <c r="H2627" s="131">
        <v>0</v>
      </c>
      <c r="I2627" s="132">
        <v>-231000</v>
      </c>
    </row>
    <row r="2628" spans="1:9" ht="13.5" customHeight="1" x14ac:dyDescent="0.2">
      <c r="A2628" s="127">
        <v>10083</v>
      </c>
      <c r="B2628" s="127" t="str">
        <f t="shared" si="40"/>
        <v>I08</v>
      </c>
      <c r="C2628" s="129" t="s">
        <v>213</v>
      </c>
      <c r="D2628" s="130">
        <v>-101780</v>
      </c>
      <c r="E2628" s="130">
        <v>-27930.880000000001</v>
      </c>
      <c r="F2628" s="130">
        <v>0</v>
      </c>
      <c r="G2628" s="130">
        <v>-27930.880000000001</v>
      </c>
      <c r="H2628" s="131">
        <v>27.442405187659659</v>
      </c>
      <c r="I2628" s="132">
        <v>-73849.119999999995</v>
      </c>
    </row>
    <row r="2629" spans="1:9" ht="13.5" customHeight="1" x14ac:dyDescent="0.2">
      <c r="A2629" s="127">
        <v>10083</v>
      </c>
      <c r="B2629" s="127" t="str">
        <f t="shared" si="40"/>
        <v>I09</v>
      </c>
      <c r="C2629" s="129" t="s">
        <v>10</v>
      </c>
      <c r="D2629" s="130">
        <v>-91600</v>
      </c>
      <c r="E2629" s="130">
        <v>-23111</v>
      </c>
      <c r="F2629" s="130">
        <v>0</v>
      </c>
      <c r="G2629" s="130">
        <v>-23111</v>
      </c>
      <c r="H2629" s="131">
        <v>25.230349344978162</v>
      </c>
      <c r="I2629" s="132">
        <v>-68489</v>
      </c>
    </row>
    <row r="2630" spans="1:9" ht="13.5" customHeight="1" x14ac:dyDescent="0.2">
      <c r="A2630" s="127">
        <v>10083</v>
      </c>
      <c r="B2630" s="127" t="str">
        <f t="shared" si="40"/>
        <v>I10</v>
      </c>
      <c r="C2630" s="129" t="s">
        <v>63</v>
      </c>
      <c r="D2630" s="130">
        <v>-26000</v>
      </c>
      <c r="E2630" s="130">
        <v>0</v>
      </c>
      <c r="F2630" s="130">
        <v>0</v>
      </c>
      <c r="G2630" s="130">
        <v>0</v>
      </c>
      <c r="H2630" s="131">
        <v>0</v>
      </c>
      <c r="I2630" s="132">
        <v>-26000</v>
      </c>
    </row>
    <row r="2631" spans="1:9" ht="13.5" customHeight="1" x14ac:dyDescent="0.2">
      <c r="A2631" s="127">
        <v>10083</v>
      </c>
      <c r="B2631" s="127" t="str">
        <f t="shared" si="40"/>
        <v>I11</v>
      </c>
      <c r="C2631" s="129" t="s">
        <v>64</v>
      </c>
      <c r="D2631" s="130">
        <v>-10000</v>
      </c>
      <c r="E2631" s="130">
        <v>0</v>
      </c>
      <c r="F2631" s="130">
        <v>0</v>
      </c>
      <c r="G2631" s="130">
        <v>0</v>
      </c>
      <c r="H2631" s="131">
        <v>0</v>
      </c>
      <c r="I2631" s="132">
        <v>-10000</v>
      </c>
    </row>
    <row r="2632" spans="1:9" ht="13.5" customHeight="1" x14ac:dyDescent="0.2">
      <c r="A2632" s="127">
        <v>10083</v>
      </c>
      <c r="B2632" s="127" t="str">
        <f t="shared" si="40"/>
        <v>I12</v>
      </c>
      <c r="C2632" s="129" t="s">
        <v>11</v>
      </c>
      <c r="D2632" s="130">
        <v>-56100</v>
      </c>
      <c r="E2632" s="130">
        <v>-37973.5</v>
      </c>
      <c r="F2632" s="130">
        <v>0</v>
      </c>
      <c r="G2632" s="130">
        <v>-37973.5</v>
      </c>
      <c r="H2632" s="131">
        <v>67.688948306595364</v>
      </c>
      <c r="I2632" s="132">
        <v>-18126.5</v>
      </c>
    </row>
    <row r="2633" spans="1:9" ht="13.5" customHeight="1" x14ac:dyDescent="0.2">
      <c r="A2633" s="127">
        <v>10083</v>
      </c>
      <c r="B2633" s="127" t="str">
        <f t="shared" si="40"/>
        <v>I18</v>
      </c>
      <c r="C2633" s="129" t="s">
        <v>13</v>
      </c>
      <c r="D2633" s="130">
        <v>-99199</v>
      </c>
      <c r="E2633" s="130">
        <v>0</v>
      </c>
      <c r="F2633" s="130">
        <v>0</v>
      </c>
      <c r="G2633" s="130">
        <v>0</v>
      </c>
      <c r="H2633" s="131">
        <v>0</v>
      </c>
      <c r="I2633" s="132">
        <v>-99199</v>
      </c>
    </row>
    <row r="2634" spans="1:9" ht="12.75" customHeight="1" x14ac:dyDescent="0.2">
      <c r="A2634" s="127">
        <v>10083</v>
      </c>
      <c r="B2634" s="127" t="str">
        <f t="shared" si="40"/>
        <v/>
      </c>
    </row>
    <row r="2635" spans="1:9" ht="13.5" customHeight="1" x14ac:dyDescent="0.2">
      <c r="A2635" s="127">
        <v>10083</v>
      </c>
      <c r="C2635" s="143" t="s">
        <v>14</v>
      </c>
      <c r="D2635" s="144">
        <v>-3612013</v>
      </c>
      <c r="E2635" s="144">
        <v>-868848.38</v>
      </c>
      <c r="F2635" s="144">
        <v>0</v>
      </c>
      <c r="G2635" s="144">
        <v>-868848.38</v>
      </c>
      <c r="H2635" s="145">
        <v>24.054408995759427</v>
      </c>
      <c r="I2635" s="146">
        <v>-2743164.62</v>
      </c>
    </row>
    <row r="2636" spans="1:9" ht="0.75" customHeight="1" x14ac:dyDescent="0.2">
      <c r="A2636" s="127">
        <v>10083</v>
      </c>
      <c r="B2636" s="127" t="str">
        <f t="shared" ref="B2636:B2699" si="41">LEFT(C2636,3)</f>
        <v/>
      </c>
    </row>
    <row r="2637" spans="1:9" ht="13.5" customHeight="1" x14ac:dyDescent="0.2">
      <c r="A2637" s="127">
        <v>10083</v>
      </c>
      <c r="B2637" s="127" t="str">
        <f t="shared" si="41"/>
        <v>E01</v>
      </c>
      <c r="C2637" s="129" t="s">
        <v>15</v>
      </c>
      <c r="D2637" s="130">
        <v>1483064</v>
      </c>
      <c r="E2637" s="130">
        <v>359484.06</v>
      </c>
      <c r="F2637" s="130">
        <v>0</v>
      </c>
      <c r="G2637" s="130">
        <v>359484.06</v>
      </c>
      <c r="H2637" s="131">
        <v>24.239281649342171</v>
      </c>
      <c r="I2637" s="132">
        <v>1123579.94</v>
      </c>
    </row>
    <row r="2638" spans="1:9" ht="13.5" customHeight="1" x14ac:dyDescent="0.2">
      <c r="A2638" s="127">
        <v>10083</v>
      </c>
      <c r="B2638" s="127" t="str">
        <f t="shared" si="41"/>
        <v>E03</v>
      </c>
      <c r="C2638" s="129" t="s">
        <v>17</v>
      </c>
      <c r="D2638" s="130">
        <v>888128</v>
      </c>
      <c r="E2638" s="130">
        <v>214434.73</v>
      </c>
      <c r="F2638" s="130">
        <v>0</v>
      </c>
      <c r="G2638" s="130">
        <v>214434.73</v>
      </c>
      <c r="H2638" s="131">
        <v>24.144574881098219</v>
      </c>
      <c r="I2638" s="132">
        <v>673693.27</v>
      </c>
    </row>
    <row r="2639" spans="1:9" ht="13.5" customHeight="1" x14ac:dyDescent="0.2">
      <c r="A2639" s="127">
        <v>10083</v>
      </c>
      <c r="B2639" s="127" t="str">
        <f t="shared" si="41"/>
        <v>E04</v>
      </c>
      <c r="C2639" s="129" t="s">
        <v>18</v>
      </c>
      <c r="D2639" s="130">
        <v>127071</v>
      </c>
      <c r="E2639" s="130">
        <v>33260.639999999999</v>
      </c>
      <c r="F2639" s="130">
        <v>0</v>
      </c>
      <c r="G2639" s="130">
        <v>33260.639999999999</v>
      </c>
      <c r="H2639" s="131">
        <v>26.174847132705342</v>
      </c>
      <c r="I2639" s="132">
        <v>93810.36</v>
      </c>
    </row>
    <row r="2640" spans="1:9" ht="13.5" customHeight="1" x14ac:dyDescent="0.2">
      <c r="A2640" s="127">
        <v>10083</v>
      </c>
      <c r="B2640" s="127" t="str">
        <f t="shared" si="41"/>
        <v>E05</v>
      </c>
      <c r="C2640" s="129" t="s">
        <v>214</v>
      </c>
      <c r="D2640" s="130">
        <v>121312</v>
      </c>
      <c r="E2640" s="130">
        <v>31048.730000000003</v>
      </c>
      <c r="F2640" s="130">
        <v>0</v>
      </c>
      <c r="G2640" s="130">
        <v>31048.730000000003</v>
      </c>
      <c r="H2640" s="131">
        <v>25.594112701134272</v>
      </c>
      <c r="I2640" s="132">
        <v>90263.27</v>
      </c>
    </row>
    <row r="2641" spans="1:9" ht="13.5" customHeight="1" x14ac:dyDescent="0.2">
      <c r="A2641" s="127">
        <v>10083</v>
      </c>
      <c r="B2641" s="127" t="str">
        <f t="shared" si="41"/>
        <v>E06</v>
      </c>
      <c r="C2641" s="129" t="s">
        <v>262</v>
      </c>
      <c r="D2641" s="130">
        <v>130867</v>
      </c>
      <c r="E2641" s="130">
        <v>33928.1</v>
      </c>
      <c r="F2641" s="130">
        <v>0</v>
      </c>
      <c r="G2641" s="130">
        <v>33928.1</v>
      </c>
      <c r="H2641" s="131">
        <v>25.925634422734529</v>
      </c>
      <c r="I2641" s="132">
        <v>96938.9</v>
      </c>
    </row>
    <row r="2642" spans="1:9" ht="13.5" customHeight="1" x14ac:dyDescent="0.2">
      <c r="A2642" s="127">
        <v>10083</v>
      </c>
      <c r="B2642" s="127" t="str">
        <f t="shared" si="41"/>
        <v>E07</v>
      </c>
      <c r="C2642" s="129" t="s">
        <v>19</v>
      </c>
      <c r="D2642" s="130">
        <v>165173</v>
      </c>
      <c r="E2642" s="130">
        <v>45148.82</v>
      </c>
      <c r="F2642" s="130">
        <v>0</v>
      </c>
      <c r="G2642" s="130">
        <v>45148.82</v>
      </c>
      <c r="H2642" s="131">
        <v>27.334261652933591</v>
      </c>
      <c r="I2642" s="132">
        <v>120024.18</v>
      </c>
    </row>
    <row r="2643" spans="1:9" ht="13.5" customHeight="1" x14ac:dyDescent="0.2">
      <c r="A2643" s="127">
        <v>10083</v>
      </c>
      <c r="B2643" s="127" t="str">
        <f t="shared" si="41"/>
        <v>E08</v>
      </c>
      <c r="C2643" s="129" t="s">
        <v>20</v>
      </c>
      <c r="D2643" s="130">
        <v>22968</v>
      </c>
      <c r="E2643" s="130">
        <v>5450.13</v>
      </c>
      <c r="F2643" s="130">
        <v>0</v>
      </c>
      <c r="G2643" s="130">
        <v>5450.13</v>
      </c>
      <c r="H2643" s="131">
        <v>23.729231974921632</v>
      </c>
      <c r="I2643" s="132">
        <v>17517.87</v>
      </c>
    </row>
    <row r="2644" spans="1:9" ht="13.5" customHeight="1" x14ac:dyDescent="0.2">
      <c r="A2644" s="127">
        <v>10083</v>
      </c>
      <c r="B2644" s="127" t="str">
        <f t="shared" si="41"/>
        <v>E09</v>
      </c>
      <c r="C2644" s="129" t="s">
        <v>215</v>
      </c>
      <c r="D2644" s="130">
        <v>20200</v>
      </c>
      <c r="E2644" s="130">
        <v>2051.5</v>
      </c>
      <c r="F2644" s="130">
        <v>0</v>
      </c>
      <c r="G2644" s="130">
        <v>2051.5</v>
      </c>
      <c r="H2644" s="131">
        <v>10.155940594059405</v>
      </c>
      <c r="I2644" s="132">
        <v>18148.5</v>
      </c>
    </row>
    <row r="2645" spans="1:9" ht="13.5" customHeight="1" x14ac:dyDescent="0.2">
      <c r="A2645" s="127">
        <v>10083</v>
      </c>
      <c r="B2645" s="127" t="str">
        <f t="shared" si="41"/>
        <v>E10</v>
      </c>
      <c r="C2645" s="129" t="s">
        <v>21</v>
      </c>
      <c r="D2645" s="130">
        <v>26093</v>
      </c>
      <c r="E2645" s="130">
        <v>1064</v>
      </c>
      <c r="F2645" s="130">
        <v>0</v>
      </c>
      <c r="G2645" s="130">
        <v>1064</v>
      </c>
      <c r="H2645" s="131">
        <v>4.0777219944046292</v>
      </c>
      <c r="I2645" s="132">
        <v>25029</v>
      </c>
    </row>
    <row r="2646" spans="1:9" ht="13.5" customHeight="1" x14ac:dyDescent="0.2">
      <c r="A2646" s="127">
        <v>10083</v>
      </c>
      <c r="B2646" s="127" t="str">
        <f t="shared" si="41"/>
        <v>E11</v>
      </c>
      <c r="C2646" s="129" t="s">
        <v>22</v>
      </c>
      <c r="D2646" s="130">
        <v>13853</v>
      </c>
      <c r="E2646" s="130">
        <v>0</v>
      </c>
      <c r="F2646" s="130">
        <v>0</v>
      </c>
      <c r="G2646" s="130">
        <v>0</v>
      </c>
      <c r="H2646" s="131">
        <v>0</v>
      </c>
      <c r="I2646" s="132">
        <v>13853</v>
      </c>
    </row>
    <row r="2647" spans="1:9" ht="13.5" customHeight="1" x14ac:dyDescent="0.2">
      <c r="A2647" s="127">
        <v>10083</v>
      </c>
      <c r="B2647" s="127" t="str">
        <f t="shared" si="41"/>
        <v>E31</v>
      </c>
      <c r="C2647" s="129" t="s">
        <v>222</v>
      </c>
      <c r="D2647" s="130">
        <v>1553</v>
      </c>
      <c r="E2647" s="130">
        <v>510</v>
      </c>
      <c r="F2647" s="130">
        <v>0</v>
      </c>
      <c r="G2647" s="130">
        <v>510</v>
      </c>
      <c r="H2647" s="131">
        <v>32.839665164198323</v>
      </c>
      <c r="I2647" s="132">
        <v>1043</v>
      </c>
    </row>
    <row r="2648" spans="1:9" ht="12.75" customHeight="1" x14ac:dyDescent="0.2">
      <c r="A2648" s="127">
        <v>10083</v>
      </c>
      <c r="B2648" s="127" t="str">
        <f t="shared" si="41"/>
        <v/>
      </c>
    </row>
    <row r="2649" spans="1:9" ht="13.5" customHeight="1" x14ac:dyDescent="0.2">
      <c r="A2649" s="127">
        <v>10083</v>
      </c>
      <c r="C2649" s="143" t="s">
        <v>23</v>
      </c>
      <c r="D2649" s="144">
        <v>3000282</v>
      </c>
      <c r="E2649" s="144">
        <v>726380.71</v>
      </c>
      <c r="F2649" s="144">
        <v>0</v>
      </c>
      <c r="G2649" s="144">
        <v>726380.71</v>
      </c>
      <c r="H2649" s="145">
        <v>24.210414554365219</v>
      </c>
      <c r="I2649" s="146">
        <v>2273901.29</v>
      </c>
    </row>
    <row r="2650" spans="1:9" ht="13.5" customHeight="1" x14ac:dyDescent="0.2">
      <c r="A2650" s="127">
        <v>10083</v>
      </c>
      <c r="B2650" s="127" t="str">
        <f t="shared" si="41"/>
        <v>E12</v>
      </c>
      <c r="C2650" s="129" t="s">
        <v>24</v>
      </c>
      <c r="D2650" s="130">
        <v>60000</v>
      </c>
      <c r="E2650" s="130">
        <v>29665.11</v>
      </c>
      <c r="F2650" s="130">
        <v>0</v>
      </c>
      <c r="G2650" s="130">
        <v>29665.11</v>
      </c>
      <c r="H2650" s="131">
        <v>49.441850000000002</v>
      </c>
      <c r="I2650" s="132">
        <v>30334.89</v>
      </c>
    </row>
    <row r="2651" spans="1:9" ht="13.5" customHeight="1" x14ac:dyDescent="0.2">
      <c r="A2651" s="127">
        <v>10083</v>
      </c>
      <c r="B2651" s="127" t="str">
        <f t="shared" si="41"/>
        <v>E13</v>
      </c>
      <c r="C2651" s="129" t="s">
        <v>216</v>
      </c>
      <c r="D2651" s="130">
        <v>18331</v>
      </c>
      <c r="E2651" s="130">
        <v>3584.19</v>
      </c>
      <c r="F2651" s="130">
        <v>0</v>
      </c>
      <c r="G2651" s="130">
        <v>3584.19</v>
      </c>
      <c r="H2651" s="131">
        <v>19.552615787463861</v>
      </c>
      <c r="I2651" s="132">
        <v>14746.81</v>
      </c>
    </row>
    <row r="2652" spans="1:9" ht="13.5" customHeight="1" x14ac:dyDescent="0.2">
      <c r="A2652" s="127">
        <v>10083</v>
      </c>
      <c r="B2652" s="127" t="str">
        <f t="shared" si="41"/>
        <v>E14</v>
      </c>
      <c r="C2652" s="129" t="s">
        <v>25</v>
      </c>
      <c r="D2652" s="130">
        <v>9394</v>
      </c>
      <c r="E2652" s="130">
        <v>2175.81</v>
      </c>
      <c r="F2652" s="130">
        <v>0</v>
      </c>
      <c r="G2652" s="130">
        <v>2175.81</v>
      </c>
      <c r="H2652" s="131">
        <v>23.161698956780924</v>
      </c>
      <c r="I2652" s="132">
        <v>7218.19</v>
      </c>
    </row>
    <row r="2653" spans="1:9" ht="13.5" customHeight="1" x14ac:dyDescent="0.2">
      <c r="A2653" s="127">
        <v>10083</v>
      </c>
      <c r="B2653" s="127" t="str">
        <f t="shared" si="41"/>
        <v>E15</v>
      </c>
      <c r="C2653" s="129" t="s">
        <v>26</v>
      </c>
      <c r="D2653" s="130">
        <v>6000</v>
      </c>
      <c r="E2653" s="130">
        <v>2137.77</v>
      </c>
      <c r="F2653" s="130">
        <v>0</v>
      </c>
      <c r="G2653" s="130">
        <v>2137.77</v>
      </c>
      <c r="H2653" s="131">
        <v>35.6295</v>
      </c>
      <c r="I2653" s="132">
        <v>3862.23</v>
      </c>
    </row>
    <row r="2654" spans="1:9" ht="13.5" customHeight="1" x14ac:dyDescent="0.2">
      <c r="A2654" s="127">
        <v>10083</v>
      </c>
      <c r="B2654" s="127" t="str">
        <f t="shared" si="41"/>
        <v>E16</v>
      </c>
      <c r="C2654" s="129" t="s">
        <v>27</v>
      </c>
      <c r="D2654" s="130">
        <v>42000</v>
      </c>
      <c r="E2654" s="130">
        <v>10528.28</v>
      </c>
      <c r="F2654" s="130">
        <v>0</v>
      </c>
      <c r="G2654" s="130">
        <v>10528.28</v>
      </c>
      <c r="H2654" s="131">
        <v>25.067333333333337</v>
      </c>
      <c r="I2654" s="132">
        <v>31471.72</v>
      </c>
    </row>
    <row r="2655" spans="1:9" ht="13.5" customHeight="1" x14ac:dyDescent="0.2">
      <c r="A2655" s="127">
        <v>10083</v>
      </c>
      <c r="B2655" s="127" t="str">
        <f t="shared" si="41"/>
        <v>E17</v>
      </c>
      <c r="C2655" s="129" t="s">
        <v>28</v>
      </c>
      <c r="D2655" s="130">
        <v>50000</v>
      </c>
      <c r="E2655" s="130">
        <v>10546.58</v>
      </c>
      <c r="F2655" s="130">
        <v>0</v>
      </c>
      <c r="G2655" s="130">
        <v>10546.58</v>
      </c>
      <c r="H2655" s="131">
        <v>21.093160000000001</v>
      </c>
      <c r="I2655" s="132">
        <v>39453.42</v>
      </c>
    </row>
    <row r="2656" spans="1:9" ht="13.5" customHeight="1" x14ac:dyDescent="0.2">
      <c r="A2656" s="127">
        <v>10083</v>
      </c>
      <c r="B2656" s="127" t="str">
        <f t="shared" si="41"/>
        <v>E18</v>
      </c>
      <c r="C2656" s="129" t="s">
        <v>29</v>
      </c>
      <c r="D2656" s="130">
        <v>26700</v>
      </c>
      <c r="E2656" s="130">
        <v>11813.86</v>
      </c>
      <c r="F2656" s="130">
        <v>0</v>
      </c>
      <c r="G2656" s="130">
        <v>11813.86</v>
      </c>
      <c r="H2656" s="131">
        <v>44.24666666666667</v>
      </c>
      <c r="I2656" s="132">
        <v>14886.14</v>
      </c>
    </row>
    <row r="2657" spans="1:9" ht="12.75" customHeight="1" x14ac:dyDescent="0.2">
      <c r="A2657" s="127">
        <v>10083</v>
      </c>
      <c r="B2657" s="127" t="str">
        <f t="shared" si="41"/>
        <v/>
      </c>
    </row>
    <row r="2658" spans="1:9" ht="13.5" customHeight="1" x14ac:dyDescent="0.2">
      <c r="A2658" s="127">
        <v>10083</v>
      </c>
      <c r="C2658" s="143" t="s">
        <v>30</v>
      </c>
      <c r="D2658" s="144">
        <v>212425</v>
      </c>
      <c r="E2658" s="144">
        <v>70451.600000000006</v>
      </c>
      <c r="F2658" s="144">
        <v>0</v>
      </c>
      <c r="G2658" s="144">
        <v>70451.600000000006</v>
      </c>
      <c r="H2658" s="145">
        <v>33.165399552783335</v>
      </c>
      <c r="I2658" s="146">
        <v>141973.4</v>
      </c>
    </row>
    <row r="2659" spans="1:9" ht="13.5" customHeight="1" x14ac:dyDescent="0.2">
      <c r="A2659" s="127">
        <v>10083</v>
      </c>
      <c r="B2659" s="127" t="str">
        <f t="shared" si="41"/>
        <v>E19</v>
      </c>
      <c r="C2659" s="129" t="s">
        <v>31</v>
      </c>
      <c r="D2659" s="130">
        <v>128306</v>
      </c>
      <c r="E2659" s="130">
        <v>23635.45</v>
      </c>
      <c r="F2659" s="130">
        <v>0</v>
      </c>
      <c r="G2659" s="130">
        <v>23635.45</v>
      </c>
      <c r="H2659" s="131">
        <v>18.421157233488692</v>
      </c>
      <c r="I2659" s="132">
        <v>104670.55</v>
      </c>
    </row>
    <row r="2660" spans="1:9" ht="13.5" customHeight="1" x14ac:dyDescent="0.2">
      <c r="A2660" s="127">
        <v>10083</v>
      </c>
      <c r="B2660" s="127" t="str">
        <f t="shared" si="41"/>
        <v>E20</v>
      </c>
      <c r="C2660" s="129" t="s">
        <v>32</v>
      </c>
      <c r="D2660" s="130">
        <v>32369</v>
      </c>
      <c r="E2660" s="130">
        <v>15548.07</v>
      </c>
      <c r="F2660" s="130">
        <v>0</v>
      </c>
      <c r="G2660" s="130">
        <v>15548.07</v>
      </c>
      <c r="H2660" s="131">
        <v>48.033828663227162</v>
      </c>
      <c r="I2660" s="132">
        <v>16820.93</v>
      </c>
    </row>
    <row r="2661" spans="1:9" ht="13.5" customHeight="1" x14ac:dyDescent="0.2">
      <c r="A2661" s="127">
        <v>10083</v>
      </c>
      <c r="B2661" s="127" t="str">
        <f t="shared" si="41"/>
        <v>E22</v>
      </c>
      <c r="C2661" s="129" t="s">
        <v>33</v>
      </c>
      <c r="D2661" s="130">
        <v>49730</v>
      </c>
      <c r="E2661" s="130">
        <v>9952.5400000000009</v>
      </c>
      <c r="F2661" s="130">
        <v>0</v>
      </c>
      <c r="G2661" s="130">
        <v>9952.5400000000009</v>
      </c>
      <c r="H2661" s="131">
        <v>20.013151015483615</v>
      </c>
      <c r="I2661" s="132">
        <v>39777.46</v>
      </c>
    </row>
    <row r="2662" spans="1:9" ht="13.5" customHeight="1" x14ac:dyDescent="0.2">
      <c r="A2662" s="127">
        <v>10083</v>
      </c>
      <c r="B2662" s="127" t="str">
        <f t="shared" si="41"/>
        <v>E23</v>
      </c>
      <c r="C2662" s="129" t="s">
        <v>34</v>
      </c>
      <c r="D2662" s="130">
        <v>16200</v>
      </c>
      <c r="E2662" s="130">
        <v>1282</v>
      </c>
      <c r="F2662" s="130">
        <v>0</v>
      </c>
      <c r="G2662" s="130">
        <v>1282</v>
      </c>
      <c r="H2662" s="131">
        <v>7.9135802469135799</v>
      </c>
      <c r="I2662" s="132">
        <v>14918</v>
      </c>
    </row>
    <row r="2663" spans="1:9" ht="13.5" customHeight="1" x14ac:dyDescent="0.2">
      <c r="A2663" s="127">
        <v>10083</v>
      </c>
      <c r="B2663" s="127" t="str">
        <f t="shared" si="41"/>
        <v>E24</v>
      </c>
      <c r="C2663" s="129" t="s">
        <v>35</v>
      </c>
      <c r="D2663" s="130">
        <v>13511</v>
      </c>
      <c r="E2663" s="130">
        <v>2043.76</v>
      </c>
      <c r="F2663" s="130">
        <v>0</v>
      </c>
      <c r="G2663" s="130">
        <v>2043.76</v>
      </c>
      <c r="H2663" s="131">
        <v>15.126637554585153</v>
      </c>
      <c r="I2663" s="132">
        <v>11467.24</v>
      </c>
    </row>
    <row r="2664" spans="1:9" ht="13.5" customHeight="1" x14ac:dyDescent="0.2">
      <c r="A2664" s="127">
        <v>10083</v>
      </c>
      <c r="B2664" s="127" t="str">
        <f t="shared" si="41"/>
        <v>E25</v>
      </c>
      <c r="C2664" s="129" t="s">
        <v>36</v>
      </c>
      <c r="D2664" s="130">
        <v>145454</v>
      </c>
      <c r="E2664" s="130">
        <v>42553.74</v>
      </c>
      <c r="F2664" s="130">
        <v>0</v>
      </c>
      <c r="G2664" s="130">
        <v>42553.74</v>
      </c>
      <c r="H2664" s="131">
        <v>29.255805959272347</v>
      </c>
      <c r="I2664" s="132">
        <v>102900.26</v>
      </c>
    </row>
    <row r="2665" spans="1:9" ht="12.75" customHeight="1" x14ac:dyDescent="0.2">
      <c r="A2665" s="127">
        <v>10083</v>
      </c>
      <c r="B2665" s="127" t="str">
        <f t="shared" si="41"/>
        <v/>
      </c>
    </row>
    <row r="2666" spans="1:9" ht="13.5" customHeight="1" x14ac:dyDescent="0.2">
      <c r="A2666" s="127">
        <v>10083</v>
      </c>
      <c r="C2666" s="143" t="s">
        <v>37</v>
      </c>
      <c r="D2666" s="144">
        <v>385570</v>
      </c>
      <c r="E2666" s="144">
        <v>95015.56</v>
      </c>
      <c r="F2666" s="144">
        <v>0</v>
      </c>
      <c r="G2666" s="144">
        <v>95015.56</v>
      </c>
      <c r="H2666" s="145">
        <v>24.642881966958011</v>
      </c>
      <c r="I2666" s="146">
        <v>290554.44</v>
      </c>
    </row>
    <row r="2667" spans="1:9" ht="13.5" customHeight="1" x14ac:dyDescent="0.2">
      <c r="A2667" s="127">
        <v>10083</v>
      </c>
      <c r="B2667" s="127" t="str">
        <f t="shared" si="41"/>
        <v>E26</v>
      </c>
      <c r="C2667" s="129" t="s">
        <v>38</v>
      </c>
      <c r="D2667" s="130">
        <v>40000</v>
      </c>
      <c r="E2667" s="130">
        <v>7495</v>
      </c>
      <c r="F2667" s="130">
        <v>0</v>
      </c>
      <c r="G2667" s="130">
        <v>7495</v>
      </c>
      <c r="H2667" s="131">
        <v>18.737500000000001</v>
      </c>
      <c r="I2667" s="132">
        <v>32505</v>
      </c>
    </row>
    <row r="2668" spans="1:9" ht="13.5" customHeight="1" x14ac:dyDescent="0.2">
      <c r="A2668" s="127">
        <v>10083</v>
      </c>
      <c r="B2668" s="127" t="str">
        <f t="shared" si="41"/>
        <v>E27</v>
      </c>
      <c r="C2668" s="129" t="s">
        <v>39</v>
      </c>
      <c r="D2668" s="130">
        <v>37553</v>
      </c>
      <c r="E2668" s="130">
        <v>13281.79</v>
      </c>
      <c r="F2668" s="130">
        <v>0</v>
      </c>
      <c r="G2668" s="130">
        <v>13281.79</v>
      </c>
      <c r="H2668" s="131">
        <v>35.36811972412324</v>
      </c>
      <c r="I2668" s="132">
        <v>24271.21</v>
      </c>
    </row>
    <row r="2669" spans="1:9" ht="13.5" customHeight="1" x14ac:dyDescent="0.2">
      <c r="A2669" s="127">
        <v>10083</v>
      </c>
      <c r="B2669" s="127" t="str">
        <f t="shared" si="41"/>
        <v>E28</v>
      </c>
      <c r="C2669" s="129" t="s">
        <v>40</v>
      </c>
      <c r="D2669" s="130">
        <v>30417</v>
      </c>
      <c r="E2669" s="130">
        <v>4323.72</v>
      </c>
      <c r="F2669" s="130">
        <v>0</v>
      </c>
      <c r="G2669" s="130">
        <v>4323.72</v>
      </c>
      <c r="H2669" s="131">
        <v>14.214814084229213</v>
      </c>
      <c r="I2669" s="132">
        <v>26093.279999999999</v>
      </c>
    </row>
    <row r="2670" spans="1:9" ht="12.75" customHeight="1" x14ac:dyDescent="0.2">
      <c r="A2670" s="127">
        <v>10083</v>
      </c>
      <c r="B2670" s="127" t="str">
        <f t="shared" si="41"/>
        <v/>
      </c>
    </row>
    <row r="2671" spans="1:9" ht="13.5" customHeight="1" x14ac:dyDescent="0.2">
      <c r="A2671" s="127">
        <v>10083</v>
      </c>
      <c r="C2671" s="143" t="s">
        <v>41</v>
      </c>
      <c r="D2671" s="144">
        <v>107970</v>
      </c>
      <c r="E2671" s="144">
        <v>25100.51</v>
      </c>
      <c r="F2671" s="144">
        <v>0</v>
      </c>
      <c r="G2671" s="144">
        <v>25100.51</v>
      </c>
      <c r="H2671" s="145">
        <v>23.247670649254424</v>
      </c>
      <c r="I2671" s="146">
        <v>82869.490000000005</v>
      </c>
    </row>
    <row r="2672" spans="1:9" ht="13.5" customHeight="1" x14ac:dyDescent="0.2">
      <c r="A2672" s="127">
        <v>10083</v>
      </c>
      <c r="B2672" s="127" t="str">
        <f t="shared" si="41"/>
        <v>Con</v>
      </c>
      <c r="C2672" s="129" t="s">
        <v>42</v>
      </c>
      <c r="D2672" s="130">
        <v>257686</v>
      </c>
      <c r="E2672" s="130">
        <v>0</v>
      </c>
      <c r="F2672" s="130">
        <v>0</v>
      </c>
      <c r="G2672" s="130">
        <v>0</v>
      </c>
      <c r="H2672" s="131">
        <v>0</v>
      </c>
      <c r="I2672" s="132">
        <v>257686</v>
      </c>
    </row>
    <row r="2673" spans="1:9" ht="12.75" customHeight="1" x14ac:dyDescent="0.2">
      <c r="A2673" s="127">
        <v>10083</v>
      </c>
      <c r="B2673" s="127" t="str">
        <f t="shared" si="41"/>
        <v/>
      </c>
    </row>
    <row r="2674" spans="1:9" ht="13.5" customHeight="1" x14ac:dyDescent="0.2">
      <c r="A2674" s="127">
        <v>10083</v>
      </c>
      <c r="C2674" s="143" t="s">
        <v>44</v>
      </c>
      <c r="D2674" s="144">
        <v>257686</v>
      </c>
      <c r="E2674" s="144">
        <v>0</v>
      </c>
      <c r="F2674" s="144">
        <v>0</v>
      </c>
      <c r="G2674" s="144">
        <v>0</v>
      </c>
      <c r="H2674" s="145">
        <v>0</v>
      </c>
      <c r="I2674" s="146">
        <v>257686</v>
      </c>
    </row>
    <row r="2675" spans="1:9" ht="0.75" customHeight="1" x14ac:dyDescent="0.2">
      <c r="A2675" s="127">
        <v>10083</v>
      </c>
      <c r="B2675" s="127" t="str">
        <f t="shared" si="41"/>
        <v/>
      </c>
    </row>
    <row r="2676" spans="1:9" ht="15.75" customHeight="1" x14ac:dyDescent="0.2">
      <c r="A2676" s="127">
        <v>10083</v>
      </c>
      <c r="C2676" s="139" t="s">
        <v>45</v>
      </c>
      <c r="D2676" s="140">
        <v>3963933</v>
      </c>
      <c r="E2676" s="140">
        <v>916948.38</v>
      </c>
      <c r="F2676" s="140">
        <v>0</v>
      </c>
      <c r="G2676" s="140">
        <v>916948.38</v>
      </c>
      <c r="H2676" s="141">
        <v>23.132287553800733</v>
      </c>
      <c r="I2676" s="142">
        <v>3046984.62</v>
      </c>
    </row>
    <row r="2677" spans="1:9" ht="14.25" customHeight="1" x14ac:dyDescent="0.2">
      <c r="A2677" s="127">
        <v>10083</v>
      </c>
      <c r="B2677" s="127" t="s">
        <v>322</v>
      </c>
      <c r="C2677" s="161" t="s">
        <v>46</v>
      </c>
      <c r="D2677" s="162">
        <v>351920</v>
      </c>
      <c r="E2677" s="162">
        <v>48100</v>
      </c>
      <c r="F2677" s="162">
        <v>0</v>
      </c>
      <c r="G2677" s="162">
        <v>48100</v>
      </c>
      <c r="H2677" s="151">
        <v>13.667879063423504</v>
      </c>
      <c r="I2677" s="152">
        <v>303820</v>
      </c>
    </row>
    <row r="2678" spans="1:9" ht="16.5" customHeight="1" x14ac:dyDescent="0.2">
      <c r="A2678" s="127">
        <v>10083</v>
      </c>
      <c r="B2678" s="127" t="s">
        <v>323</v>
      </c>
      <c r="C2678" s="153" t="s">
        <v>47</v>
      </c>
      <c r="D2678" s="154">
        <v>647</v>
      </c>
      <c r="E2678" s="155"/>
      <c r="F2678" s="155"/>
      <c r="G2678" s="155"/>
      <c r="H2678" s="155"/>
      <c r="I2678" s="156"/>
    </row>
    <row r="2679" spans="1:9" ht="13.5" customHeight="1" x14ac:dyDescent="0.2">
      <c r="A2679" s="127">
        <v>10083</v>
      </c>
      <c r="B2679" s="127" t="str">
        <f>LEFT(C2679,4)</f>
        <v>CI01</v>
      </c>
      <c r="C2679" s="129" t="s">
        <v>48</v>
      </c>
      <c r="D2679" s="130">
        <v>-11324</v>
      </c>
      <c r="E2679" s="130">
        <v>0</v>
      </c>
      <c r="F2679" s="130">
        <v>0</v>
      </c>
      <c r="G2679" s="130">
        <v>0</v>
      </c>
      <c r="H2679" s="131">
        <v>0</v>
      </c>
      <c r="I2679" s="132">
        <v>-11324</v>
      </c>
    </row>
    <row r="2680" spans="1:9" ht="12.75" customHeight="1" x14ac:dyDescent="0.2">
      <c r="A2680" s="127">
        <v>10083</v>
      </c>
      <c r="B2680" s="127" t="str">
        <f t="shared" si="41"/>
        <v/>
      </c>
    </row>
    <row r="2681" spans="1:9" ht="13.5" customHeight="1" x14ac:dyDescent="0.2">
      <c r="A2681" s="127">
        <v>10083</v>
      </c>
      <c r="C2681" s="143" t="s">
        <v>51</v>
      </c>
      <c r="D2681" s="144">
        <v>-11324</v>
      </c>
      <c r="E2681" s="144">
        <v>0</v>
      </c>
      <c r="F2681" s="144">
        <v>0</v>
      </c>
      <c r="G2681" s="144">
        <v>0</v>
      </c>
      <c r="H2681" s="145">
        <v>0</v>
      </c>
      <c r="I2681" s="146">
        <v>-11324</v>
      </c>
    </row>
    <row r="2682" spans="1:9" ht="0.75" customHeight="1" x14ac:dyDescent="0.2">
      <c r="A2682" s="127">
        <v>10083</v>
      </c>
      <c r="B2682" s="127" t="str">
        <f t="shared" si="41"/>
        <v/>
      </c>
    </row>
    <row r="2683" spans="1:9" ht="13.5" customHeight="1" x14ac:dyDescent="0.2">
      <c r="A2683" s="127">
        <v>10083</v>
      </c>
      <c r="B2683" s="127" t="s">
        <v>325</v>
      </c>
      <c r="C2683" s="129" t="s">
        <v>229</v>
      </c>
      <c r="D2683" s="130">
        <v>647</v>
      </c>
      <c r="E2683" s="130">
        <v>0</v>
      </c>
      <c r="F2683" s="130">
        <v>0</v>
      </c>
      <c r="G2683" s="130">
        <v>0</v>
      </c>
      <c r="H2683" s="131">
        <v>0</v>
      </c>
      <c r="I2683" s="132">
        <v>647</v>
      </c>
    </row>
    <row r="2684" spans="1:9" ht="13.5" customHeight="1" x14ac:dyDescent="0.2">
      <c r="A2684" s="127">
        <v>10083</v>
      </c>
      <c r="B2684" s="127" t="str">
        <f>LEFT(C2684,4)</f>
        <v>CE02</v>
      </c>
      <c r="C2684" s="129" t="s">
        <v>230</v>
      </c>
      <c r="D2684" s="130">
        <v>11324</v>
      </c>
      <c r="E2684" s="130">
        <v>0</v>
      </c>
      <c r="F2684" s="130">
        <v>0</v>
      </c>
      <c r="G2684" s="130">
        <v>0</v>
      </c>
      <c r="H2684" s="131">
        <v>0</v>
      </c>
      <c r="I2684" s="132">
        <v>11324</v>
      </c>
    </row>
    <row r="2685" spans="1:9" ht="12.75" customHeight="1" x14ac:dyDescent="0.2">
      <c r="A2685" s="127">
        <v>10083</v>
      </c>
      <c r="B2685" s="127" t="str">
        <f t="shared" si="41"/>
        <v/>
      </c>
    </row>
    <row r="2686" spans="1:9" ht="13.5" customHeight="1" x14ac:dyDescent="0.2">
      <c r="A2686" s="127">
        <v>10083</v>
      </c>
      <c r="C2686" s="143" t="s">
        <v>56</v>
      </c>
      <c r="D2686" s="144">
        <v>11971</v>
      </c>
      <c r="E2686" s="144">
        <v>0</v>
      </c>
      <c r="F2686" s="144">
        <v>0</v>
      </c>
      <c r="G2686" s="144">
        <v>0</v>
      </c>
      <c r="H2686" s="145">
        <v>0</v>
      </c>
      <c r="I2686" s="146">
        <v>11971</v>
      </c>
    </row>
    <row r="2687" spans="1:9" ht="0.75" customHeight="1" x14ac:dyDescent="0.2">
      <c r="A2687" s="127">
        <v>10083</v>
      </c>
      <c r="B2687" s="127" t="str">
        <f t="shared" si="41"/>
        <v/>
      </c>
    </row>
    <row r="2688" spans="1:9" ht="14.25" customHeight="1" x14ac:dyDescent="0.2">
      <c r="A2688" s="127">
        <v>10083</v>
      </c>
      <c r="B2688" s="127" t="s">
        <v>324</v>
      </c>
      <c r="C2688" s="157" t="s">
        <v>57</v>
      </c>
      <c r="D2688" s="158">
        <v>647</v>
      </c>
      <c r="E2688" s="158">
        <v>0</v>
      </c>
      <c r="F2688" s="158">
        <v>0</v>
      </c>
      <c r="G2688" s="158">
        <v>0</v>
      </c>
      <c r="H2688" s="159">
        <v>0</v>
      </c>
      <c r="I2688" s="160">
        <v>647</v>
      </c>
    </row>
    <row r="2689" spans="1:9" ht="0.75" customHeight="1" x14ac:dyDescent="0.2">
      <c r="A2689" s="127">
        <v>10083</v>
      </c>
      <c r="B2689" s="127" t="str">
        <f t="shared" si="41"/>
        <v/>
      </c>
    </row>
    <row r="2690" spans="1:9" ht="14.25" customHeight="1" x14ac:dyDescent="0.2">
      <c r="A2690" s="127">
        <v>10083</v>
      </c>
      <c r="B2690" s="127" t="str">
        <f t="shared" si="41"/>
        <v>TOT</v>
      </c>
      <c r="C2690" s="133" t="s">
        <v>58</v>
      </c>
      <c r="D2690" s="134">
        <v>352567</v>
      </c>
      <c r="E2690" s="134">
        <v>48100</v>
      </c>
      <c r="F2690" s="134">
        <v>0</v>
      </c>
      <c r="G2690" s="134">
        <v>48100</v>
      </c>
      <c r="H2690" s="135">
        <v>13.642796971923067</v>
      </c>
      <c r="I2690" s="136">
        <v>304467</v>
      </c>
    </row>
    <row r="2691" spans="1:9" ht="6.75" customHeight="1" x14ac:dyDescent="0.2">
      <c r="B2691" s="127" t="str">
        <f t="shared" si="41"/>
        <v>Lon</v>
      </c>
      <c r="C2691" s="247" t="s">
        <v>202</v>
      </c>
      <c r="D2691" s="247"/>
      <c r="E2691" s="247"/>
      <c r="F2691" s="247"/>
      <c r="G2691" s="247"/>
    </row>
    <row r="2692" spans="1:9" ht="13.5" customHeight="1" x14ac:dyDescent="0.2">
      <c r="B2692" s="127" t="str">
        <f t="shared" si="41"/>
        <v/>
      </c>
      <c r="C2692" s="247"/>
      <c r="D2692" s="247"/>
      <c r="E2692" s="247"/>
      <c r="F2692" s="247"/>
      <c r="G2692" s="247"/>
    </row>
    <row r="2693" spans="1:9" ht="6.75" customHeight="1" x14ac:dyDescent="0.2">
      <c r="B2693" s="127" t="str">
        <f t="shared" si="41"/>
        <v/>
      </c>
      <c r="C2693" s="247"/>
      <c r="D2693" s="247"/>
      <c r="E2693" s="247"/>
      <c r="F2693" s="247"/>
      <c r="G2693" s="247"/>
    </row>
    <row r="2694" spans="1:9" ht="13.5" customHeight="1" x14ac:dyDescent="0.2">
      <c r="B2694" s="127" t="str">
        <f t="shared" si="41"/>
        <v>Rep</v>
      </c>
      <c r="C2694" s="248" t="s">
        <v>203</v>
      </c>
      <c r="D2694" s="248"/>
      <c r="E2694" s="248"/>
      <c r="F2694" s="248"/>
      <c r="G2694" s="248"/>
    </row>
    <row r="2695" spans="1:9" ht="6.75" customHeight="1" x14ac:dyDescent="0.2">
      <c r="B2695" s="127" t="str">
        <f t="shared" si="41"/>
        <v/>
      </c>
    </row>
    <row r="2696" spans="1:9" ht="12.75" customHeight="1" x14ac:dyDescent="0.2">
      <c r="B2696" s="127" t="str">
        <f t="shared" si="41"/>
        <v>Cos</v>
      </c>
      <c r="C2696" s="248" t="s">
        <v>263</v>
      </c>
      <c r="D2696" s="248"/>
      <c r="E2696" s="248"/>
      <c r="F2696" s="248"/>
      <c r="G2696" s="248"/>
    </row>
    <row r="2697" spans="1:9" ht="13.5" customHeight="1" x14ac:dyDescent="0.2">
      <c r="B2697" s="127" t="str">
        <f t="shared" si="41"/>
        <v/>
      </c>
      <c r="C2697" s="248"/>
      <c r="D2697" s="248"/>
      <c r="E2697" s="248"/>
      <c r="F2697" s="248"/>
      <c r="G2697" s="248"/>
    </row>
    <row r="2698" spans="1:9" ht="6" customHeight="1" x14ac:dyDescent="0.2">
      <c r="B2698" s="127" t="str">
        <f t="shared" si="41"/>
        <v/>
      </c>
    </row>
    <row r="2699" spans="1:9" ht="13.5" customHeight="1" x14ac:dyDescent="0.2">
      <c r="B2699" s="127" t="str">
        <f t="shared" si="41"/>
        <v xml:space="preserve">
CF</v>
      </c>
      <c r="C2699" s="249" t="s">
        <v>205</v>
      </c>
      <c r="D2699" s="251" t="s">
        <v>206</v>
      </c>
      <c r="E2699" s="251" t="s">
        <v>207</v>
      </c>
      <c r="F2699" s="251" t="s">
        <v>208</v>
      </c>
      <c r="G2699" s="252" t="s">
        <v>209</v>
      </c>
      <c r="H2699" s="245" t="s">
        <v>210</v>
      </c>
      <c r="I2699" s="243" t="s">
        <v>211</v>
      </c>
    </row>
    <row r="2700" spans="1:9" ht="15" customHeight="1" x14ac:dyDescent="0.2">
      <c r="B2700" s="127" t="str">
        <f t="shared" ref="B2700:B2762" si="42">LEFT(C2700,3)</f>
        <v/>
      </c>
      <c r="C2700" s="250"/>
      <c r="D2700" s="246"/>
      <c r="E2700" s="246"/>
      <c r="F2700" s="246"/>
      <c r="G2700" s="253"/>
      <c r="H2700" s="246"/>
      <c r="I2700" s="244"/>
    </row>
    <row r="2701" spans="1:9" ht="16.5" customHeight="1" x14ac:dyDescent="0.2">
      <c r="A2701" s="127">
        <v>10084</v>
      </c>
      <c r="B2701" s="126" t="s">
        <v>321</v>
      </c>
      <c r="C2701" s="147" t="s">
        <v>5</v>
      </c>
      <c r="D2701" s="148">
        <v>248451</v>
      </c>
      <c r="E2701" s="149"/>
      <c r="F2701" s="149"/>
      <c r="G2701" s="149"/>
      <c r="H2701" s="149"/>
      <c r="I2701" s="150"/>
    </row>
    <row r="2702" spans="1:9" ht="13.5" customHeight="1" x14ac:dyDescent="0.2">
      <c r="A2702" s="127">
        <v>10084</v>
      </c>
      <c r="B2702" s="127" t="str">
        <f t="shared" si="42"/>
        <v>I01</v>
      </c>
      <c r="C2702" s="129" t="s">
        <v>6</v>
      </c>
      <c r="D2702" s="130">
        <v>-1554136</v>
      </c>
      <c r="E2702" s="130">
        <v>-431779</v>
      </c>
      <c r="F2702" s="130">
        <v>0</v>
      </c>
      <c r="G2702" s="130">
        <v>-431779</v>
      </c>
      <c r="H2702" s="131">
        <v>27.782575012740196</v>
      </c>
      <c r="I2702" s="132">
        <v>-1122357</v>
      </c>
    </row>
    <row r="2703" spans="1:9" ht="13.5" customHeight="1" x14ac:dyDescent="0.2">
      <c r="A2703" s="127">
        <v>10084</v>
      </c>
      <c r="B2703" s="127" t="str">
        <f t="shared" si="42"/>
        <v>I03</v>
      </c>
      <c r="C2703" s="129" t="s">
        <v>7</v>
      </c>
      <c r="D2703" s="130">
        <v>-78277</v>
      </c>
      <c r="E2703" s="130">
        <v>-23180</v>
      </c>
      <c r="F2703" s="130">
        <v>0</v>
      </c>
      <c r="G2703" s="130">
        <v>-23180</v>
      </c>
      <c r="H2703" s="131">
        <v>29.612785364794252</v>
      </c>
      <c r="I2703" s="132">
        <v>-55097</v>
      </c>
    </row>
    <row r="2704" spans="1:9" ht="13.5" customHeight="1" x14ac:dyDescent="0.2">
      <c r="A2704" s="127">
        <v>10084</v>
      </c>
      <c r="B2704" s="127" t="str">
        <f t="shared" si="42"/>
        <v>I05</v>
      </c>
      <c r="C2704" s="129" t="s">
        <v>8</v>
      </c>
      <c r="D2704" s="130">
        <v>-80820</v>
      </c>
      <c r="E2704" s="130">
        <v>-19470</v>
      </c>
      <c r="F2704" s="130">
        <v>0</v>
      </c>
      <c r="G2704" s="130">
        <v>-19470</v>
      </c>
      <c r="H2704" s="131">
        <v>24.090571640682995</v>
      </c>
      <c r="I2704" s="132">
        <v>-61350</v>
      </c>
    </row>
    <row r="2705" spans="1:9" ht="13.5" customHeight="1" x14ac:dyDescent="0.2">
      <c r="A2705" s="127">
        <v>10084</v>
      </c>
      <c r="B2705" s="127" t="str">
        <f t="shared" si="42"/>
        <v>I07</v>
      </c>
      <c r="C2705" s="129" t="s">
        <v>212</v>
      </c>
      <c r="D2705" s="130">
        <v>-500</v>
      </c>
      <c r="E2705" s="130">
        <v>-500</v>
      </c>
      <c r="F2705" s="130">
        <v>0</v>
      </c>
      <c r="G2705" s="130">
        <v>-500</v>
      </c>
      <c r="H2705" s="131">
        <v>100</v>
      </c>
      <c r="I2705" s="132">
        <v>0</v>
      </c>
    </row>
    <row r="2706" spans="1:9" ht="13.5" customHeight="1" x14ac:dyDescent="0.2">
      <c r="A2706" s="127">
        <v>10084</v>
      </c>
      <c r="B2706" s="127" t="str">
        <f t="shared" si="42"/>
        <v>I08</v>
      </c>
      <c r="C2706" s="129" t="s">
        <v>213</v>
      </c>
      <c r="D2706" s="130">
        <v>-79111</v>
      </c>
      <c r="E2706" s="130">
        <v>-25621.41</v>
      </c>
      <c r="F2706" s="130">
        <v>0</v>
      </c>
      <c r="G2706" s="130">
        <v>-25621.41</v>
      </c>
      <c r="H2706" s="131">
        <v>32.386659250925916</v>
      </c>
      <c r="I2706" s="132">
        <v>-53489.59</v>
      </c>
    </row>
    <row r="2707" spans="1:9" ht="13.5" customHeight="1" x14ac:dyDescent="0.2">
      <c r="A2707" s="127">
        <v>10084</v>
      </c>
      <c r="B2707" s="127" t="str">
        <f t="shared" si="42"/>
        <v>I09</v>
      </c>
      <c r="C2707" s="129" t="s">
        <v>10</v>
      </c>
      <c r="D2707" s="130">
        <v>-48200</v>
      </c>
      <c r="E2707" s="130">
        <v>-11645.2</v>
      </c>
      <c r="F2707" s="130">
        <v>0</v>
      </c>
      <c r="G2707" s="130">
        <v>-11645.2</v>
      </c>
      <c r="H2707" s="131">
        <v>24.160165975103734</v>
      </c>
      <c r="I2707" s="132">
        <v>-36554.800000000003</v>
      </c>
    </row>
    <row r="2708" spans="1:9" ht="13.5" customHeight="1" x14ac:dyDescent="0.2">
      <c r="A2708" s="127">
        <v>10084</v>
      </c>
      <c r="B2708" s="127" t="str">
        <f t="shared" si="42"/>
        <v>I12</v>
      </c>
      <c r="C2708" s="129" t="s">
        <v>11</v>
      </c>
      <c r="D2708" s="130">
        <v>-41600</v>
      </c>
      <c r="E2708" s="130">
        <v>-28419.55</v>
      </c>
      <c r="F2708" s="130">
        <v>0</v>
      </c>
      <c r="G2708" s="130">
        <v>-28419.55</v>
      </c>
      <c r="H2708" s="131">
        <v>68.316225961538464</v>
      </c>
      <c r="I2708" s="132">
        <v>-13180.45</v>
      </c>
    </row>
    <row r="2709" spans="1:9" ht="13.5" customHeight="1" x14ac:dyDescent="0.2">
      <c r="A2709" s="127">
        <v>10084</v>
      </c>
      <c r="B2709" s="127" t="str">
        <f t="shared" si="42"/>
        <v>I13</v>
      </c>
      <c r="C2709" s="129" t="s">
        <v>12</v>
      </c>
      <c r="D2709" s="130">
        <v>-10000</v>
      </c>
      <c r="E2709" s="130">
        <v>-1002.51</v>
      </c>
      <c r="F2709" s="130">
        <v>0</v>
      </c>
      <c r="G2709" s="130">
        <v>-1002.51</v>
      </c>
      <c r="H2709" s="131">
        <v>10.0251</v>
      </c>
      <c r="I2709" s="132">
        <v>-8997.49</v>
      </c>
    </row>
    <row r="2710" spans="1:9" ht="13.5" customHeight="1" x14ac:dyDescent="0.2">
      <c r="A2710" s="127">
        <v>10084</v>
      </c>
      <c r="B2710" s="127" t="str">
        <f t="shared" si="42"/>
        <v>I18</v>
      </c>
      <c r="C2710" s="129" t="s">
        <v>13</v>
      </c>
      <c r="D2710" s="130">
        <v>-50962</v>
      </c>
      <c r="E2710" s="130">
        <v>-14740.54</v>
      </c>
      <c r="F2710" s="130">
        <v>0</v>
      </c>
      <c r="G2710" s="130">
        <v>-14740.54</v>
      </c>
      <c r="H2710" s="131">
        <v>28.924571249166043</v>
      </c>
      <c r="I2710" s="132">
        <v>-36221.46</v>
      </c>
    </row>
    <row r="2711" spans="1:9" ht="12.75" customHeight="1" x14ac:dyDescent="0.2">
      <c r="A2711" s="127">
        <v>10084</v>
      </c>
      <c r="B2711" s="127" t="str">
        <f t="shared" si="42"/>
        <v/>
      </c>
    </row>
    <row r="2712" spans="1:9" ht="13.5" customHeight="1" x14ac:dyDescent="0.2">
      <c r="A2712" s="127">
        <v>10084</v>
      </c>
      <c r="C2712" s="143" t="s">
        <v>14</v>
      </c>
      <c r="D2712" s="144">
        <v>-1943606</v>
      </c>
      <c r="E2712" s="144">
        <v>-556358.21</v>
      </c>
      <c r="F2712" s="144">
        <v>0</v>
      </c>
      <c r="G2712" s="144">
        <v>-556358.21</v>
      </c>
      <c r="H2712" s="145">
        <v>28.625051064876317</v>
      </c>
      <c r="I2712" s="146">
        <v>-1387247.79</v>
      </c>
    </row>
    <row r="2713" spans="1:9" ht="0.75" customHeight="1" x14ac:dyDescent="0.2">
      <c r="A2713" s="127">
        <v>10084</v>
      </c>
      <c r="B2713" s="127" t="str">
        <f t="shared" si="42"/>
        <v/>
      </c>
    </row>
    <row r="2714" spans="1:9" ht="13.5" customHeight="1" x14ac:dyDescent="0.2">
      <c r="A2714" s="127">
        <v>10084</v>
      </c>
      <c r="B2714" s="127" t="str">
        <f t="shared" si="42"/>
        <v>E01</v>
      </c>
      <c r="C2714" s="129" t="s">
        <v>15</v>
      </c>
      <c r="D2714" s="130">
        <v>978131</v>
      </c>
      <c r="E2714" s="130">
        <v>239270.34</v>
      </c>
      <c r="F2714" s="130">
        <v>0</v>
      </c>
      <c r="G2714" s="130">
        <v>239270.34</v>
      </c>
      <c r="H2714" s="131">
        <v>24.461993332181478</v>
      </c>
      <c r="I2714" s="132">
        <v>738860.66</v>
      </c>
    </row>
    <row r="2715" spans="1:9" ht="13.5" customHeight="1" x14ac:dyDescent="0.2">
      <c r="A2715" s="127">
        <v>10084</v>
      </c>
      <c r="B2715" s="127" t="str">
        <f t="shared" si="42"/>
        <v>E03</v>
      </c>
      <c r="C2715" s="129" t="s">
        <v>17</v>
      </c>
      <c r="D2715" s="130">
        <v>333646</v>
      </c>
      <c r="E2715" s="130">
        <v>78800.06</v>
      </c>
      <c r="F2715" s="130">
        <v>0</v>
      </c>
      <c r="G2715" s="130">
        <v>78800.06</v>
      </c>
      <c r="H2715" s="131">
        <v>23.617864443152325</v>
      </c>
      <c r="I2715" s="132">
        <v>254845.94</v>
      </c>
    </row>
    <row r="2716" spans="1:9" ht="13.5" customHeight="1" x14ac:dyDescent="0.2">
      <c r="A2716" s="127">
        <v>10084</v>
      </c>
      <c r="B2716" s="127" t="str">
        <f t="shared" si="42"/>
        <v>E04</v>
      </c>
      <c r="C2716" s="129" t="s">
        <v>18</v>
      </c>
      <c r="D2716" s="130">
        <v>80827</v>
      </c>
      <c r="E2716" s="130">
        <v>20504.96</v>
      </c>
      <c r="F2716" s="130">
        <v>0</v>
      </c>
      <c r="G2716" s="130">
        <v>20504.96</v>
      </c>
      <c r="H2716" s="131">
        <v>25.368948494933619</v>
      </c>
      <c r="I2716" s="132">
        <v>60322.04</v>
      </c>
    </row>
    <row r="2717" spans="1:9" ht="13.5" customHeight="1" x14ac:dyDescent="0.2">
      <c r="A2717" s="127">
        <v>10084</v>
      </c>
      <c r="B2717" s="127" t="str">
        <f t="shared" si="42"/>
        <v>E05</v>
      </c>
      <c r="C2717" s="129" t="s">
        <v>214</v>
      </c>
      <c r="D2717" s="130">
        <v>165016</v>
      </c>
      <c r="E2717" s="130">
        <v>40796.379999999997</v>
      </c>
      <c r="F2717" s="130">
        <v>0</v>
      </c>
      <c r="G2717" s="130">
        <v>40796.379999999997</v>
      </c>
      <c r="H2717" s="131">
        <v>24.722681436951561</v>
      </c>
      <c r="I2717" s="132">
        <v>124219.62</v>
      </c>
    </row>
    <row r="2718" spans="1:9" ht="13.5" customHeight="1" x14ac:dyDescent="0.2">
      <c r="A2718" s="127">
        <v>10084</v>
      </c>
      <c r="B2718" s="127" t="str">
        <f t="shared" si="42"/>
        <v>E06</v>
      </c>
      <c r="C2718" s="129" t="s">
        <v>262</v>
      </c>
      <c r="D2718" s="130">
        <v>28398</v>
      </c>
      <c r="E2718" s="130">
        <v>16861.02</v>
      </c>
      <c r="F2718" s="130">
        <v>0</v>
      </c>
      <c r="G2718" s="130">
        <v>16861.02</v>
      </c>
      <c r="H2718" s="131">
        <v>59.373969997887173</v>
      </c>
      <c r="I2718" s="132">
        <v>11536.98</v>
      </c>
    </row>
    <row r="2719" spans="1:9" ht="13.5" customHeight="1" x14ac:dyDescent="0.2">
      <c r="A2719" s="127">
        <v>10084</v>
      </c>
      <c r="B2719" s="127" t="str">
        <f t="shared" si="42"/>
        <v>E07</v>
      </c>
      <c r="C2719" s="129" t="s">
        <v>19</v>
      </c>
      <c r="D2719" s="130">
        <v>48825</v>
      </c>
      <c r="E2719" s="130">
        <v>10313.540000000001</v>
      </c>
      <c r="F2719" s="130">
        <v>0</v>
      </c>
      <c r="G2719" s="130">
        <v>10313.540000000001</v>
      </c>
      <c r="H2719" s="131">
        <v>21.123481822836666</v>
      </c>
      <c r="I2719" s="132">
        <v>38511.46</v>
      </c>
    </row>
    <row r="2720" spans="1:9" ht="13.5" customHeight="1" x14ac:dyDescent="0.2">
      <c r="A2720" s="127">
        <v>10084</v>
      </c>
      <c r="B2720" s="127" t="str">
        <f t="shared" si="42"/>
        <v>E08</v>
      </c>
      <c r="C2720" s="129" t="s">
        <v>20</v>
      </c>
      <c r="D2720" s="130">
        <v>2665</v>
      </c>
      <c r="E2720" s="130">
        <v>-596.17999999999995</v>
      </c>
      <c r="F2720" s="130">
        <v>0</v>
      </c>
      <c r="G2720" s="130">
        <v>-596.17999999999995</v>
      </c>
      <c r="H2720" s="131">
        <v>-22.370731707317074</v>
      </c>
      <c r="I2720" s="132">
        <v>3261.18</v>
      </c>
    </row>
    <row r="2721" spans="1:9" ht="13.5" customHeight="1" x14ac:dyDescent="0.2">
      <c r="A2721" s="127">
        <v>10084</v>
      </c>
      <c r="B2721" s="127" t="str">
        <f t="shared" si="42"/>
        <v>E09</v>
      </c>
      <c r="C2721" s="129" t="s">
        <v>215</v>
      </c>
      <c r="D2721" s="130">
        <v>3100</v>
      </c>
      <c r="E2721" s="130">
        <v>1907.91</v>
      </c>
      <c r="F2721" s="130">
        <v>0</v>
      </c>
      <c r="G2721" s="130">
        <v>1907.91</v>
      </c>
      <c r="H2721" s="131">
        <v>61.545483870967743</v>
      </c>
      <c r="I2721" s="132">
        <v>1192.0899999999999</v>
      </c>
    </row>
    <row r="2722" spans="1:9" ht="13.5" customHeight="1" x14ac:dyDescent="0.2">
      <c r="A2722" s="127">
        <v>10084</v>
      </c>
      <c r="B2722" s="127" t="str">
        <f t="shared" si="42"/>
        <v>E10</v>
      </c>
      <c r="C2722" s="129" t="s">
        <v>21</v>
      </c>
      <c r="D2722" s="130">
        <v>637</v>
      </c>
      <c r="E2722" s="130">
        <v>637</v>
      </c>
      <c r="F2722" s="130">
        <v>0</v>
      </c>
      <c r="G2722" s="130">
        <v>637</v>
      </c>
      <c r="H2722" s="131">
        <v>100</v>
      </c>
      <c r="I2722" s="132">
        <v>0</v>
      </c>
    </row>
    <row r="2723" spans="1:9" ht="13.5" customHeight="1" x14ac:dyDescent="0.2">
      <c r="A2723" s="127">
        <v>10084</v>
      </c>
      <c r="B2723" s="127" t="str">
        <f t="shared" si="42"/>
        <v>E11</v>
      </c>
      <c r="C2723" s="129" t="s">
        <v>22</v>
      </c>
      <c r="D2723" s="130">
        <v>2450</v>
      </c>
      <c r="E2723" s="130">
        <v>0</v>
      </c>
      <c r="F2723" s="130">
        <v>0</v>
      </c>
      <c r="G2723" s="130">
        <v>0</v>
      </c>
      <c r="H2723" s="131">
        <v>0</v>
      </c>
      <c r="I2723" s="132">
        <v>2450</v>
      </c>
    </row>
    <row r="2724" spans="1:9" ht="12.75" customHeight="1" x14ac:dyDescent="0.2">
      <c r="A2724" s="127">
        <v>10084</v>
      </c>
      <c r="B2724" s="127" t="str">
        <f t="shared" si="42"/>
        <v/>
      </c>
    </row>
    <row r="2725" spans="1:9" ht="13.5" customHeight="1" x14ac:dyDescent="0.2">
      <c r="A2725" s="127">
        <v>10084</v>
      </c>
      <c r="C2725" s="143" t="s">
        <v>23</v>
      </c>
      <c r="D2725" s="144">
        <v>1643695</v>
      </c>
      <c r="E2725" s="144">
        <v>408495.03</v>
      </c>
      <c r="F2725" s="144">
        <v>0</v>
      </c>
      <c r="G2725" s="144">
        <v>408495.03</v>
      </c>
      <c r="H2725" s="145">
        <v>24.852240227049421</v>
      </c>
      <c r="I2725" s="146">
        <v>1235199.97</v>
      </c>
    </row>
    <row r="2726" spans="1:9" ht="13.5" customHeight="1" x14ac:dyDescent="0.2">
      <c r="A2726" s="127">
        <v>10084</v>
      </c>
      <c r="B2726" s="127" t="str">
        <f t="shared" si="42"/>
        <v>E12</v>
      </c>
      <c r="C2726" s="129" t="s">
        <v>24</v>
      </c>
      <c r="D2726" s="130">
        <v>18666</v>
      </c>
      <c r="E2726" s="130">
        <v>5748.14</v>
      </c>
      <c r="F2726" s="130">
        <v>0</v>
      </c>
      <c r="G2726" s="130">
        <v>5748.14</v>
      </c>
      <c r="H2726" s="131">
        <v>30.794706953819784</v>
      </c>
      <c r="I2726" s="132">
        <v>12917.86</v>
      </c>
    </row>
    <row r="2727" spans="1:9" ht="13.5" customHeight="1" x14ac:dyDescent="0.2">
      <c r="A2727" s="127">
        <v>10084</v>
      </c>
      <c r="B2727" s="127" t="str">
        <f t="shared" si="42"/>
        <v>E13</v>
      </c>
      <c r="C2727" s="129" t="s">
        <v>216</v>
      </c>
      <c r="D2727" s="130">
        <v>7549</v>
      </c>
      <c r="E2727" s="130">
        <v>1291.21</v>
      </c>
      <c r="F2727" s="130">
        <v>0</v>
      </c>
      <c r="G2727" s="130">
        <v>1291.21</v>
      </c>
      <c r="H2727" s="131">
        <v>17.104384686713473</v>
      </c>
      <c r="I2727" s="132">
        <v>6257.79</v>
      </c>
    </row>
    <row r="2728" spans="1:9" ht="13.5" customHeight="1" x14ac:dyDescent="0.2">
      <c r="A2728" s="127">
        <v>10084</v>
      </c>
      <c r="B2728" s="127" t="str">
        <f t="shared" si="42"/>
        <v>E14</v>
      </c>
      <c r="C2728" s="129" t="s">
        <v>25</v>
      </c>
      <c r="D2728" s="130">
        <v>3900</v>
      </c>
      <c r="E2728" s="130">
        <v>530.16</v>
      </c>
      <c r="F2728" s="130">
        <v>0</v>
      </c>
      <c r="G2728" s="130">
        <v>530.16</v>
      </c>
      <c r="H2728" s="131">
        <v>13.593846153846153</v>
      </c>
      <c r="I2728" s="132">
        <v>3369.84</v>
      </c>
    </row>
    <row r="2729" spans="1:9" ht="13.5" customHeight="1" x14ac:dyDescent="0.2">
      <c r="A2729" s="127">
        <v>10084</v>
      </c>
      <c r="B2729" s="127" t="str">
        <f t="shared" si="42"/>
        <v>E15</v>
      </c>
      <c r="C2729" s="129" t="s">
        <v>26</v>
      </c>
      <c r="D2729" s="130">
        <v>6120</v>
      </c>
      <c r="E2729" s="130">
        <v>-626.04</v>
      </c>
      <c r="F2729" s="130">
        <v>0</v>
      </c>
      <c r="G2729" s="130">
        <v>-626.04</v>
      </c>
      <c r="H2729" s="131">
        <v>-10.22941176470588</v>
      </c>
      <c r="I2729" s="132">
        <v>6746.04</v>
      </c>
    </row>
    <row r="2730" spans="1:9" ht="13.5" customHeight="1" x14ac:dyDescent="0.2">
      <c r="A2730" s="127">
        <v>10084</v>
      </c>
      <c r="B2730" s="127" t="str">
        <f t="shared" si="42"/>
        <v>E16</v>
      </c>
      <c r="C2730" s="129" t="s">
        <v>27</v>
      </c>
      <c r="D2730" s="130">
        <v>22950</v>
      </c>
      <c r="E2730" s="130">
        <v>3997.71</v>
      </c>
      <c r="F2730" s="130">
        <v>0</v>
      </c>
      <c r="G2730" s="130">
        <v>3997.71</v>
      </c>
      <c r="H2730" s="131">
        <v>17.419215686274509</v>
      </c>
      <c r="I2730" s="132">
        <v>18952.29</v>
      </c>
    </row>
    <row r="2731" spans="1:9" ht="13.5" customHeight="1" x14ac:dyDescent="0.2">
      <c r="A2731" s="127">
        <v>10084</v>
      </c>
      <c r="B2731" s="127" t="str">
        <f t="shared" si="42"/>
        <v>E17</v>
      </c>
      <c r="C2731" s="129" t="s">
        <v>28</v>
      </c>
      <c r="D2731" s="130">
        <v>5960</v>
      </c>
      <c r="E2731" s="130">
        <v>6257.44</v>
      </c>
      <c r="F2731" s="130">
        <v>0</v>
      </c>
      <c r="G2731" s="130">
        <v>6257.44</v>
      </c>
      <c r="H2731" s="131">
        <v>104.99060402684563</v>
      </c>
      <c r="I2731" s="132">
        <v>-297.44</v>
      </c>
    </row>
    <row r="2732" spans="1:9" ht="13.5" customHeight="1" x14ac:dyDescent="0.2">
      <c r="A2732" s="127">
        <v>10084</v>
      </c>
      <c r="B2732" s="127" t="str">
        <f t="shared" si="42"/>
        <v>E18</v>
      </c>
      <c r="C2732" s="129" t="s">
        <v>29</v>
      </c>
      <c r="D2732" s="130">
        <v>9672</v>
      </c>
      <c r="E2732" s="130">
        <v>2170.08</v>
      </c>
      <c r="F2732" s="130">
        <v>0</v>
      </c>
      <c r="G2732" s="130">
        <v>2170.08</v>
      </c>
      <c r="H2732" s="131">
        <v>22.436724565756823</v>
      </c>
      <c r="I2732" s="132">
        <v>7501.92</v>
      </c>
    </row>
    <row r="2733" spans="1:9" ht="12.75" customHeight="1" x14ac:dyDescent="0.2">
      <c r="A2733" s="127">
        <v>10084</v>
      </c>
      <c r="B2733" s="127" t="str">
        <f t="shared" si="42"/>
        <v/>
      </c>
    </row>
    <row r="2734" spans="1:9" ht="13.5" customHeight="1" x14ac:dyDescent="0.2">
      <c r="A2734" s="127">
        <v>10084</v>
      </c>
      <c r="C2734" s="143" t="s">
        <v>30</v>
      </c>
      <c r="D2734" s="144">
        <v>74817</v>
      </c>
      <c r="E2734" s="144">
        <v>19368.7</v>
      </c>
      <c r="F2734" s="144">
        <v>0</v>
      </c>
      <c r="G2734" s="144">
        <v>19368.7</v>
      </c>
      <c r="H2734" s="145">
        <v>25.8881002980606</v>
      </c>
      <c r="I2734" s="146">
        <v>55448.3</v>
      </c>
    </row>
    <row r="2735" spans="1:9" ht="13.5" customHeight="1" x14ac:dyDescent="0.2">
      <c r="A2735" s="127">
        <v>10084</v>
      </c>
      <c r="B2735" s="127" t="str">
        <f t="shared" si="42"/>
        <v>E19</v>
      </c>
      <c r="C2735" s="129" t="s">
        <v>31</v>
      </c>
      <c r="D2735" s="130">
        <v>94504</v>
      </c>
      <c r="E2735" s="130">
        <v>35408.589999999997</v>
      </c>
      <c r="F2735" s="130">
        <v>0</v>
      </c>
      <c r="G2735" s="130">
        <v>35408.589999999997</v>
      </c>
      <c r="H2735" s="131">
        <v>37.467821467874373</v>
      </c>
      <c r="I2735" s="132">
        <v>59095.41</v>
      </c>
    </row>
    <row r="2736" spans="1:9" ht="13.5" customHeight="1" x14ac:dyDescent="0.2">
      <c r="A2736" s="127">
        <v>10084</v>
      </c>
      <c r="B2736" s="127" t="str">
        <f t="shared" si="42"/>
        <v>E20</v>
      </c>
      <c r="C2736" s="129" t="s">
        <v>32</v>
      </c>
      <c r="D2736" s="130">
        <v>10900</v>
      </c>
      <c r="E2736" s="130">
        <v>5941.68</v>
      </c>
      <c r="F2736" s="130">
        <v>0</v>
      </c>
      <c r="G2736" s="130">
        <v>5941.68</v>
      </c>
      <c r="H2736" s="131">
        <v>54.510825688073403</v>
      </c>
      <c r="I2736" s="132">
        <v>4958.32</v>
      </c>
    </row>
    <row r="2737" spans="1:9" ht="13.5" customHeight="1" x14ac:dyDescent="0.2">
      <c r="A2737" s="127">
        <v>10084</v>
      </c>
      <c r="B2737" s="127" t="str">
        <f t="shared" si="42"/>
        <v>E22</v>
      </c>
      <c r="C2737" s="129" t="s">
        <v>33</v>
      </c>
      <c r="D2737" s="130">
        <v>13669</v>
      </c>
      <c r="E2737" s="130">
        <v>6437.77</v>
      </c>
      <c r="F2737" s="130">
        <v>0</v>
      </c>
      <c r="G2737" s="130">
        <v>6437.77</v>
      </c>
      <c r="H2737" s="131">
        <v>47.097593093862024</v>
      </c>
      <c r="I2737" s="132">
        <v>7231.23</v>
      </c>
    </row>
    <row r="2738" spans="1:9" ht="13.5" customHeight="1" x14ac:dyDescent="0.2">
      <c r="A2738" s="127">
        <v>10084</v>
      </c>
      <c r="B2738" s="127" t="str">
        <f t="shared" si="42"/>
        <v>E23</v>
      </c>
      <c r="C2738" s="129" t="s">
        <v>34</v>
      </c>
      <c r="D2738" s="130">
        <v>10474</v>
      </c>
      <c r="E2738" s="130">
        <v>768</v>
      </c>
      <c r="F2738" s="130">
        <v>0</v>
      </c>
      <c r="G2738" s="130">
        <v>768</v>
      </c>
      <c r="H2738" s="131">
        <v>7.332442237922475</v>
      </c>
      <c r="I2738" s="132">
        <v>9706</v>
      </c>
    </row>
    <row r="2739" spans="1:9" ht="13.5" customHeight="1" x14ac:dyDescent="0.2">
      <c r="A2739" s="127">
        <v>10084</v>
      </c>
      <c r="B2739" s="127" t="str">
        <f t="shared" si="42"/>
        <v>E24</v>
      </c>
      <c r="C2739" s="129" t="s">
        <v>35</v>
      </c>
      <c r="D2739" s="130">
        <v>14151</v>
      </c>
      <c r="E2739" s="130">
        <v>-37.770000000000003</v>
      </c>
      <c r="F2739" s="130">
        <v>0</v>
      </c>
      <c r="G2739" s="130">
        <v>-37.770000000000003</v>
      </c>
      <c r="H2739" s="131">
        <v>-0.26690693237227053</v>
      </c>
      <c r="I2739" s="132">
        <v>14188.77</v>
      </c>
    </row>
    <row r="2740" spans="1:9" ht="13.5" customHeight="1" x14ac:dyDescent="0.2">
      <c r="A2740" s="127">
        <v>10084</v>
      </c>
      <c r="B2740" s="127" t="str">
        <f t="shared" si="42"/>
        <v>E25</v>
      </c>
      <c r="C2740" s="129" t="s">
        <v>36</v>
      </c>
      <c r="D2740" s="130">
        <v>85135</v>
      </c>
      <c r="E2740" s="130">
        <v>9149.68</v>
      </c>
      <c r="F2740" s="130">
        <v>0</v>
      </c>
      <c r="G2740" s="130">
        <v>9149.68</v>
      </c>
      <c r="H2740" s="131">
        <v>10.747260233746401</v>
      </c>
      <c r="I2740" s="132">
        <v>75985.320000000007</v>
      </c>
    </row>
    <row r="2741" spans="1:9" ht="12.75" customHeight="1" x14ac:dyDescent="0.2">
      <c r="A2741" s="127">
        <v>10084</v>
      </c>
      <c r="B2741" s="127" t="str">
        <f t="shared" si="42"/>
        <v/>
      </c>
    </row>
    <row r="2742" spans="1:9" ht="13.5" customHeight="1" x14ac:dyDescent="0.2">
      <c r="A2742" s="127">
        <v>10084</v>
      </c>
      <c r="C2742" s="143" t="s">
        <v>37</v>
      </c>
      <c r="D2742" s="144">
        <v>228833</v>
      </c>
      <c r="E2742" s="144">
        <v>57667.95</v>
      </c>
      <c r="F2742" s="144">
        <v>0</v>
      </c>
      <c r="G2742" s="144">
        <v>57667.95</v>
      </c>
      <c r="H2742" s="145">
        <v>25.200888857813339</v>
      </c>
      <c r="I2742" s="146">
        <v>171165.05</v>
      </c>
    </row>
    <row r="2743" spans="1:9" ht="13.5" customHeight="1" x14ac:dyDescent="0.2">
      <c r="A2743" s="127">
        <v>10084</v>
      </c>
      <c r="B2743" s="127" t="str">
        <f t="shared" si="42"/>
        <v>E26</v>
      </c>
      <c r="C2743" s="129" t="s">
        <v>38</v>
      </c>
      <c r="D2743" s="130">
        <v>13890</v>
      </c>
      <c r="E2743" s="130">
        <v>1070</v>
      </c>
      <c r="F2743" s="130">
        <v>0</v>
      </c>
      <c r="G2743" s="130">
        <v>1070</v>
      </c>
      <c r="H2743" s="131">
        <v>7.703383729301656</v>
      </c>
      <c r="I2743" s="132">
        <v>12820</v>
      </c>
    </row>
    <row r="2744" spans="1:9" ht="13.5" customHeight="1" x14ac:dyDescent="0.2">
      <c r="A2744" s="127">
        <v>10084</v>
      </c>
      <c r="B2744" s="127" t="str">
        <f t="shared" si="42"/>
        <v>E27</v>
      </c>
      <c r="C2744" s="129" t="s">
        <v>39</v>
      </c>
      <c r="D2744" s="130">
        <v>82320</v>
      </c>
      <c r="E2744" s="130">
        <v>23638.15</v>
      </c>
      <c r="F2744" s="130">
        <v>0</v>
      </c>
      <c r="G2744" s="130">
        <v>23638.15</v>
      </c>
      <c r="H2744" s="131">
        <v>28.714953838678326</v>
      </c>
      <c r="I2744" s="132">
        <v>58681.85</v>
      </c>
    </row>
    <row r="2745" spans="1:9" ht="13.5" customHeight="1" x14ac:dyDescent="0.2">
      <c r="A2745" s="127">
        <v>10084</v>
      </c>
      <c r="B2745" s="127" t="str">
        <f t="shared" si="42"/>
        <v>E28</v>
      </c>
      <c r="C2745" s="129" t="s">
        <v>40</v>
      </c>
      <c r="D2745" s="130">
        <v>19502</v>
      </c>
      <c r="E2745" s="130">
        <v>2928</v>
      </c>
      <c r="F2745" s="130">
        <v>0</v>
      </c>
      <c r="G2745" s="130">
        <v>2928</v>
      </c>
      <c r="H2745" s="131">
        <v>15.01384473387345</v>
      </c>
      <c r="I2745" s="132">
        <v>16574</v>
      </c>
    </row>
    <row r="2746" spans="1:9" ht="12.75" customHeight="1" x14ac:dyDescent="0.2">
      <c r="A2746" s="127">
        <v>10084</v>
      </c>
      <c r="B2746" s="127" t="str">
        <f t="shared" si="42"/>
        <v/>
      </c>
    </row>
    <row r="2747" spans="1:9" ht="13.5" customHeight="1" x14ac:dyDescent="0.2">
      <c r="A2747" s="127">
        <v>10084</v>
      </c>
      <c r="C2747" s="143" t="s">
        <v>41</v>
      </c>
      <c r="D2747" s="144">
        <v>115712</v>
      </c>
      <c r="E2747" s="144">
        <v>27636.15</v>
      </c>
      <c r="F2747" s="144">
        <v>0</v>
      </c>
      <c r="G2747" s="144">
        <v>27636.15</v>
      </c>
      <c r="H2747" s="145">
        <v>23.883564366703538</v>
      </c>
      <c r="I2747" s="146">
        <v>88075.85</v>
      </c>
    </row>
    <row r="2748" spans="1:9" ht="13.5" customHeight="1" x14ac:dyDescent="0.2">
      <c r="A2748" s="127">
        <v>10084</v>
      </c>
      <c r="B2748" s="127" t="str">
        <f t="shared" si="42"/>
        <v>Con</v>
      </c>
      <c r="C2748" s="129" t="s">
        <v>42</v>
      </c>
      <c r="D2748" s="130">
        <v>129000</v>
      </c>
      <c r="E2748" s="130">
        <v>0</v>
      </c>
      <c r="F2748" s="130">
        <v>0</v>
      </c>
      <c r="G2748" s="130">
        <v>0</v>
      </c>
      <c r="H2748" s="131">
        <v>0</v>
      </c>
      <c r="I2748" s="132">
        <v>129000</v>
      </c>
    </row>
    <row r="2749" spans="1:9" ht="12.75" customHeight="1" x14ac:dyDescent="0.2">
      <c r="A2749" s="127">
        <v>10084</v>
      </c>
      <c r="B2749" s="127" t="str">
        <f t="shared" si="42"/>
        <v/>
      </c>
    </row>
    <row r="2750" spans="1:9" ht="13.5" customHeight="1" x14ac:dyDescent="0.2">
      <c r="A2750" s="127">
        <v>10084</v>
      </c>
      <c r="C2750" s="143" t="s">
        <v>44</v>
      </c>
      <c r="D2750" s="144">
        <v>129000</v>
      </c>
      <c r="E2750" s="144">
        <v>0</v>
      </c>
      <c r="F2750" s="144">
        <v>0</v>
      </c>
      <c r="G2750" s="144">
        <v>0</v>
      </c>
      <c r="H2750" s="145">
        <v>0</v>
      </c>
      <c r="I2750" s="146">
        <v>129000</v>
      </c>
    </row>
    <row r="2751" spans="1:9" ht="0.75" customHeight="1" x14ac:dyDescent="0.2">
      <c r="A2751" s="127">
        <v>10084</v>
      </c>
      <c r="B2751" s="127" t="str">
        <f t="shared" si="42"/>
        <v/>
      </c>
    </row>
    <row r="2752" spans="1:9" ht="15.75" customHeight="1" x14ac:dyDescent="0.2">
      <c r="A2752" s="127">
        <v>10084</v>
      </c>
      <c r="C2752" s="139" t="s">
        <v>45</v>
      </c>
      <c r="D2752" s="140">
        <v>2192057</v>
      </c>
      <c r="E2752" s="140">
        <v>513167.83</v>
      </c>
      <c r="F2752" s="140">
        <v>0</v>
      </c>
      <c r="G2752" s="140">
        <v>513167.83</v>
      </c>
      <c r="H2752" s="141">
        <v>23.410332395553578</v>
      </c>
      <c r="I2752" s="142">
        <v>1678889.17</v>
      </c>
    </row>
    <row r="2753" spans="1:9" ht="14.25" customHeight="1" x14ac:dyDescent="0.2">
      <c r="A2753" s="127">
        <v>10084</v>
      </c>
      <c r="B2753" s="127" t="s">
        <v>322</v>
      </c>
      <c r="C2753" s="161" t="s">
        <v>46</v>
      </c>
      <c r="D2753" s="162">
        <v>248451</v>
      </c>
      <c r="E2753" s="162">
        <v>-43190.38</v>
      </c>
      <c r="F2753" s="162">
        <v>0</v>
      </c>
      <c r="G2753" s="162">
        <v>-43190.38</v>
      </c>
      <c r="H2753" s="151">
        <v>-17.383862411501664</v>
      </c>
      <c r="I2753" s="152">
        <v>291641.38</v>
      </c>
    </row>
    <row r="2754" spans="1:9" ht="16.5" customHeight="1" x14ac:dyDescent="0.2">
      <c r="A2754" s="127">
        <v>10084</v>
      </c>
      <c r="B2754" s="127" t="s">
        <v>323</v>
      </c>
      <c r="C2754" s="153" t="s">
        <v>47</v>
      </c>
      <c r="D2754" s="154">
        <v>1</v>
      </c>
      <c r="E2754" s="155"/>
      <c r="F2754" s="155"/>
      <c r="G2754" s="155"/>
      <c r="H2754" s="155"/>
      <c r="I2754" s="156"/>
    </row>
    <row r="2755" spans="1:9" ht="13.5" customHeight="1" x14ac:dyDescent="0.2">
      <c r="A2755" s="127">
        <v>10084</v>
      </c>
      <c r="B2755" s="127" t="str">
        <f>LEFT(C2755,4)</f>
        <v>CI01</v>
      </c>
      <c r="C2755" s="129" t="s">
        <v>48</v>
      </c>
      <c r="D2755" s="130">
        <v>-8883</v>
      </c>
      <c r="E2755" s="130">
        <v>-2220.63</v>
      </c>
      <c r="F2755" s="130">
        <v>0</v>
      </c>
      <c r="G2755" s="130">
        <v>-2220.63</v>
      </c>
      <c r="H2755" s="131">
        <v>24.998649105032083</v>
      </c>
      <c r="I2755" s="132">
        <v>-6662.37</v>
      </c>
    </row>
    <row r="2756" spans="1:9" ht="12.75" customHeight="1" x14ac:dyDescent="0.2">
      <c r="A2756" s="127">
        <v>10084</v>
      </c>
      <c r="B2756" s="127" t="str">
        <f t="shared" si="42"/>
        <v/>
      </c>
    </row>
    <row r="2757" spans="1:9" ht="13.5" customHeight="1" x14ac:dyDescent="0.2">
      <c r="A2757" s="127">
        <v>10084</v>
      </c>
      <c r="C2757" s="143" t="s">
        <v>51</v>
      </c>
      <c r="D2757" s="144">
        <v>-8883</v>
      </c>
      <c r="E2757" s="144">
        <v>-2220.63</v>
      </c>
      <c r="F2757" s="144">
        <v>0</v>
      </c>
      <c r="G2757" s="144">
        <v>-2220.63</v>
      </c>
      <c r="H2757" s="145">
        <v>24.998649105032083</v>
      </c>
      <c r="I2757" s="146">
        <v>-6662.37</v>
      </c>
    </row>
    <row r="2758" spans="1:9" ht="0.75" customHeight="1" x14ac:dyDescent="0.2">
      <c r="A2758" s="127">
        <v>10084</v>
      </c>
      <c r="B2758" s="127" t="str">
        <f t="shared" si="42"/>
        <v/>
      </c>
    </row>
    <row r="2759" spans="1:9" ht="13.5" customHeight="1" x14ac:dyDescent="0.2">
      <c r="A2759" s="127">
        <v>10084</v>
      </c>
      <c r="B2759" s="127" t="str">
        <f>LEFT(C2759,4)</f>
        <v>CE04</v>
      </c>
      <c r="C2759" s="129" t="s">
        <v>227</v>
      </c>
      <c r="D2759" s="130">
        <v>8884</v>
      </c>
      <c r="E2759" s="130">
        <v>0</v>
      </c>
      <c r="F2759" s="130">
        <v>0</v>
      </c>
      <c r="G2759" s="130">
        <v>0</v>
      </c>
      <c r="H2759" s="131">
        <v>0</v>
      </c>
      <c r="I2759" s="132">
        <v>8884</v>
      </c>
    </row>
    <row r="2760" spans="1:9" ht="12.75" customHeight="1" x14ac:dyDescent="0.2">
      <c r="A2760" s="127">
        <v>10084</v>
      </c>
      <c r="B2760" s="127" t="str">
        <f t="shared" si="42"/>
        <v/>
      </c>
    </row>
    <row r="2761" spans="1:9" ht="13.5" customHeight="1" x14ac:dyDescent="0.2">
      <c r="A2761" s="127">
        <v>10084</v>
      </c>
      <c r="C2761" s="143" t="s">
        <v>56</v>
      </c>
      <c r="D2761" s="144">
        <v>8884</v>
      </c>
      <c r="E2761" s="144">
        <v>0</v>
      </c>
      <c r="F2761" s="144">
        <v>0</v>
      </c>
      <c r="G2761" s="144">
        <v>0</v>
      </c>
      <c r="H2761" s="145">
        <v>0</v>
      </c>
      <c r="I2761" s="146">
        <v>8884</v>
      </c>
    </row>
    <row r="2762" spans="1:9" ht="0.75" customHeight="1" x14ac:dyDescent="0.2">
      <c r="A2762" s="127">
        <v>10084</v>
      </c>
      <c r="B2762" s="127" t="str">
        <f t="shared" si="42"/>
        <v/>
      </c>
    </row>
    <row r="2763" spans="1:9" ht="14.25" customHeight="1" x14ac:dyDescent="0.2">
      <c r="A2763" s="127">
        <v>10084</v>
      </c>
      <c r="B2763" s="127" t="s">
        <v>324</v>
      </c>
      <c r="C2763" s="157" t="s">
        <v>57</v>
      </c>
      <c r="D2763" s="158">
        <v>1</v>
      </c>
      <c r="E2763" s="158">
        <v>-2220.63</v>
      </c>
      <c r="F2763" s="158">
        <v>0</v>
      </c>
      <c r="G2763" s="158">
        <v>-2220.63</v>
      </c>
      <c r="H2763" s="159">
        <v>-222063</v>
      </c>
      <c r="I2763" s="160">
        <v>2221.63</v>
      </c>
    </row>
    <row r="2764" spans="1:9" ht="0.75" customHeight="1" x14ac:dyDescent="0.2">
      <c r="A2764" s="127">
        <v>10084</v>
      </c>
      <c r="B2764" s="127" t="str">
        <f t="shared" ref="B2764:B2823" si="43">LEFT(C2764,3)</f>
        <v/>
      </c>
    </row>
    <row r="2765" spans="1:9" ht="14.25" customHeight="1" x14ac:dyDescent="0.2">
      <c r="A2765" s="127">
        <v>10084</v>
      </c>
      <c r="B2765" s="127" t="str">
        <f t="shared" si="43"/>
        <v>TOT</v>
      </c>
      <c r="C2765" s="133" t="s">
        <v>58</v>
      </c>
      <c r="D2765" s="134">
        <v>248452</v>
      </c>
      <c r="E2765" s="134">
        <v>-45411.01</v>
      </c>
      <c r="F2765" s="134">
        <v>0</v>
      </c>
      <c r="G2765" s="134">
        <v>-45411.01</v>
      </c>
      <c r="H2765" s="135">
        <v>-18.277578767729782</v>
      </c>
      <c r="I2765" s="136">
        <v>293863.01</v>
      </c>
    </row>
    <row r="2766" spans="1:9" ht="6.75" customHeight="1" x14ac:dyDescent="0.2">
      <c r="B2766" s="127" t="str">
        <f t="shared" si="43"/>
        <v>Lon</v>
      </c>
      <c r="C2766" s="247" t="s">
        <v>202</v>
      </c>
      <c r="D2766" s="247"/>
      <c r="E2766" s="247"/>
      <c r="F2766" s="247"/>
      <c r="G2766" s="247"/>
    </row>
    <row r="2767" spans="1:9" ht="13.5" customHeight="1" x14ac:dyDescent="0.2">
      <c r="B2767" s="127" t="str">
        <f t="shared" si="43"/>
        <v/>
      </c>
      <c r="C2767" s="247"/>
      <c r="D2767" s="247"/>
      <c r="E2767" s="247"/>
      <c r="F2767" s="247"/>
      <c r="G2767" s="247"/>
    </row>
    <row r="2768" spans="1:9" ht="6.75" customHeight="1" x14ac:dyDescent="0.2">
      <c r="B2768" s="127" t="str">
        <f t="shared" si="43"/>
        <v/>
      </c>
      <c r="C2768" s="247"/>
      <c r="D2768" s="247"/>
      <c r="E2768" s="247"/>
      <c r="F2768" s="247"/>
      <c r="G2768" s="247"/>
    </row>
    <row r="2769" spans="1:9" ht="13.5" customHeight="1" x14ac:dyDescent="0.2">
      <c r="B2769" s="127" t="str">
        <f t="shared" si="43"/>
        <v>Rep</v>
      </c>
      <c r="C2769" s="248" t="s">
        <v>203</v>
      </c>
      <c r="D2769" s="248"/>
      <c r="E2769" s="248"/>
      <c r="F2769" s="248"/>
      <c r="G2769" s="248"/>
    </row>
    <row r="2770" spans="1:9" ht="6.75" customHeight="1" x14ac:dyDescent="0.2">
      <c r="B2770" s="127" t="str">
        <f t="shared" si="43"/>
        <v/>
      </c>
    </row>
    <row r="2771" spans="1:9" ht="12.75" customHeight="1" x14ac:dyDescent="0.2">
      <c r="B2771" s="127" t="str">
        <f t="shared" si="43"/>
        <v>Cos</v>
      </c>
      <c r="C2771" s="248" t="s">
        <v>264</v>
      </c>
      <c r="D2771" s="248"/>
      <c r="E2771" s="248"/>
      <c r="F2771" s="248"/>
      <c r="G2771" s="248"/>
    </row>
    <row r="2772" spans="1:9" ht="13.5" customHeight="1" x14ac:dyDescent="0.2">
      <c r="B2772" s="127" t="str">
        <f t="shared" si="43"/>
        <v/>
      </c>
      <c r="C2772" s="248"/>
      <c r="D2772" s="248"/>
      <c r="E2772" s="248"/>
      <c r="F2772" s="248"/>
      <c r="G2772" s="248"/>
    </row>
    <row r="2773" spans="1:9" ht="6" customHeight="1" x14ac:dyDescent="0.2">
      <c r="B2773" s="127" t="str">
        <f t="shared" si="43"/>
        <v/>
      </c>
    </row>
    <row r="2774" spans="1:9" ht="13.5" customHeight="1" x14ac:dyDescent="0.2">
      <c r="B2774" s="127" t="str">
        <f t="shared" si="43"/>
        <v xml:space="preserve">
CF</v>
      </c>
      <c r="C2774" s="249" t="s">
        <v>205</v>
      </c>
      <c r="D2774" s="251" t="s">
        <v>206</v>
      </c>
      <c r="E2774" s="251" t="s">
        <v>207</v>
      </c>
      <c r="F2774" s="251" t="s">
        <v>208</v>
      </c>
      <c r="G2774" s="252" t="s">
        <v>209</v>
      </c>
      <c r="H2774" s="245" t="s">
        <v>210</v>
      </c>
      <c r="I2774" s="243" t="s">
        <v>211</v>
      </c>
    </row>
    <row r="2775" spans="1:9" ht="15" customHeight="1" x14ac:dyDescent="0.2">
      <c r="B2775" s="127" t="str">
        <f t="shared" si="43"/>
        <v/>
      </c>
      <c r="C2775" s="250"/>
      <c r="D2775" s="246"/>
      <c r="E2775" s="246"/>
      <c r="F2775" s="246"/>
      <c r="G2775" s="253"/>
      <c r="H2775" s="246"/>
      <c r="I2775" s="244"/>
    </row>
    <row r="2776" spans="1:9" ht="16.5" customHeight="1" x14ac:dyDescent="0.2">
      <c r="A2776" s="127">
        <v>10085</v>
      </c>
      <c r="B2776" s="126" t="s">
        <v>321</v>
      </c>
      <c r="C2776" s="147" t="s">
        <v>5</v>
      </c>
      <c r="D2776" s="148">
        <v>21391</v>
      </c>
      <c r="E2776" s="149"/>
      <c r="F2776" s="149"/>
      <c r="G2776" s="149"/>
      <c r="H2776" s="149"/>
      <c r="I2776" s="150"/>
    </row>
    <row r="2777" spans="1:9" ht="13.5" customHeight="1" x14ac:dyDescent="0.2">
      <c r="A2777" s="127">
        <v>10085</v>
      </c>
      <c r="B2777" s="127" t="str">
        <f t="shared" si="43"/>
        <v>I01</v>
      </c>
      <c r="C2777" s="129" t="s">
        <v>6</v>
      </c>
      <c r="D2777" s="130">
        <v>-1009113</v>
      </c>
      <c r="E2777" s="130">
        <v>-1011630.11</v>
      </c>
      <c r="F2777" s="130">
        <v>0</v>
      </c>
      <c r="G2777" s="130">
        <v>-1011630.11</v>
      </c>
      <c r="H2777" s="131">
        <v>100.24943787266639</v>
      </c>
      <c r="I2777" s="132">
        <v>2517.11</v>
      </c>
    </row>
    <row r="2778" spans="1:9" ht="13.5" customHeight="1" x14ac:dyDescent="0.2">
      <c r="A2778" s="127">
        <v>10085</v>
      </c>
      <c r="B2778" s="127" t="str">
        <f t="shared" si="43"/>
        <v>I03</v>
      </c>
      <c r="C2778" s="129" t="s">
        <v>7</v>
      </c>
      <c r="D2778" s="130">
        <v>-35103</v>
      </c>
      <c r="E2778" s="130">
        <v>-44893</v>
      </c>
      <c r="F2778" s="130">
        <v>0</v>
      </c>
      <c r="G2778" s="130">
        <v>-44893</v>
      </c>
      <c r="H2778" s="131">
        <v>127.88935418625189</v>
      </c>
      <c r="I2778" s="132">
        <v>9790</v>
      </c>
    </row>
    <row r="2779" spans="1:9" ht="13.5" customHeight="1" x14ac:dyDescent="0.2">
      <c r="A2779" s="127">
        <v>10085</v>
      </c>
      <c r="B2779" s="127" t="str">
        <f t="shared" si="43"/>
        <v>I05</v>
      </c>
      <c r="C2779" s="129" t="s">
        <v>8</v>
      </c>
      <c r="D2779" s="130">
        <v>-64680</v>
      </c>
      <c r="E2779" s="130">
        <v>0</v>
      </c>
      <c r="F2779" s="130">
        <v>0</v>
      </c>
      <c r="G2779" s="130">
        <v>0</v>
      </c>
      <c r="H2779" s="131">
        <v>0</v>
      </c>
      <c r="I2779" s="132">
        <v>-64680</v>
      </c>
    </row>
    <row r="2780" spans="1:9" ht="13.5" customHeight="1" x14ac:dyDescent="0.2">
      <c r="A2780" s="127">
        <v>10085</v>
      </c>
      <c r="B2780" s="127" t="str">
        <f t="shared" si="43"/>
        <v>I08</v>
      </c>
      <c r="C2780" s="129" t="s">
        <v>213</v>
      </c>
      <c r="D2780" s="130">
        <v>-31700</v>
      </c>
      <c r="E2780" s="130">
        <v>-10281</v>
      </c>
      <c r="F2780" s="130">
        <v>0</v>
      </c>
      <c r="G2780" s="130">
        <v>-10281</v>
      </c>
      <c r="H2780" s="131">
        <v>32.43217665615142</v>
      </c>
      <c r="I2780" s="132">
        <v>-21419</v>
      </c>
    </row>
    <row r="2781" spans="1:9" ht="13.5" customHeight="1" x14ac:dyDescent="0.2">
      <c r="A2781" s="127">
        <v>10085</v>
      </c>
      <c r="B2781" s="127" t="str">
        <f t="shared" si="43"/>
        <v>I09</v>
      </c>
      <c r="C2781" s="129" t="s">
        <v>10</v>
      </c>
      <c r="D2781" s="130">
        <v>-33200</v>
      </c>
      <c r="E2781" s="130">
        <v>-6815.73</v>
      </c>
      <c r="F2781" s="130">
        <v>0</v>
      </c>
      <c r="G2781" s="130">
        <v>-6815.73</v>
      </c>
      <c r="H2781" s="131">
        <v>20.529307228915663</v>
      </c>
      <c r="I2781" s="132">
        <v>-26384.27</v>
      </c>
    </row>
    <row r="2782" spans="1:9" ht="13.5" customHeight="1" x14ac:dyDescent="0.2">
      <c r="A2782" s="127">
        <v>10085</v>
      </c>
      <c r="B2782" s="127" t="str">
        <f t="shared" si="43"/>
        <v>I12</v>
      </c>
      <c r="C2782" s="129" t="s">
        <v>11</v>
      </c>
      <c r="D2782" s="130">
        <v>0</v>
      </c>
      <c r="E2782" s="130">
        <v>-15803.84</v>
      </c>
      <c r="F2782" s="130">
        <v>0</v>
      </c>
      <c r="G2782" s="130">
        <v>-15803.84</v>
      </c>
      <c r="H2782" s="131">
        <v>0</v>
      </c>
      <c r="I2782" s="132">
        <v>15803.84</v>
      </c>
    </row>
    <row r="2783" spans="1:9" ht="13.5" customHeight="1" x14ac:dyDescent="0.2">
      <c r="A2783" s="127">
        <v>10085</v>
      </c>
      <c r="B2783" s="127" t="str">
        <f t="shared" si="43"/>
        <v>I13</v>
      </c>
      <c r="C2783" s="129" t="s">
        <v>12</v>
      </c>
      <c r="D2783" s="130">
        <v>0</v>
      </c>
      <c r="E2783" s="130">
        <v>-2385.34</v>
      </c>
      <c r="F2783" s="130">
        <v>0</v>
      </c>
      <c r="G2783" s="130">
        <v>-2385.34</v>
      </c>
      <c r="H2783" s="131">
        <v>0</v>
      </c>
      <c r="I2783" s="132">
        <v>2385.34</v>
      </c>
    </row>
    <row r="2784" spans="1:9" ht="13.5" customHeight="1" x14ac:dyDescent="0.2">
      <c r="A2784" s="127">
        <v>10085</v>
      </c>
      <c r="B2784" s="127" t="str">
        <f t="shared" si="43"/>
        <v>I18</v>
      </c>
      <c r="C2784" s="129" t="s">
        <v>13</v>
      </c>
      <c r="D2784" s="130">
        <v>-52060</v>
      </c>
      <c r="E2784" s="130">
        <v>0</v>
      </c>
      <c r="F2784" s="130">
        <v>0</v>
      </c>
      <c r="G2784" s="130">
        <v>0</v>
      </c>
      <c r="H2784" s="131">
        <v>0</v>
      </c>
      <c r="I2784" s="132">
        <v>-52060</v>
      </c>
    </row>
    <row r="2785" spans="1:9" ht="12.75" customHeight="1" x14ac:dyDescent="0.2">
      <c r="A2785" s="127">
        <v>10085</v>
      </c>
      <c r="B2785" s="127" t="str">
        <f t="shared" si="43"/>
        <v/>
      </c>
    </row>
    <row r="2786" spans="1:9" ht="13.5" customHeight="1" x14ac:dyDescent="0.2">
      <c r="A2786" s="127">
        <v>10085</v>
      </c>
      <c r="C2786" s="143" t="s">
        <v>14</v>
      </c>
      <c r="D2786" s="144">
        <v>-1225856</v>
      </c>
      <c r="E2786" s="144">
        <v>-1091809.02</v>
      </c>
      <c r="F2786" s="144">
        <v>0</v>
      </c>
      <c r="G2786" s="144">
        <v>-1091809.02</v>
      </c>
      <c r="H2786" s="145">
        <v>89.065030476662855</v>
      </c>
      <c r="I2786" s="146">
        <v>-134046.98000000001</v>
      </c>
    </row>
    <row r="2787" spans="1:9" ht="0.75" customHeight="1" x14ac:dyDescent="0.2">
      <c r="A2787" s="127">
        <v>10085</v>
      </c>
      <c r="B2787" s="127" t="str">
        <f t="shared" si="43"/>
        <v/>
      </c>
    </row>
    <row r="2788" spans="1:9" ht="13.5" customHeight="1" x14ac:dyDescent="0.2">
      <c r="A2788" s="127">
        <v>10085</v>
      </c>
      <c r="B2788" s="127" t="str">
        <f t="shared" si="43"/>
        <v>E01</v>
      </c>
      <c r="C2788" s="129" t="s">
        <v>15</v>
      </c>
      <c r="D2788" s="130">
        <v>628163</v>
      </c>
      <c r="E2788" s="130">
        <v>0</v>
      </c>
      <c r="F2788" s="130">
        <v>0</v>
      </c>
      <c r="G2788" s="130">
        <v>0</v>
      </c>
      <c r="H2788" s="131">
        <v>0</v>
      </c>
      <c r="I2788" s="132">
        <v>628163</v>
      </c>
    </row>
    <row r="2789" spans="1:9" ht="13.5" customHeight="1" x14ac:dyDescent="0.2">
      <c r="A2789" s="127">
        <v>10085</v>
      </c>
      <c r="B2789" s="127" t="str">
        <f t="shared" si="43"/>
        <v>E03</v>
      </c>
      <c r="C2789" s="129" t="s">
        <v>17</v>
      </c>
      <c r="D2789" s="130">
        <v>179255</v>
      </c>
      <c r="E2789" s="130">
        <v>0</v>
      </c>
      <c r="F2789" s="130">
        <v>0</v>
      </c>
      <c r="G2789" s="130">
        <v>0</v>
      </c>
      <c r="H2789" s="131">
        <v>0</v>
      </c>
      <c r="I2789" s="132">
        <v>179255</v>
      </c>
    </row>
    <row r="2790" spans="1:9" ht="13.5" customHeight="1" x14ac:dyDescent="0.2">
      <c r="A2790" s="127">
        <v>10085</v>
      </c>
      <c r="B2790" s="127" t="str">
        <f t="shared" si="43"/>
        <v>E04</v>
      </c>
      <c r="C2790" s="129" t="s">
        <v>18</v>
      </c>
      <c r="D2790" s="130">
        <v>56985</v>
      </c>
      <c r="E2790" s="130">
        <v>0</v>
      </c>
      <c r="F2790" s="130">
        <v>0</v>
      </c>
      <c r="G2790" s="130">
        <v>0</v>
      </c>
      <c r="H2790" s="131">
        <v>0</v>
      </c>
      <c r="I2790" s="132">
        <v>56985</v>
      </c>
    </row>
    <row r="2791" spans="1:9" ht="13.5" customHeight="1" x14ac:dyDescent="0.2">
      <c r="A2791" s="127">
        <v>10085</v>
      </c>
      <c r="B2791" s="127" t="str">
        <f t="shared" si="43"/>
        <v>E05</v>
      </c>
      <c r="C2791" s="129" t="s">
        <v>214</v>
      </c>
      <c r="D2791" s="130">
        <v>62278</v>
      </c>
      <c r="E2791" s="130">
        <v>0</v>
      </c>
      <c r="F2791" s="130">
        <v>0</v>
      </c>
      <c r="G2791" s="130">
        <v>0</v>
      </c>
      <c r="H2791" s="131">
        <v>0</v>
      </c>
      <c r="I2791" s="132">
        <v>62278</v>
      </c>
    </row>
    <row r="2792" spans="1:9" ht="13.5" customHeight="1" x14ac:dyDescent="0.2">
      <c r="A2792" s="127">
        <v>10085</v>
      </c>
      <c r="B2792" s="127" t="str">
        <f t="shared" si="43"/>
        <v>E07</v>
      </c>
      <c r="C2792" s="129" t="s">
        <v>19</v>
      </c>
      <c r="D2792" s="130">
        <v>31149</v>
      </c>
      <c r="E2792" s="130">
        <v>0</v>
      </c>
      <c r="F2792" s="130">
        <v>0</v>
      </c>
      <c r="G2792" s="130">
        <v>0</v>
      </c>
      <c r="H2792" s="131">
        <v>0</v>
      </c>
      <c r="I2792" s="132">
        <v>31149</v>
      </c>
    </row>
    <row r="2793" spans="1:9" ht="13.5" customHeight="1" x14ac:dyDescent="0.2">
      <c r="A2793" s="127">
        <v>10085</v>
      </c>
      <c r="B2793" s="127" t="str">
        <f t="shared" si="43"/>
        <v>E08</v>
      </c>
      <c r="C2793" s="129" t="s">
        <v>20</v>
      </c>
      <c r="D2793" s="130">
        <v>2057</v>
      </c>
      <c r="E2793" s="130">
        <v>611.75</v>
      </c>
      <c r="F2793" s="130">
        <v>0</v>
      </c>
      <c r="G2793" s="130">
        <v>611.75</v>
      </c>
      <c r="H2793" s="131">
        <v>29.739912493923189</v>
      </c>
      <c r="I2793" s="132">
        <v>1445.25</v>
      </c>
    </row>
    <row r="2794" spans="1:9" ht="13.5" customHeight="1" x14ac:dyDescent="0.2">
      <c r="A2794" s="127">
        <v>10085</v>
      </c>
      <c r="B2794" s="127" t="str">
        <f t="shared" si="43"/>
        <v>E09</v>
      </c>
      <c r="C2794" s="129" t="s">
        <v>215</v>
      </c>
      <c r="D2794" s="130">
        <v>4301</v>
      </c>
      <c r="E2794" s="130">
        <v>1858.79</v>
      </c>
      <c r="F2794" s="130">
        <v>0</v>
      </c>
      <c r="G2794" s="130">
        <v>1858.79</v>
      </c>
      <c r="H2794" s="131">
        <v>43.217623808416647</v>
      </c>
      <c r="I2794" s="132">
        <v>2442.21</v>
      </c>
    </row>
    <row r="2795" spans="1:9" ht="13.5" customHeight="1" x14ac:dyDescent="0.2">
      <c r="A2795" s="127">
        <v>10085</v>
      </c>
      <c r="B2795" s="127" t="str">
        <f t="shared" si="43"/>
        <v>E10</v>
      </c>
      <c r="C2795" s="129" t="s">
        <v>21</v>
      </c>
      <c r="D2795" s="130">
        <v>10425</v>
      </c>
      <c r="E2795" s="130">
        <v>0</v>
      </c>
      <c r="F2795" s="130">
        <v>0</v>
      </c>
      <c r="G2795" s="130">
        <v>0</v>
      </c>
      <c r="H2795" s="131">
        <v>0</v>
      </c>
      <c r="I2795" s="132">
        <v>10425</v>
      </c>
    </row>
    <row r="2796" spans="1:9" ht="13.5" customHeight="1" x14ac:dyDescent="0.2">
      <c r="A2796" s="127">
        <v>10085</v>
      </c>
      <c r="B2796" s="127" t="str">
        <f t="shared" si="43"/>
        <v>E11</v>
      </c>
      <c r="C2796" s="129" t="s">
        <v>22</v>
      </c>
      <c r="D2796" s="130">
        <v>1116</v>
      </c>
      <c r="E2796" s="130">
        <v>0</v>
      </c>
      <c r="F2796" s="130">
        <v>0</v>
      </c>
      <c r="G2796" s="130">
        <v>0</v>
      </c>
      <c r="H2796" s="131">
        <v>0</v>
      </c>
      <c r="I2796" s="132">
        <v>1116</v>
      </c>
    </row>
    <row r="2797" spans="1:9" ht="12.75" customHeight="1" x14ac:dyDescent="0.2">
      <c r="A2797" s="127">
        <v>10085</v>
      </c>
      <c r="B2797" s="127" t="str">
        <f t="shared" si="43"/>
        <v/>
      </c>
    </row>
    <row r="2798" spans="1:9" ht="13.5" customHeight="1" x14ac:dyDescent="0.2">
      <c r="A2798" s="127">
        <v>10085</v>
      </c>
      <c r="C2798" s="143" t="s">
        <v>23</v>
      </c>
      <c r="D2798" s="144">
        <v>975729</v>
      </c>
      <c r="E2798" s="144">
        <v>2470.54</v>
      </c>
      <c r="F2798" s="144">
        <v>0</v>
      </c>
      <c r="G2798" s="144">
        <v>2470.54</v>
      </c>
      <c r="H2798" s="145">
        <v>0.25319940270300462</v>
      </c>
      <c r="I2798" s="146">
        <v>973258.46</v>
      </c>
    </row>
    <row r="2799" spans="1:9" ht="13.5" customHeight="1" x14ac:dyDescent="0.2">
      <c r="A2799" s="127">
        <v>10085</v>
      </c>
      <c r="B2799" s="127" t="str">
        <f t="shared" si="43"/>
        <v>E12</v>
      </c>
      <c r="C2799" s="129" t="s">
        <v>24</v>
      </c>
      <c r="D2799" s="130">
        <v>10937</v>
      </c>
      <c r="E2799" s="130">
        <v>1930.98</v>
      </c>
      <c r="F2799" s="130">
        <v>0</v>
      </c>
      <c r="G2799" s="130">
        <v>1930.98</v>
      </c>
      <c r="H2799" s="131">
        <v>17.655481393435128</v>
      </c>
      <c r="I2799" s="132">
        <v>9006.02</v>
      </c>
    </row>
    <row r="2800" spans="1:9" ht="13.5" customHeight="1" x14ac:dyDescent="0.2">
      <c r="A2800" s="127">
        <v>10085</v>
      </c>
      <c r="B2800" s="127" t="str">
        <f t="shared" si="43"/>
        <v>E14</v>
      </c>
      <c r="C2800" s="129" t="s">
        <v>25</v>
      </c>
      <c r="D2800" s="130">
        <v>4655</v>
      </c>
      <c r="E2800" s="130">
        <v>837</v>
      </c>
      <c r="F2800" s="130">
        <v>0</v>
      </c>
      <c r="G2800" s="130">
        <v>837</v>
      </c>
      <c r="H2800" s="131">
        <v>17.980665950590762</v>
      </c>
      <c r="I2800" s="132">
        <v>3818</v>
      </c>
    </row>
    <row r="2801" spans="1:9" ht="13.5" customHeight="1" x14ac:dyDescent="0.2">
      <c r="A2801" s="127">
        <v>10085</v>
      </c>
      <c r="B2801" s="127" t="str">
        <f t="shared" si="43"/>
        <v>E15</v>
      </c>
      <c r="C2801" s="129" t="s">
        <v>26</v>
      </c>
      <c r="D2801" s="130">
        <v>7944</v>
      </c>
      <c r="E2801" s="130">
        <v>652.94000000000005</v>
      </c>
      <c r="F2801" s="130">
        <v>0</v>
      </c>
      <c r="G2801" s="130">
        <v>652.94000000000005</v>
      </c>
      <c r="H2801" s="131">
        <v>8.2192849949647524</v>
      </c>
      <c r="I2801" s="132">
        <v>7291.06</v>
      </c>
    </row>
    <row r="2802" spans="1:9" ht="13.5" customHeight="1" x14ac:dyDescent="0.2">
      <c r="A2802" s="127">
        <v>10085</v>
      </c>
      <c r="B2802" s="127" t="str">
        <f t="shared" si="43"/>
        <v>E16</v>
      </c>
      <c r="C2802" s="129" t="s">
        <v>27</v>
      </c>
      <c r="D2802" s="130">
        <v>16037</v>
      </c>
      <c r="E2802" s="130">
        <v>3329.34</v>
      </c>
      <c r="F2802" s="130">
        <v>0</v>
      </c>
      <c r="G2802" s="130">
        <v>3329.34</v>
      </c>
      <c r="H2802" s="131">
        <v>20.760366652116982</v>
      </c>
      <c r="I2802" s="132">
        <v>12707.66</v>
      </c>
    </row>
    <row r="2803" spans="1:9" ht="13.5" customHeight="1" x14ac:dyDescent="0.2">
      <c r="A2803" s="127">
        <v>10085</v>
      </c>
      <c r="B2803" s="127" t="str">
        <f t="shared" si="43"/>
        <v>E17</v>
      </c>
      <c r="C2803" s="129" t="s">
        <v>28</v>
      </c>
      <c r="D2803" s="130">
        <v>3497</v>
      </c>
      <c r="E2803" s="130">
        <v>3179.29</v>
      </c>
      <c r="F2803" s="130">
        <v>0</v>
      </c>
      <c r="G2803" s="130">
        <v>3179.29</v>
      </c>
      <c r="H2803" s="131">
        <v>90.914784100657712</v>
      </c>
      <c r="I2803" s="132">
        <v>317.70999999999998</v>
      </c>
    </row>
    <row r="2804" spans="1:9" ht="13.5" customHeight="1" x14ac:dyDescent="0.2">
      <c r="A2804" s="127">
        <v>10085</v>
      </c>
      <c r="B2804" s="127" t="str">
        <f t="shared" si="43"/>
        <v>E18</v>
      </c>
      <c r="C2804" s="129" t="s">
        <v>29</v>
      </c>
      <c r="D2804" s="130">
        <v>9438</v>
      </c>
      <c r="E2804" s="130">
        <v>4297.72</v>
      </c>
      <c r="F2804" s="130">
        <v>0</v>
      </c>
      <c r="G2804" s="130">
        <v>4297.72</v>
      </c>
      <c r="H2804" s="131">
        <v>45.536342445433355</v>
      </c>
      <c r="I2804" s="132">
        <v>5140.28</v>
      </c>
    </row>
    <row r="2805" spans="1:9" ht="12.75" customHeight="1" x14ac:dyDescent="0.2">
      <c r="A2805" s="127">
        <v>10085</v>
      </c>
      <c r="B2805" s="127" t="str">
        <f t="shared" si="43"/>
        <v/>
      </c>
    </row>
    <row r="2806" spans="1:9" ht="13.5" customHeight="1" x14ac:dyDescent="0.2">
      <c r="A2806" s="127">
        <v>10085</v>
      </c>
      <c r="C2806" s="143" t="s">
        <v>30</v>
      </c>
      <c r="D2806" s="144">
        <v>52508</v>
      </c>
      <c r="E2806" s="144">
        <v>14227.27</v>
      </c>
      <c r="F2806" s="144">
        <v>0</v>
      </c>
      <c r="G2806" s="144">
        <v>14227.27</v>
      </c>
      <c r="H2806" s="145">
        <v>27.095433076864474</v>
      </c>
      <c r="I2806" s="146">
        <v>38280.730000000003</v>
      </c>
    </row>
    <row r="2807" spans="1:9" ht="13.5" customHeight="1" x14ac:dyDescent="0.2">
      <c r="A2807" s="127">
        <v>10085</v>
      </c>
      <c r="B2807" s="127" t="str">
        <f t="shared" si="43"/>
        <v>E19</v>
      </c>
      <c r="C2807" s="129" t="s">
        <v>31</v>
      </c>
      <c r="D2807" s="130">
        <v>22117</v>
      </c>
      <c r="E2807" s="130">
        <v>17423.11</v>
      </c>
      <c r="F2807" s="130">
        <v>0</v>
      </c>
      <c r="G2807" s="130">
        <v>17423.11</v>
      </c>
      <c r="H2807" s="131">
        <v>78.777004114482054</v>
      </c>
      <c r="I2807" s="132">
        <v>4693.8900000000003</v>
      </c>
    </row>
    <row r="2808" spans="1:9" ht="13.5" customHeight="1" x14ac:dyDescent="0.2">
      <c r="A2808" s="127">
        <v>10085</v>
      </c>
      <c r="B2808" s="127" t="str">
        <f t="shared" si="43"/>
        <v>E20</v>
      </c>
      <c r="C2808" s="129" t="s">
        <v>32</v>
      </c>
      <c r="D2808" s="130">
        <v>19499</v>
      </c>
      <c r="E2808" s="130">
        <v>7652.81</v>
      </c>
      <c r="F2808" s="130">
        <v>0</v>
      </c>
      <c r="G2808" s="130">
        <v>7652.81</v>
      </c>
      <c r="H2808" s="131">
        <v>39.247192163700703</v>
      </c>
      <c r="I2808" s="132">
        <v>11846.19</v>
      </c>
    </row>
    <row r="2809" spans="1:9" ht="13.5" customHeight="1" x14ac:dyDescent="0.2">
      <c r="A2809" s="127">
        <v>10085</v>
      </c>
      <c r="B2809" s="127" t="str">
        <f t="shared" si="43"/>
        <v>E22</v>
      </c>
      <c r="C2809" s="129" t="s">
        <v>33</v>
      </c>
      <c r="D2809" s="130">
        <v>16087</v>
      </c>
      <c r="E2809" s="130">
        <v>4331.7</v>
      </c>
      <c r="F2809" s="130">
        <v>0</v>
      </c>
      <c r="G2809" s="130">
        <v>4331.7</v>
      </c>
      <c r="H2809" s="131">
        <v>26.926711008889164</v>
      </c>
      <c r="I2809" s="132">
        <v>11755.3</v>
      </c>
    </row>
    <row r="2810" spans="1:9" ht="13.5" customHeight="1" x14ac:dyDescent="0.2">
      <c r="A2810" s="127">
        <v>10085</v>
      </c>
      <c r="B2810" s="127" t="str">
        <f t="shared" si="43"/>
        <v>E23</v>
      </c>
      <c r="C2810" s="129" t="s">
        <v>34</v>
      </c>
      <c r="D2810" s="130">
        <v>8048</v>
      </c>
      <c r="E2810" s="130">
        <v>4754.7299999999996</v>
      </c>
      <c r="F2810" s="130">
        <v>0</v>
      </c>
      <c r="G2810" s="130">
        <v>4754.7299999999996</v>
      </c>
      <c r="H2810" s="131">
        <v>59.079647117296211</v>
      </c>
      <c r="I2810" s="132">
        <v>3293.2700000000004</v>
      </c>
    </row>
    <row r="2811" spans="1:9" ht="13.5" customHeight="1" x14ac:dyDescent="0.2">
      <c r="A2811" s="127">
        <v>10085</v>
      </c>
      <c r="B2811" s="127" t="str">
        <f t="shared" si="43"/>
        <v>E24</v>
      </c>
      <c r="C2811" s="129" t="s">
        <v>35</v>
      </c>
      <c r="D2811" s="130">
        <v>5591</v>
      </c>
      <c r="E2811" s="130">
        <v>2849.93</v>
      </c>
      <c r="F2811" s="130">
        <v>0</v>
      </c>
      <c r="G2811" s="130">
        <v>2849.93</v>
      </c>
      <c r="H2811" s="131">
        <v>50.973528885709186</v>
      </c>
      <c r="I2811" s="132">
        <v>2741.07</v>
      </c>
    </row>
    <row r="2812" spans="1:9" ht="13.5" customHeight="1" x14ac:dyDescent="0.2">
      <c r="A2812" s="127">
        <v>10085</v>
      </c>
      <c r="B2812" s="127" t="str">
        <f t="shared" si="43"/>
        <v>E25</v>
      </c>
      <c r="C2812" s="129" t="s">
        <v>36</v>
      </c>
      <c r="D2812" s="130">
        <v>74442</v>
      </c>
      <c r="E2812" s="130">
        <v>11370.1</v>
      </c>
      <c r="F2812" s="130">
        <v>0</v>
      </c>
      <c r="G2812" s="130">
        <v>11370.1</v>
      </c>
      <c r="H2812" s="131">
        <v>15.273770183498563</v>
      </c>
      <c r="I2812" s="132">
        <v>63071.9</v>
      </c>
    </row>
    <row r="2813" spans="1:9" ht="12.75" customHeight="1" x14ac:dyDescent="0.2">
      <c r="A2813" s="127">
        <v>10085</v>
      </c>
      <c r="B2813" s="127" t="str">
        <f t="shared" si="43"/>
        <v/>
      </c>
    </row>
    <row r="2814" spans="1:9" ht="13.5" customHeight="1" x14ac:dyDescent="0.2">
      <c r="A2814" s="127">
        <v>10085</v>
      </c>
      <c r="C2814" s="143" t="s">
        <v>37</v>
      </c>
      <c r="D2814" s="144">
        <v>145784</v>
      </c>
      <c r="E2814" s="144">
        <v>48382.38</v>
      </c>
      <c r="F2814" s="144">
        <v>0</v>
      </c>
      <c r="G2814" s="144">
        <v>48382.38</v>
      </c>
      <c r="H2814" s="145">
        <v>33.187716073094442</v>
      </c>
      <c r="I2814" s="146">
        <v>97401.62</v>
      </c>
    </row>
    <row r="2815" spans="1:9" ht="13.5" customHeight="1" x14ac:dyDescent="0.2">
      <c r="A2815" s="127">
        <v>10085</v>
      </c>
      <c r="B2815" s="127" t="str">
        <f t="shared" si="43"/>
        <v>E26</v>
      </c>
      <c r="C2815" s="129" t="s">
        <v>38</v>
      </c>
      <c r="D2815" s="130">
        <v>714</v>
      </c>
      <c r="E2815" s="130">
        <v>4562</v>
      </c>
      <c r="F2815" s="130">
        <v>0</v>
      </c>
      <c r="G2815" s="130">
        <v>4562</v>
      </c>
      <c r="H2815" s="131">
        <v>638.93557422969184</v>
      </c>
      <c r="I2815" s="132">
        <v>-3848</v>
      </c>
    </row>
    <row r="2816" spans="1:9" ht="13.5" customHeight="1" x14ac:dyDescent="0.2">
      <c r="A2816" s="127">
        <v>10085</v>
      </c>
      <c r="B2816" s="127" t="str">
        <f t="shared" si="43"/>
        <v>E27</v>
      </c>
      <c r="C2816" s="129" t="s">
        <v>39</v>
      </c>
      <c r="D2816" s="130">
        <v>31762</v>
      </c>
      <c r="E2816" s="130">
        <v>19614.07</v>
      </c>
      <c r="F2816" s="130">
        <v>0</v>
      </c>
      <c r="G2816" s="130">
        <v>19614.07</v>
      </c>
      <c r="H2816" s="131">
        <v>61.753258610918714</v>
      </c>
      <c r="I2816" s="132">
        <v>12147.93</v>
      </c>
    </row>
    <row r="2817" spans="1:9" ht="13.5" customHeight="1" x14ac:dyDescent="0.2">
      <c r="A2817" s="127">
        <v>10085</v>
      </c>
      <c r="B2817" s="127" t="str">
        <f t="shared" si="43"/>
        <v>E28</v>
      </c>
      <c r="C2817" s="129" t="s">
        <v>40</v>
      </c>
      <c r="D2817" s="130">
        <v>28205</v>
      </c>
      <c r="E2817" s="130">
        <v>12370</v>
      </c>
      <c r="F2817" s="130">
        <v>0</v>
      </c>
      <c r="G2817" s="130">
        <v>12370</v>
      </c>
      <c r="H2817" s="131">
        <v>43.857472079418542</v>
      </c>
      <c r="I2817" s="132">
        <v>15835</v>
      </c>
    </row>
    <row r="2818" spans="1:9" ht="12.75" customHeight="1" x14ac:dyDescent="0.2">
      <c r="A2818" s="127">
        <v>10085</v>
      </c>
      <c r="B2818" s="127" t="str">
        <f t="shared" si="43"/>
        <v/>
      </c>
    </row>
    <row r="2819" spans="1:9" ht="13.5" customHeight="1" x14ac:dyDescent="0.2">
      <c r="A2819" s="127">
        <v>10085</v>
      </c>
      <c r="C2819" s="143" t="s">
        <v>41</v>
      </c>
      <c r="D2819" s="144">
        <v>60681</v>
      </c>
      <c r="E2819" s="144">
        <v>36546.07</v>
      </c>
      <c r="F2819" s="144">
        <v>0</v>
      </c>
      <c r="G2819" s="144">
        <v>36546.07</v>
      </c>
      <c r="H2819" s="145">
        <v>60.226545376641781</v>
      </c>
      <c r="I2819" s="146">
        <v>24134.93</v>
      </c>
    </row>
    <row r="2820" spans="1:9" ht="13.5" customHeight="1" x14ac:dyDescent="0.2">
      <c r="A2820" s="127">
        <v>10085</v>
      </c>
      <c r="B2820" s="127" t="str">
        <f t="shared" si="43"/>
        <v>Con</v>
      </c>
      <c r="C2820" s="129" t="s">
        <v>42</v>
      </c>
      <c r="D2820" s="130">
        <v>12545</v>
      </c>
      <c r="E2820" s="130">
        <v>0</v>
      </c>
      <c r="F2820" s="130">
        <v>0</v>
      </c>
      <c r="G2820" s="130">
        <v>0</v>
      </c>
      <c r="H2820" s="131">
        <v>0</v>
      </c>
      <c r="I2820" s="132">
        <v>12545</v>
      </c>
    </row>
    <row r="2821" spans="1:9" ht="12.75" customHeight="1" x14ac:dyDescent="0.2">
      <c r="A2821" s="127">
        <v>10085</v>
      </c>
      <c r="B2821" s="127" t="str">
        <f t="shared" si="43"/>
        <v/>
      </c>
    </row>
    <row r="2822" spans="1:9" ht="13.5" customHeight="1" x14ac:dyDescent="0.2">
      <c r="A2822" s="127">
        <v>10085</v>
      </c>
      <c r="C2822" s="143" t="s">
        <v>44</v>
      </c>
      <c r="D2822" s="144">
        <v>12545</v>
      </c>
      <c r="E2822" s="144">
        <v>0</v>
      </c>
      <c r="F2822" s="144">
        <v>0</v>
      </c>
      <c r="G2822" s="144">
        <v>0</v>
      </c>
      <c r="H2822" s="145">
        <v>0</v>
      </c>
      <c r="I2822" s="146">
        <v>12545</v>
      </c>
    </row>
    <row r="2823" spans="1:9" ht="0.75" customHeight="1" x14ac:dyDescent="0.2">
      <c r="A2823" s="127">
        <v>10085</v>
      </c>
      <c r="B2823" s="127" t="str">
        <f t="shared" si="43"/>
        <v/>
      </c>
    </row>
    <row r="2824" spans="1:9" ht="15.75" customHeight="1" x14ac:dyDescent="0.2">
      <c r="A2824" s="127">
        <v>10085</v>
      </c>
      <c r="C2824" s="139" t="s">
        <v>45</v>
      </c>
      <c r="D2824" s="140">
        <v>1247247</v>
      </c>
      <c r="E2824" s="140">
        <v>101626.26</v>
      </c>
      <c r="F2824" s="140">
        <v>0</v>
      </c>
      <c r="G2824" s="140">
        <v>101626.26</v>
      </c>
      <c r="H2824" s="141">
        <v>8.1480460566351329</v>
      </c>
      <c r="I2824" s="142">
        <v>1145620.74</v>
      </c>
    </row>
    <row r="2825" spans="1:9" ht="14.25" customHeight="1" x14ac:dyDescent="0.2">
      <c r="A2825" s="127">
        <v>10085</v>
      </c>
      <c r="B2825" s="127" t="s">
        <v>322</v>
      </c>
      <c r="C2825" s="161" t="s">
        <v>46</v>
      </c>
      <c r="D2825" s="162">
        <v>21391</v>
      </c>
      <c r="E2825" s="162">
        <v>-990182.76</v>
      </c>
      <c r="F2825" s="162">
        <v>0</v>
      </c>
      <c r="G2825" s="162">
        <v>-990182.76</v>
      </c>
      <c r="H2825" s="151">
        <v>-4628.9690056565851</v>
      </c>
      <c r="I2825" s="152">
        <v>1011573.76</v>
      </c>
    </row>
    <row r="2826" spans="1:9" ht="16.5" customHeight="1" x14ac:dyDescent="0.2">
      <c r="A2826" s="127">
        <v>10085</v>
      </c>
      <c r="B2826" s="127" t="s">
        <v>323</v>
      </c>
      <c r="C2826" s="153" t="s">
        <v>47</v>
      </c>
      <c r="D2826" s="154">
        <v>1</v>
      </c>
      <c r="E2826" s="155"/>
      <c r="F2826" s="155"/>
      <c r="G2826" s="155"/>
      <c r="H2826" s="155"/>
      <c r="I2826" s="156"/>
    </row>
    <row r="2827" spans="1:9" ht="13.5" customHeight="1" x14ac:dyDescent="0.2">
      <c r="A2827" s="127">
        <v>10085</v>
      </c>
      <c r="B2827" s="127" t="str">
        <f>LEFT(C2827,4)</f>
        <v>CE04</v>
      </c>
      <c r="C2827" s="129" t="s">
        <v>227</v>
      </c>
      <c r="D2827" s="130">
        <v>1</v>
      </c>
      <c r="E2827" s="130">
        <v>0</v>
      </c>
      <c r="F2827" s="130">
        <v>0</v>
      </c>
      <c r="G2827" s="130">
        <v>0</v>
      </c>
      <c r="H2827" s="131">
        <v>0</v>
      </c>
      <c r="I2827" s="132">
        <v>1</v>
      </c>
    </row>
    <row r="2828" spans="1:9" ht="12.75" customHeight="1" x14ac:dyDescent="0.2">
      <c r="A2828" s="127">
        <v>10085</v>
      </c>
      <c r="B2828" s="127" t="str">
        <f t="shared" ref="B2828:B2891" si="44">LEFT(C2828,3)</f>
        <v/>
      </c>
    </row>
    <row r="2829" spans="1:9" ht="13.5" customHeight="1" x14ac:dyDescent="0.2">
      <c r="A2829" s="127">
        <v>10085</v>
      </c>
      <c r="C2829" s="143" t="s">
        <v>56</v>
      </c>
      <c r="D2829" s="144">
        <v>1</v>
      </c>
      <c r="E2829" s="144">
        <v>0</v>
      </c>
      <c r="F2829" s="144">
        <v>0</v>
      </c>
      <c r="G2829" s="144">
        <v>0</v>
      </c>
      <c r="H2829" s="145">
        <v>0</v>
      </c>
      <c r="I2829" s="146">
        <v>1</v>
      </c>
    </row>
    <row r="2830" spans="1:9" ht="0.75" customHeight="1" x14ac:dyDescent="0.2">
      <c r="A2830" s="127">
        <v>10085</v>
      </c>
      <c r="B2830" s="127" t="str">
        <f t="shared" si="44"/>
        <v/>
      </c>
    </row>
    <row r="2831" spans="1:9" ht="14.25" customHeight="1" x14ac:dyDescent="0.2">
      <c r="A2831" s="127">
        <v>10085</v>
      </c>
      <c r="B2831" s="127" t="s">
        <v>324</v>
      </c>
      <c r="C2831" s="157" t="s">
        <v>57</v>
      </c>
      <c r="D2831" s="158">
        <v>1</v>
      </c>
      <c r="E2831" s="158">
        <v>0</v>
      </c>
      <c r="F2831" s="158">
        <v>0</v>
      </c>
      <c r="G2831" s="158">
        <v>0</v>
      </c>
      <c r="H2831" s="159">
        <v>0</v>
      </c>
      <c r="I2831" s="160">
        <v>1</v>
      </c>
    </row>
    <row r="2832" spans="1:9" ht="0.75" customHeight="1" x14ac:dyDescent="0.2">
      <c r="A2832" s="127">
        <v>10085</v>
      </c>
      <c r="B2832" s="127" t="str">
        <f t="shared" si="44"/>
        <v/>
      </c>
    </row>
    <row r="2833" spans="1:9" ht="14.25" customHeight="1" x14ac:dyDescent="0.2">
      <c r="A2833" s="127">
        <v>10085</v>
      </c>
      <c r="B2833" s="127" t="str">
        <f t="shared" si="44"/>
        <v>TOT</v>
      </c>
      <c r="C2833" s="133" t="s">
        <v>58</v>
      </c>
      <c r="D2833" s="134">
        <v>21392</v>
      </c>
      <c r="E2833" s="134">
        <v>-990182.76</v>
      </c>
      <c r="F2833" s="134">
        <v>0</v>
      </c>
      <c r="G2833" s="134">
        <v>-990182.76</v>
      </c>
      <c r="H2833" s="135">
        <v>-4628.7526178010476</v>
      </c>
      <c r="I2833" s="136">
        <v>1011574.76</v>
      </c>
    </row>
    <row r="2834" spans="1:9" ht="6.75" customHeight="1" x14ac:dyDescent="0.2">
      <c r="B2834" s="127" t="str">
        <f t="shared" si="44"/>
        <v>Lon</v>
      </c>
      <c r="C2834" s="247" t="s">
        <v>202</v>
      </c>
      <c r="D2834" s="247"/>
      <c r="E2834" s="247"/>
      <c r="F2834" s="247"/>
      <c r="G2834" s="247"/>
    </row>
    <row r="2835" spans="1:9" ht="13.5" customHeight="1" x14ac:dyDescent="0.2">
      <c r="B2835" s="127" t="str">
        <f t="shared" si="44"/>
        <v/>
      </c>
      <c r="C2835" s="247"/>
      <c r="D2835" s="247"/>
      <c r="E2835" s="247"/>
      <c r="F2835" s="247"/>
      <c r="G2835" s="247"/>
    </row>
    <row r="2836" spans="1:9" ht="6.75" customHeight="1" x14ac:dyDescent="0.2">
      <c r="B2836" s="127" t="str">
        <f t="shared" si="44"/>
        <v/>
      </c>
      <c r="C2836" s="247"/>
      <c r="D2836" s="247"/>
      <c r="E2836" s="247"/>
      <c r="F2836" s="247"/>
      <c r="G2836" s="247"/>
    </row>
    <row r="2837" spans="1:9" ht="13.5" customHeight="1" x14ac:dyDescent="0.2">
      <c r="B2837" s="127" t="str">
        <f t="shared" si="44"/>
        <v>Rep</v>
      </c>
      <c r="C2837" s="248" t="s">
        <v>203</v>
      </c>
      <c r="D2837" s="248"/>
      <c r="E2837" s="248"/>
      <c r="F2837" s="248"/>
      <c r="G2837" s="248"/>
    </row>
    <row r="2838" spans="1:9" ht="6.75" customHeight="1" x14ac:dyDescent="0.2">
      <c r="B2838" s="127" t="str">
        <f t="shared" si="44"/>
        <v/>
      </c>
    </row>
    <row r="2839" spans="1:9" ht="12.75" customHeight="1" x14ac:dyDescent="0.2">
      <c r="B2839" s="127" t="str">
        <f t="shared" si="44"/>
        <v>Cos</v>
      </c>
      <c r="C2839" s="248" t="s">
        <v>265</v>
      </c>
      <c r="D2839" s="248"/>
      <c r="E2839" s="248"/>
      <c r="F2839" s="248"/>
      <c r="G2839" s="248"/>
    </row>
    <row r="2840" spans="1:9" ht="13.5" customHeight="1" x14ac:dyDescent="0.2">
      <c r="B2840" s="127" t="str">
        <f t="shared" si="44"/>
        <v/>
      </c>
      <c r="C2840" s="248"/>
      <c r="D2840" s="248"/>
      <c r="E2840" s="248"/>
      <c r="F2840" s="248"/>
      <c r="G2840" s="248"/>
    </row>
    <row r="2841" spans="1:9" ht="6" customHeight="1" x14ac:dyDescent="0.2">
      <c r="B2841" s="127" t="str">
        <f t="shared" si="44"/>
        <v/>
      </c>
    </row>
    <row r="2842" spans="1:9" ht="13.5" customHeight="1" x14ac:dyDescent="0.2">
      <c r="B2842" s="127" t="str">
        <f t="shared" si="44"/>
        <v xml:space="preserve">
CF</v>
      </c>
      <c r="C2842" s="249" t="s">
        <v>205</v>
      </c>
      <c r="D2842" s="251" t="s">
        <v>206</v>
      </c>
      <c r="E2842" s="251" t="s">
        <v>207</v>
      </c>
      <c r="F2842" s="251" t="s">
        <v>208</v>
      </c>
      <c r="G2842" s="252" t="s">
        <v>209</v>
      </c>
      <c r="H2842" s="245" t="s">
        <v>210</v>
      </c>
      <c r="I2842" s="243" t="s">
        <v>211</v>
      </c>
    </row>
    <row r="2843" spans="1:9" ht="15" customHeight="1" x14ac:dyDescent="0.2">
      <c r="B2843" s="127" t="str">
        <f t="shared" si="44"/>
        <v/>
      </c>
      <c r="C2843" s="250"/>
      <c r="D2843" s="246"/>
      <c r="E2843" s="246"/>
      <c r="F2843" s="246"/>
      <c r="G2843" s="253"/>
      <c r="H2843" s="246"/>
      <c r="I2843" s="244"/>
    </row>
    <row r="2844" spans="1:9" ht="16.5" customHeight="1" x14ac:dyDescent="0.2">
      <c r="A2844" s="127">
        <v>10086</v>
      </c>
      <c r="B2844" s="126" t="s">
        <v>321</v>
      </c>
      <c r="C2844" s="147" t="s">
        <v>5</v>
      </c>
      <c r="D2844" s="148">
        <v>134490</v>
      </c>
      <c r="E2844" s="149"/>
      <c r="F2844" s="149"/>
      <c r="G2844" s="149"/>
      <c r="H2844" s="149"/>
      <c r="I2844" s="150"/>
    </row>
    <row r="2845" spans="1:9" ht="13.5" customHeight="1" x14ac:dyDescent="0.2">
      <c r="A2845" s="127">
        <v>10086</v>
      </c>
      <c r="B2845" s="127" t="str">
        <f t="shared" si="44"/>
        <v>I01</v>
      </c>
      <c r="C2845" s="129" t="s">
        <v>6</v>
      </c>
      <c r="D2845" s="130">
        <v>-1592123</v>
      </c>
      <c r="E2845" s="130">
        <v>-442504</v>
      </c>
      <c r="F2845" s="130">
        <v>0</v>
      </c>
      <c r="G2845" s="130">
        <v>-442504</v>
      </c>
      <c r="H2845" s="131">
        <v>27.793330037943047</v>
      </c>
      <c r="I2845" s="132">
        <v>-1149619</v>
      </c>
    </row>
    <row r="2846" spans="1:9" ht="13.5" customHeight="1" x14ac:dyDescent="0.2">
      <c r="A2846" s="127">
        <v>10086</v>
      </c>
      <c r="B2846" s="127" t="str">
        <f t="shared" si="44"/>
        <v>I03</v>
      </c>
      <c r="C2846" s="129" t="s">
        <v>7</v>
      </c>
      <c r="D2846" s="130">
        <v>-117677</v>
      </c>
      <c r="E2846" s="130">
        <v>-32964</v>
      </c>
      <c r="F2846" s="130">
        <v>0</v>
      </c>
      <c r="G2846" s="130">
        <v>-32964</v>
      </c>
      <c r="H2846" s="131">
        <v>28.012270877061791</v>
      </c>
      <c r="I2846" s="132">
        <v>-84713</v>
      </c>
    </row>
    <row r="2847" spans="1:9" ht="13.5" customHeight="1" x14ac:dyDescent="0.2">
      <c r="A2847" s="127">
        <v>10086</v>
      </c>
      <c r="B2847" s="127" t="str">
        <f t="shared" si="44"/>
        <v>I05</v>
      </c>
      <c r="C2847" s="129" t="s">
        <v>8</v>
      </c>
      <c r="D2847" s="130">
        <v>-173400</v>
      </c>
      <c r="E2847" s="130">
        <v>-46615</v>
      </c>
      <c r="F2847" s="130">
        <v>0</v>
      </c>
      <c r="G2847" s="130">
        <v>-46615</v>
      </c>
      <c r="H2847" s="131">
        <v>26.882929642445209</v>
      </c>
      <c r="I2847" s="132">
        <v>-126785</v>
      </c>
    </row>
    <row r="2848" spans="1:9" ht="13.5" customHeight="1" x14ac:dyDescent="0.2">
      <c r="A2848" s="127">
        <v>10086</v>
      </c>
      <c r="B2848" s="127" t="str">
        <f t="shared" si="44"/>
        <v>I06</v>
      </c>
      <c r="C2848" s="129" t="s">
        <v>9</v>
      </c>
      <c r="D2848" s="130">
        <v>-400</v>
      </c>
      <c r="E2848" s="130">
        <v>0</v>
      </c>
      <c r="F2848" s="130">
        <v>0</v>
      </c>
      <c r="G2848" s="130">
        <v>0</v>
      </c>
      <c r="H2848" s="131">
        <v>0</v>
      </c>
      <c r="I2848" s="132">
        <v>-400</v>
      </c>
    </row>
    <row r="2849" spans="1:9" ht="13.5" customHeight="1" x14ac:dyDescent="0.2">
      <c r="A2849" s="127">
        <v>10086</v>
      </c>
      <c r="B2849" s="127" t="str">
        <f t="shared" si="44"/>
        <v>I07</v>
      </c>
      <c r="C2849" s="129" t="s">
        <v>212</v>
      </c>
      <c r="D2849" s="130">
        <v>0</v>
      </c>
      <c r="E2849" s="130">
        <v>-130</v>
      </c>
      <c r="F2849" s="130">
        <v>0</v>
      </c>
      <c r="G2849" s="130">
        <v>-130</v>
      </c>
      <c r="H2849" s="131">
        <v>0</v>
      </c>
      <c r="I2849" s="132">
        <v>130</v>
      </c>
    </row>
    <row r="2850" spans="1:9" ht="13.5" customHeight="1" x14ac:dyDescent="0.2">
      <c r="A2850" s="127">
        <v>10086</v>
      </c>
      <c r="B2850" s="127" t="str">
        <f t="shared" si="44"/>
        <v>I08</v>
      </c>
      <c r="C2850" s="129" t="s">
        <v>213</v>
      </c>
      <c r="D2850" s="130">
        <v>-5650</v>
      </c>
      <c r="E2850" s="130">
        <v>-1211.07</v>
      </c>
      <c r="F2850" s="130">
        <v>0</v>
      </c>
      <c r="G2850" s="130">
        <v>-1211.07</v>
      </c>
      <c r="H2850" s="131">
        <v>21.434867256637165</v>
      </c>
      <c r="I2850" s="132">
        <v>-4438.93</v>
      </c>
    </row>
    <row r="2851" spans="1:9" ht="13.5" customHeight="1" x14ac:dyDescent="0.2">
      <c r="A2851" s="127">
        <v>10086</v>
      </c>
      <c r="B2851" s="127" t="str">
        <f t="shared" si="44"/>
        <v>I09</v>
      </c>
      <c r="C2851" s="129" t="s">
        <v>10</v>
      </c>
      <c r="D2851" s="130">
        <v>-46000</v>
      </c>
      <c r="E2851" s="130">
        <v>-13184.03</v>
      </c>
      <c r="F2851" s="130">
        <v>0</v>
      </c>
      <c r="G2851" s="130">
        <v>-13184.03</v>
      </c>
      <c r="H2851" s="131">
        <v>28.660934782608695</v>
      </c>
      <c r="I2851" s="132">
        <v>-32815.97</v>
      </c>
    </row>
    <row r="2852" spans="1:9" ht="13.5" customHeight="1" x14ac:dyDescent="0.2">
      <c r="A2852" s="127">
        <v>10086</v>
      </c>
      <c r="B2852" s="127" t="str">
        <f t="shared" si="44"/>
        <v>I10</v>
      </c>
      <c r="C2852" s="129" t="s">
        <v>63</v>
      </c>
      <c r="D2852" s="130">
        <v>-352</v>
      </c>
      <c r="E2852" s="130">
        <v>-1086.75</v>
      </c>
      <c r="F2852" s="130">
        <v>0</v>
      </c>
      <c r="G2852" s="130">
        <v>-1086.75</v>
      </c>
      <c r="H2852" s="131">
        <v>308.73579545454544</v>
      </c>
      <c r="I2852" s="132">
        <v>734.75</v>
      </c>
    </row>
    <row r="2853" spans="1:9" ht="13.5" customHeight="1" x14ac:dyDescent="0.2">
      <c r="A2853" s="127">
        <v>10086</v>
      </c>
      <c r="B2853" s="127" t="str">
        <f t="shared" si="44"/>
        <v>I11</v>
      </c>
      <c r="C2853" s="129" t="s">
        <v>64</v>
      </c>
      <c r="D2853" s="130">
        <v>0</v>
      </c>
      <c r="E2853" s="130">
        <v>-346.75</v>
      </c>
      <c r="F2853" s="130">
        <v>0</v>
      </c>
      <c r="G2853" s="130">
        <v>-346.75</v>
      </c>
      <c r="H2853" s="131">
        <v>0</v>
      </c>
      <c r="I2853" s="132">
        <v>346.75</v>
      </c>
    </row>
    <row r="2854" spans="1:9" ht="13.5" customHeight="1" x14ac:dyDescent="0.2">
      <c r="A2854" s="127">
        <v>10086</v>
      </c>
      <c r="B2854" s="127" t="str">
        <f t="shared" si="44"/>
        <v>I12</v>
      </c>
      <c r="C2854" s="129" t="s">
        <v>11</v>
      </c>
      <c r="D2854" s="130">
        <v>-52200</v>
      </c>
      <c r="E2854" s="130">
        <v>-31632.41</v>
      </c>
      <c r="F2854" s="130">
        <v>0</v>
      </c>
      <c r="G2854" s="130">
        <v>-31632.41</v>
      </c>
      <c r="H2854" s="131">
        <v>60.598486590038313</v>
      </c>
      <c r="I2854" s="132">
        <v>-20567.59</v>
      </c>
    </row>
    <row r="2855" spans="1:9" ht="13.5" customHeight="1" x14ac:dyDescent="0.2">
      <c r="A2855" s="127">
        <v>10086</v>
      </c>
      <c r="B2855" s="127" t="str">
        <f t="shared" si="44"/>
        <v>I13</v>
      </c>
      <c r="C2855" s="129" t="s">
        <v>12</v>
      </c>
      <c r="D2855" s="130">
        <v>-8250</v>
      </c>
      <c r="E2855" s="130">
        <v>-3153.15</v>
      </c>
      <c r="F2855" s="130">
        <v>0</v>
      </c>
      <c r="G2855" s="130">
        <v>-3153.15</v>
      </c>
      <c r="H2855" s="131">
        <v>38.22</v>
      </c>
      <c r="I2855" s="132">
        <v>-5096.8500000000004</v>
      </c>
    </row>
    <row r="2856" spans="1:9" ht="13.5" customHeight="1" x14ac:dyDescent="0.2">
      <c r="A2856" s="127">
        <v>10086</v>
      </c>
      <c r="B2856" s="127" t="str">
        <f t="shared" si="44"/>
        <v>I18</v>
      </c>
      <c r="C2856" s="129" t="s">
        <v>13</v>
      </c>
      <c r="D2856" s="130">
        <v>-19481</v>
      </c>
      <c r="E2856" s="130">
        <v>-2029.17</v>
      </c>
      <c r="F2856" s="130">
        <v>0</v>
      </c>
      <c r="G2856" s="130">
        <v>-2029.17</v>
      </c>
      <c r="H2856" s="131">
        <v>10.416149068322982</v>
      </c>
      <c r="I2856" s="132">
        <v>-17451.830000000002</v>
      </c>
    </row>
    <row r="2857" spans="1:9" ht="12.75" customHeight="1" x14ac:dyDescent="0.2">
      <c r="A2857" s="127">
        <v>10086</v>
      </c>
      <c r="B2857" s="127" t="str">
        <f t="shared" si="44"/>
        <v/>
      </c>
    </row>
    <row r="2858" spans="1:9" ht="13.5" customHeight="1" x14ac:dyDescent="0.2">
      <c r="A2858" s="127">
        <v>10086</v>
      </c>
      <c r="C2858" s="143" t="s">
        <v>14</v>
      </c>
      <c r="D2858" s="144">
        <v>-2015533</v>
      </c>
      <c r="E2858" s="144">
        <v>-574856.32999999996</v>
      </c>
      <c r="F2858" s="144">
        <v>0</v>
      </c>
      <c r="G2858" s="144">
        <v>-574856.32999999996</v>
      </c>
      <c r="H2858" s="145">
        <v>28.521305778669959</v>
      </c>
      <c r="I2858" s="146">
        <v>-1440676.67</v>
      </c>
    </row>
    <row r="2859" spans="1:9" ht="0.75" customHeight="1" x14ac:dyDescent="0.2">
      <c r="A2859" s="127">
        <v>10086</v>
      </c>
      <c r="B2859" s="127" t="str">
        <f t="shared" si="44"/>
        <v/>
      </c>
    </row>
    <row r="2860" spans="1:9" ht="13.5" customHeight="1" x14ac:dyDescent="0.2">
      <c r="A2860" s="127">
        <v>10086</v>
      </c>
      <c r="B2860" s="127" t="str">
        <f t="shared" si="44"/>
        <v>E01</v>
      </c>
      <c r="C2860" s="129" t="s">
        <v>15</v>
      </c>
      <c r="D2860" s="130">
        <v>1001357</v>
      </c>
      <c r="E2860" s="130">
        <v>248219.13</v>
      </c>
      <c r="F2860" s="130">
        <v>0</v>
      </c>
      <c r="G2860" s="130">
        <v>248219.13</v>
      </c>
      <c r="H2860" s="131">
        <v>24.788275310403783</v>
      </c>
      <c r="I2860" s="132">
        <v>753137.87</v>
      </c>
    </row>
    <row r="2861" spans="1:9" ht="13.5" customHeight="1" x14ac:dyDescent="0.2">
      <c r="A2861" s="127">
        <v>10086</v>
      </c>
      <c r="B2861" s="127" t="str">
        <f t="shared" si="44"/>
        <v>E03</v>
      </c>
      <c r="C2861" s="129" t="s">
        <v>17</v>
      </c>
      <c r="D2861" s="130">
        <v>552354</v>
      </c>
      <c r="E2861" s="130">
        <v>143613.9</v>
      </c>
      <c r="F2861" s="130">
        <v>0</v>
      </c>
      <c r="G2861" s="130">
        <v>143613.9</v>
      </c>
      <c r="H2861" s="131">
        <v>26.000336740568549</v>
      </c>
      <c r="I2861" s="132">
        <v>408740.1</v>
      </c>
    </row>
    <row r="2862" spans="1:9" ht="13.5" customHeight="1" x14ac:dyDescent="0.2">
      <c r="A2862" s="127">
        <v>10086</v>
      </c>
      <c r="B2862" s="127" t="str">
        <f t="shared" si="44"/>
        <v>E04</v>
      </c>
      <c r="C2862" s="129" t="s">
        <v>18</v>
      </c>
      <c r="D2862" s="130">
        <v>30038</v>
      </c>
      <c r="E2862" s="130">
        <v>7337.62</v>
      </c>
      <c r="F2862" s="130">
        <v>0</v>
      </c>
      <c r="G2862" s="130">
        <v>7337.62</v>
      </c>
      <c r="H2862" s="131">
        <v>24.427791464145415</v>
      </c>
      <c r="I2862" s="132">
        <v>22700.38</v>
      </c>
    </row>
    <row r="2863" spans="1:9" ht="13.5" customHeight="1" x14ac:dyDescent="0.2">
      <c r="A2863" s="127">
        <v>10086</v>
      </c>
      <c r="B2863" s="127" t="str">
        <f t="shared" si="44"/>
        <v>E05</v>
      </c>
      <c r="C2863" s="129" t="s">
        <v>214</v>
      </c>
      <c r="D2863" s="130">
        <v>93578</v>
      </c>
      <c r="E2863" s="130">
        <v>23068.35</v>
      </c>
      <c r="F2863" s="130">
        <v>0</v>
      </c>
      <c r="G2863" s="130">
        <v>23068.35</v>
      </c>
      <c r="H2863" s="131">
        <v>24.651467225202506</v>
      </c>
      <c r="I2863" s="132">
        <v>70509.649999999994</v>
      </c>
    </row>
    <row r="2864" spans="1:9" ht="13.5" customHeight="1" x14ac:dyDescent="0.2">
      <c r="A2864" s="127">
        <v>10086</v>
      </c>
      <c r="B2864" s="127" t="str">
        <f t="shared" si="44"/>
        <v>E07</v>
      </c>
      <c r="C2864" s="129" t="s">
        <v>19</v>
      </c>
      <c r="D2864" s="130">
        <v>19578</v>
      </c>
      <c r="E2864" s="130">
        <v>5130.6000000000004</v>
      </c>
      <c r="F2864" s="130">
        <v>0</v>
      </c>
      <c r="G2864" s="130">
        <v>5130.6000000000004</v>
      </c>
      <c r="H2864" s="131">
        <v>26.205945448973342</v>
      </c>
      <c r="I2864" s="132">
        <v>14447.4</v>
      </c>
    </row>
    <row r="2865" spans="1:9" ht="13.5" customHeight="1" x14ac:dyDescent="0.2">
      <c r="A2865" s="127">
        <v>10086</v>
      </c>
      <c r="B2865" s="127" t="str">
        <f t="shared" si="44"/>
        <v>E08</v>
      </c>
      <c r="C2865" s="129" t="s">
        <v>20</v>
      </c>
      <c r="D2865" s="130">
        <v>11783</v>
      </c>
      <c r="E2865" s="130">
        <v>2293.2399999999998</v>
      </c>
      <c r="F2865" s="130">
        <v>0</v>
      </c>
      <c r="G2865" s="130">
        <v>2293.2399999999998</v>
      </c>
      <c r="H2865" s="131">
        <v>19.462276160570308</v>
      </c>
      <c r="I2865" s="132">
        <v>9489.76</v>
      </c>
    </row>
    <row r="2866" spans="1:9" ht="13.5" customHeight="1" x14ac:dyDescent="0.2">
      <c r="A2866" s="127">
        <v>10086</v>
      </c>
      <c r="B2866" s="127" t="str">
        <f t="shared" si="44"/>
        <v>E09</v>
      </c>
      <c r="C2866" s="129" t="s">
        <v>215</v>
      </c>
      <c r="D2866" s="130">
        <v>11430</v>
      </c>
      <c r="E2866" s="130">
        <v>1279.5</v>
      </c>
      <c r="F2866" s="130">
        <v>0</v>
      </c>
      <c r="G2866" s="130">
        <v>1279.5</v>
      </c>
      <c r="H2866" s="131">
        <v>11.194225721784779</v>
      </c>
      <c r="I2866" s="132">
        <v>10150.5</v>
      </c>
    </row>
    <row r="2867" spans="1:9" ht="13.5" customHeight="1" x14ac:dyDescent="0.2">
      <c r="A2867" s="127">
        <v>10086</v>
      </c>
      <c r="B2867" s="127" t="str">
        <f t="shared" si="44"/>
        <v>E10</v>
      </c>
      <c r="C2867" s="129" t="s">
        <v>21</v>
      </c>
      <c r="D2867" s="130">
        <v>7178</v>
      </c>
      <c r="E2867" s="130">
        <v>7126.27</v>
      </c>
      <c r="F2867" s="130">
        <v>0</v>
      </c>
      <c r="G2867" s="130">
        <v>7126.27</v>
      </c>
      <c r="H2867" s="131">
        <v>99.279325717470059</v>
      </c>
      <c r="I2867" s="132">
        <v>51.73</v>
      </c>
    </row>
    <row r="2868" spans="1:9" ht="13.5" customHeight="1" x14ac:dyDescent="0.2">
      <c r="A2868" s="127">
        <v>10086</v>
      </c>
      <c r="B2868" s="127" t="str">
        <f t="shared" si="44"/>
        <v>E11</v>
      </c>
      <c r="C2868" s="129" t="s">
        <v>22</v>
      </c>
      <c r="D2868" s="130">
        <v>6000</v>
      </c>
      <c r="E2868" s="130">
        <v>4000</v>
      </c>
      <c r="F2868" s="130">
        <v>0</v>
      </c>
      <c r="G2868" s="130">
        <v>4000</v>
      </c>
      <c r="H2868" s="131">
        <v>66.666666666666686</v>
      </c>
      <c r="I2868" s="132">
        <v>2000</v>
      </c>
    </row>
    <row r="2869" spans="1:9" ht="12.75" customHeight="1" x14ac:dyDescent="0.2">
      <c r="A2869" s="127">
        <v>10086</v>
      </c>
      <c r="B2869" s="127" t="str">
        <f t="shared" si="44"/>
        <v/>
      </c>
    </row>
    <row r="2870" spans="1:9" ht="13.5" customHeight="1" x14ac:dyDescent="0.2">
      <c r="A2870" s="127">
        <v>10086</v>
      </c>
      <c r="C2870" s="143" t="s">
        <v>23</v>
      </c>
      <c r="D2870" s="144">
        <v>1733296</v>
      </c>
      <c r="E2870" s="144">
        <v>442068.61</v>
      </c>
      <c r="F2870" s="144">
        <v>0</v>
      </c>
      <c r="G2870" s="144">
        <v>442068.61</v>
      </c>
      <c r="H2870" s="145">
        <v>25.504507597086707</v>
      </c>
      <c r="I2870" s="146">
        <v>1291227.3899999999</v>
      </c>
    </row>
    <row r="2871" spans="1:9" ht="13.5" customHeight="1" x14ac:dyDescent="0.2">
      <c r="A2871" s="127">
        <v>10086</v>
      </c>
      <c r="B2871" s="127" t="str">
        <f t="shared" si="44"/>
        <v>E12</v>
      </c>
      <c r="C2871" s="129" t="s">
        <v>24</v>
      </c>
      <c r="D2871" s="130">
        <v>23950</v>
      </c>
      <c r="E2871" s="130">
        <v>3823.05</v>
      </c>
      <c r="F2871" s="130">
        <v>0</v>
      </c>
      <c r="G2871" s="130">
        <v>3823.05</v>
      </c>
      <c r="H2871" s="131">
        <v>15.962630480167013</v>
      </c>
      <c r="I2871" s="132">
        <v>20126.95</v>
      </c>
    </row>
    <row r="2872" spans="1:9" ht="13.5" customHeight="1" x14ac:dyDescent="0.2">
      <c r="A2872" s="127">
        <v>10086</v>
      </c>
      <c r="B2872" s="127" t="str">
        <f t="shared" si="44"/>
        <v>E13</v>
      </c>
      <c r="C2872" s="129" t="s">
        <v>216</v>
      </c>
      <c r="D2872" s="130">
        <v>4980</v>
      </c>
      <c r="E2872" s="130">
        <v>1292.2</v>
      </c>
      <c r="F2872" s="130">
        <v>0</v>
      </c>
      <c r="G2872" s="130">
        <v>1292.2</v>
      </c>
      <c r="H2872" s="131">
        <v>25.947791164658632</v>
      </c>
      <c r="I2872" s="132">
        <v>3687.8</v>
      </c>
    </row>
    <row r="2873" spans="1:9" ht="13.5" customHeight="1" x14ac:dyDescent="0.2">
      <c r="A2873" s="127">
        <v>10086</v>
      </c>
      <c r="B2873" s="127" t="str">
        <f t="shared" si="44"/>
        <v>E14</v>
      </c>
      <c r="C2873" s="129" t="s">
        <v>25</v>
      </c>
      <c r="D2873" s="130">
        <v>23000</v>
      </c>
      <c r="E2873" s="130">
        <v>5601.89</v>
      </c>
      <c r="F2873" s="130">
        <v>0</v>
      </c>
      <c r="G2873" s="130">
        <v>5601.89</v>
      </c>
      <c r="H2873" s="131">
        <v>24.356043478260869</v>
      </c>
      <c r="I2873" s="132">
        <v>17398.11</v>
      </c>
    </row>
    <row r="2874" spans="1:9" ht="13.5" customHeight="1" x14ac:dyDescent="0.2">
      <c r="A2874" s="127">
        <v>10086</v>
      </c>
      <c r="B2874" s="127" t="str">
        <f t="shared" si="44"/>
        <v>E15</v>
      </c>
      <c r="C2874" s="129" t="s">
        <v>26</v>
      </c>
      <c r="D2874" s="130">
        <v>4000</v>
      </c>
      <c r="E2874" s="130">
        <v>-1742.07</v>
      </c>
      <c r="F2874" s="130">
        <v>0</v>
      </c>
      <c r="G2874" s="130">
        <v>-1742.07</v>
      </c>
      <c r="H2874" s="131">
        <v>-43.551749999999998</v>
      </c>
      <c r="I2874" s="132">
        <v>5742.07</v>
      </c>
    </row>
    <row r="2875" spans="1:9" ht="13.5" customHeight="1" x14ac:dyDescent="0.2">
      <c r="A2875" s="127">
        <v>10086</v>
      </c>
      <c r="B2875" s="127" t="str">
        <f t="shared" si="44"/>
        <v>E16</v>
      </c>
      <c r="C2875" s="129" t="s">
        <v>27</v>
      </c>
      <c r="D2875" s="130">
        <v>16000</v>
      </c>
      <c r="E2875" s="130">
        <v>-8652.68</v>
      </c>
      <c r="F2875" s="130">
        <v>0</v>
      </c>
      <c r="G2875" s="130">
        <v>-8652.68</v>
      </c>
      <c r="H2875" s="131">
        <v>-54.079250000000002</v>
      </c>
      <c r="I2875" s="132">
        <v>24652.68</v>
      </c>
    </row>
    <row r="2876" spans="1:9" ht="13.5" customHeight="1" x14ac:dyDescent="0.2">
      <c r="A2876" s="127">
        <v>10086</v>
      </c>
      <c r="B2876" s="127" t="str">
        <f t="shared" si="44"/>
        <v>E17</v>
      </c>
      <c r="C2876" s="129" t="s">
        <v>28</v>
      </c>
      <c r="D2876" s="130">
        <v>11802</v>
      </c>
      <c r="E2876" s="130">
        <v>14283.42</v>
      </c>
      <c r="F2876" s="130">
        <v>0</v>
      </c>
      <c r="G2876" s="130">
        <v>14283.42</v>
      </c>
      <c r="H2876" s="131">
        <v>121.02541942043722</v>
      </c>
      <c r="I2876" s="132">
        <v>-2481.42</v>
      </c>
    </row>
    <row r="2877" spans="1:9" ht="13.5" customHeight="1" x14ac:dyDescent="0.2">
      <c r="A2877" s="127">
        <v>10086</v>
      </c>
      <c r="B2877" s="127" t="str">
        <f t="shared" si="44"/>
        <v>E18</v>
      </c>
      <c r="C2877" s="129" t="s">
        <v>29</v>
      </c>
      <c r="D2877" s="130">
        <v>7390</v>
      </c>
      <c r="E2877" s="130">
        <v>3066.21</v>
      </c>
      <c r="F2877" s="130">
        <v>0</v>
      </c>
      <c r="G2877" s="130">
        <v>3066.21</v>
      </c>
      <c r="H2877" s="131">
        <v>41.491339648173209</v>
      </c>
      <c r="I2877" s="132">
        <v>4323.79</v>
      </c>
    </row>
    <row r="2878" spans="1:9" ht="12.75" customHeight="1" x14ac:dyDescent="0.2">
      <c r="A2878" s="127">
        <v>10086</v>
      </c>
      <c r="B2878" s="127" t="str">
        <f t="shared" si="44"/>
        <v/>
      </c>
    </row>
    <row r="2879" spans="1:9" ht="13.5" customHeight="1" x14ac:dyDescent="0.2">
      <c r="A2879" s="127">
        <v>10086</v>
      </c>
      <c r="C2879" s="143" t="s">
        <v>30</v>
      </c>
      <c r="D2879" s="144">
        <v>91122</v>
      </c>
      <c r="E2879" s="144">
        <v>17672.02</v>
      </c>
      <c r="F2879" s="144">
        <v>0</v>
      </c>
      <c r="G2879" s="144">
        <v>17672.02</v>
      </c>
      <c r="H2879" s="145">
        <v>19.393801716380239</v>
      </c>
      <c r="I2879" s="146">
        <v>73449.98</v>
      </c>
    </row>
    <row r="2880" spans="1:9" ht="13.5" customHeight="1" x14ac:dyDescent="0.2">
      <c r="A2880" s="127">
        <v>10086</v>
      </c>
      <c r="B2880" s="127" t="str">
        <f t="shared" si="44"/>
        <v>E19</v>
      </c>
      <c r="C2880" s="129" t="s">
        <v>31</v>
      </c>
      <c r="D2880" s="130">
        <v>102077</v>
      </c>
      <c r="E2880" s="130">
        <v>33281.53</v>
      </c>
      <c r="F2880" s="130">
        <v>0</v>
      </c>
      <c r="G2880" s="130">
        <v>33281.53</v>
      </c>
      <c r="H2880" s="131">
        <v>32.604337901780028</v>
      </c>
      <c r="I2880" s="132">
        <v>68795.47</v>
      </c>
    </row>
    <row r="2881" spans="1:9" ht="13.5" customHeight="1" x14ac:dyDescent="0.2">
      <c r="A2881" s="127">
        <v>10086</v>
      </c>
      <c r="B2881" s="127" t="str">
        <f t="shared" si="44"/>
        <v>E20</v>
      </c>
      <c r="C2881" s="129" t="s">
        <v>32</v>
      </c>
      <c r="D2881" s="130">
        <v>11500</v>
      </c>
      <c r="E2881" s="130">
        <v>4095.93</v>
      </c>
      <c r="F2881" s="130">
        <v>0</v>
      </c>
      <c r="G2881" s="130">
        <v>4095.93</v>
      </c>
      <c r="H2881" s="131">
        <v>35.616782608695651</v>
      </c>
      <c r="I2881" s="132">
        <v>7404.07</v>
      </c>
    </row>
    <row r="2882" spans="1:9" ht="13.5" customHeight="1" x14ac:dyDescent="0.2">
      <c r="A2882" s="127">
        <v>10086</v>
      </c>
      <c r="B2882" s="127" t="str">
        <f t="shared" si="44"/>
        <v>E22</v>
      </c>
      <c r="C2882" s="129" t="s">
        <v>33</v>
      </c>
      <c r="D2882" s="130">
        <v>12200</v>
      </c>
      <c r="E2882" s="130">
        <v>2483.41</v>
      </c>
      <c r="F2882" s="130">
        <v>0</v>
      </c>
      <c r="G2882" s="130">
        <v>2483.41</v>
      </c>
      <c r="H2882" s="131">
        <v>20.355819672131148</v>
      </c>
      <c r="I2882" s="132">
        <v>9716.59</v>
      </c>
    </row>
    <row r="2883" spans="1:9" ht="13.5" customHeight="1" x14ac:dyDescent="0.2">
      <c r="A2883" s="127">
        <v>10086</v>
      </c>
      <c r="B2883" s="127" t="str">
        <f t="shared" si="44"/>
        <v>E23</v>
      </c>
      <c r="C2883" s="129" t="s">
        <v>34</v>
      </c>
      <c r="D2883" s="130">
        <v>7396</v>
      </c>
      <c r="E2883" s="130">
        <v>696</v>
      </c>
      <c r="F2883" s="130">
        <v>0</v>
      </c>
      <c r="G2883" s="130">
        <v>696</v>
      </c>
      <c r="H2883" s="131">
        <v>9.4104921579232013</v>
      </c>
      <c r="I2883" s="132">
        <v>6700</v>
      </c>
    </row>
    <row r="2884" spans="1:9" ht="13.5" customHeight="1" x14ac:dyDescent="0.2">
      <c r="A2884" s="127">
        <v>10086</v>
      </c>
      <c r="B2884" s="127" t="str">
        <f t="shared" si="44"/>
        <v>E24</v>
      </c>
      <c r="C2884" s="129" t="s">
        <v>35</v>
      </c>
      <c r="D2884" s="130">
        <v>700</v>
      </c>
      <c r="E2884" s="130">
        <v>0</v>
      </c>
      <c r="F2884" s="130">
        <v>0</v>
      </c>
      <c r="G2884" s="130">
        <v>0</v>
      </c>
      <c r="H2884" s="131">
        <v>0</v>
      </c>
      <c r="I2884" s="132">
        <v>700</v>
      </c>
    </row>
    <row r="2885" spans="1:9" ht="13.5" customHeight="1" x14ac:dyDescent="0.2">
      <c r="A2885" s="127">
        <v>10086</v>
      </c>
      <c r="B2885" s="127" t="str">
        <f t="shared" si="44"/>
        <v>E25</v>
      </c>
      <c r="C2885" s="129" t="s">
        <v>36</v>
      </c>
      <c r="D2885" s="130">
        <v>60256</v>
      </c>
      <c r="E2885" s="130">
        <v>7352.56</v>
      </c>
      <c r="F2885" s="130">
        <v>0</v>
      </c>
      <c r="G2885" s="130">
        <v>7352.56</v>
      </c>
      <c r="H2885" s="131">
        <v>12.202203929899097</v>
      </c>
      <c r="I2885" s="132">
        <v>52903.44</v>
      </c>
    </row>
    <row r="2886" spans="1:9" ht="12.75" customHeight="1" x14ac:dyDescent="0.2">
      <c r="A2886" s="127">
        <v>10086</v>
      </c>
      <c r="B2886" s="127" t="str">
        <f t="shared" si="44"/>
        <v/>
      </c>
    </row>
    <row r="2887" spans="1:9" ht="13.5" customHeight="1" x14ac:dyDescent="0.2">
      <c r="A2887" s="127">
        <v>10086</v>
      </c>
      <c r="C2887" s="143" t="s">
        <v>37</v>
      </c>
      <c r="D2887" s="144">
        <v>194129</v>
      </c>
      <c r="E2887" s="144">
        <v>47909.43</v>
      </c>
      <c r="F2887" s="144">
        <v>0</v>
      </c>
      <c r="G2887" s="144">
        <v>47909.43</v>
      </c>
      <c r="H2887" s="145">
        <v>24.67917209690464</v>
      </c>
      <c r="I2887" s="146">
        <v>146219.57</v>
      </c>
    </row>
    <row r="2888" spans="1:9" ht="13.5" customHeight="1" x14ac:dyDescent="0.2">
      <c r="A2888" s="127">
        <v>10086</v>
      </c>
      <c r="B2888" s="127" t="str">
        <f t="shared" si="44"/>
        <v>E26</v>
      </c>
      <c r="C2888" s="129" t="s">
        <v>38</v>
      </c>
      <c r="D2888" s="130">
        <v>1050</v>
      </c>
      <c r="E2888" s="130">
        <v>0</v>
      </c>
      <c r="F2888" s="130">
        <v>0</v>
      </c>
      <c r="G2888" s="130">
        <v>0</v>
      </c>
      <c r="H2888" s="131">
        <v>0</v>
      </c>
      <c r="I2888" s="132">
        <v>1050</v>
      </c>
    </row>
    <row r="2889" spans="1:9" ht="13.5" customHeight="1" x14ac:dyDescent="0.2">
      <c r="A2889" s="127">
        <v>10086</v>
      </c>
      <c r="B2889" s="127" t="str">
        <f t="shared" si="44"/>
        <v>E27</v>
      </c>
      <c r="C2889" s="129" t="s">
        <v>39</v>
      </c>
      <c r="D2889" s="130">
        <v>51273</v>
      </c>
      <c r="E2889" s="130">
        <v>15972.38</v>
      </c>
      <c r="F2889" s="130">
        <v>0</v>
      </c>
      <c r="G2889" s="130">
        <v>15972.38</v>
      </c>
      <c r="H2889" s="131">
        <v>31.15163926433015</v>
      </c>
      <c r="I2889" s="132">
        <v>35300.620000000003</v>
      </c>
    </row>
    <row r="2890" spans="1:9" ht="13.5" customHeight="1" x14ac:dyDescent="0.2">
      <c r="A2890" s="127">
        <v>10086</v>
      </c>
      <c r="B2890" s="127" t="str">
        <f t="shared" si="44"/>
        <v>E28</v>
      </c>
      <c r="C2890" s="129" t="s">
        <v>40</v>
      </c>
      <c r="D2890" s="130">
        <v>24663</v>
      </c>
      <c r="E2890" s="130">
        <v>9077.74</v>
      </c>
      <c r="F2890" s="130">
        <v>0</v>
      </c>
      <c r="G2890" s="130">
        <v>9077.74</v>
      </c>
      <c r="H2890" s="131">
        <v>36.807119977293922</v>
      </c>
      <c r="I2890" s="132">
        <v>15585.26</v>
      </c>
    </row>
    <row r="2891" spans="1:9" ht="12.75" customHeight="1" x14ac:dyDescent="0.2">
      <c r="A2891" s="127">
        <v>10086</v>
      </c>
      <c r="B2891" s="127" t="str">
        <f t="shared" si="44"/>
        <v/>
      </c>
    </row>
    <row r="2892" spans="1:9" ht="13.5" customHeight="1" x14ac:dyDescent="0.2">
      <c r="A2892" s="127">
        <v>10086</v>
      </c>
      <c r="C2892" s="143" t="s">
        <v>41</v>
      </c>
      <c r="D2892" s="144">
        <v>76986</v>
      </c>
      <c r="E2892" s="144">
        <v>25050.12</v>
      </c>
      <c r="F2892" s="144">
        <v>0</v>
      </c>
      <c r="G2892" s="144">
        <v>25050.12</v>
      </c>
      <c r="H2892" s="145">
        <v>32.538539474709687</v>
      </c>
      <c r="I2892" s="146">
        <v>51935.88</v>
      </c>
    </row>
    <row r="2893" spans="1:9" ht="13.5" customHeight="1" x14ac:dyDescent="0.2">
      <c r="A2893" s="127">
        <v>10086</v>
      </c>
      <c r="B2893" s="127" t="str">
        <f t="shared" ref="B2893:B2955" si="45">LEFT(C2893,3)</f>
        <v>Con</v>
      </c>
      <c r="C2893" s="129" t="s">
        <v>42</v>
      </c>
      <c r="D2893" s="130">
        <v>54490</v>
      </c>
      <c r="E2893" s="130">
        <v>0</v>
      </c>
      <c r="F2893" s="130">
        <v>0</v>
      </c>
      <c r="G2893" s="130">
        <v>0</v>
      </c>
      <c r="H2893" s="131">
        <v>0</v>
      </c>
      <c r="I2893" s="132">
        <v>54490</v>
      </c>
    </row>
    <row r="2894" spans="1:9" ht="12.75" customHeight="1" x14ac:dyDescent="0.2">
      <c r="A2894" s="127">
        <v>10086</v>
      </c>
      <c r="B2894" s="127" t="str">
        <f t="shared" si="45"/>
        <v/>
      </c>
    </row>
    <row r="2895" spans="1:9" ht="13.5" customHeight="1" x14ac:dyDescent="0.2">
      <c r="A2895" s="127">
        <v>10086</v>
      </c>
      <c r="C2895" s="143" t="s">
        <v>44</v>
      </c>
      <c r="D2895" s="144">
        <v>54490</v>
      </c>
      <c r="E2895" s="144">
        <v>0</v>
      </c>
      <c r="F2895" s="144">
        <v>0</v>
      </c>
      <c r="G2895" s="144">
        <v>0</v>
      </c>
      <c r="H2895" s="145">
        <v>0</v>
      </c>
      <c r="I2895" s="146">
        <v>54490</v>
      </c>
    </row>
    <row r="2896" spans="1:9" ht="0.75" customHeight="1" x14ac:dyDescent="0.2">
      <c r="A2896" s="127">
        <v>10086</v>
      </c>
      <c r="B2896" s="127" t="str">
        <f t="shared" si="45"/>
        <v/>
      </c>
    </row>
    <row r="2897" spans="1:9" ht="15.75" customHeight="1" x14ac:dyDescent="0.2">
      <c r="A2897" s="127">
        <v>10086</v>
      </c>
      <c r="C2897" s="139" t="s">
        <v>45</v>
      </c>
      <c r="D2897" s="140">
        <v>2150023</v>
      </c>
      <c r="E2897" s="140">
        <v>532700.18000000005</v>
      </c>
      <c r="F2897" s="140">
        <v>0</v>
      </c>
      <c r="G2897" s="140">
        <v>532700.18000000005</v>
      </c>
      <c r="H2897" s="141">
        <v>24.776487507342946</v>
      </c>
      <c r="I2897" s="142">
        <v>1617322.82</v>
      </c>
    </row>
    <row r="2898" spans="1:9" ht="14.25" customHeight="1" x14ac:dyDescent="0.2">
      <c r="A2898" s="127">
        <v>10086</v>
      </c>
      <c r="B2898" s="127" t="s">
        <v>322</v>
      </c>
      <c r="C2898" s="161" t="s">
        <v>46</v>
      </c>
      <c r="D2898" s="162">
        <v>134490</v>
      </c>
      <c r="E2898" s="162">
        <v>-42156.15</v>
      </c>
      <c r="F2898" s="162">
        <v>0</v>
      </c>
      <c r="G2898" s="162">
        <v>-42156.15</v>
      </c>
      <c r="H2898" s="151">
        <v>-31.345192951148782</v>
      </c>
      <c r="I2898" s="152">
        <v>176646.15</v>
      </c>
    </row>
    <row r="2899" spans="1:9" ht="16.5" customHeight="1" x14ac:dyDescent="0.2">
      <c r="A2899" s="127">
        <v>10086</v>
      </c>
      <c r="B2899" s="127" t="s">
        <v>323</v>
      </c>
      <c r="C2899" s="153" t="s">
        <v>47</v>
      </c>
      <c r="D2899" s="154">
        <v>9697</v>
      </c>
      <c r="E2899" s="155"/>
      <c r="F2899" s="155"/>
      <c r="G2899" s="155"/>
      <c r="H2899" s="155"/>
      <c r="I2899" s="156"/>
    </row>
    <row r="2900" spans="1:9" ht="13.5" customHeight="1" x14ac:dyDescent="0.2">
      <c r="A2900" s="127">
        <v>10086</v>
      </c>
      <c r="B2900" s="127" t="str">
        <f>LEFT(C2900,4)</f>
        <v>CI01</v>
      </c>
      <c r="C2900" s="129" t="s">
        <v>48</v>
      </c>
      <c r="D2900" s="130">
        <v>-7825</v>
      </c>
      <c r="E2900" s="130">
        <v>-1956.25</v>
      </c>
      <c r="F2900" s="130">
        <v>0</v>
      </c>
      <c r="G2900" s="130">
        <v>-1956.25</v>
      </c>
      <c r="H2900" s="131">
        <v>25</v>
      </c>
      <c r="I2900" s="132">
        <v>-5868.75</v>
      </c>
    </row>
    <row r="2901" spans="1:9" ht="12.75" customHeight="1" x14ac:dyDescent="0.2">
      <c r="A2901" s="127">
        <v>10086</v>
      </c>
      <c r="B2901" s="127" t="str">
        <f t="shared" si="45"/>
        <v/>
      </c>
    </row>
    <row r="2902" spans="1:9" ht="13.5" customHeight="1" x14ac:dyDescent="0.2">
      <c r="A2902" s="127">
        <v>10086</v>
      </c>
      <c r="C2902" s="143" t="s">
        <v>51</v>
      </c>
      <c r="D2902" s="144">
        <v>-7825</v>
      </c>
      <c r="E2902" s="144">
        <v>-1956.25</v>
      </c>
      <c r="F2902" s="144">
        <v>0</v>
      </c>
      <c r="G2902" s="144">
        <v>-1956.25</v>
      </c>
      <c r="H2902" s="145">
        <v>25</v>
      </c>
      <c r="I2902" s="146">
        <v>-5868.75</v>
      </c>
    </row>
    <row r="2903" spans="1:9" ht="0.75" customHeight="1" x14ac:dyDescent="0.2">
      <c r="A2903" s="127">
        <v>10086</v>
      </c>
      <c r="B2903" s="127" t="str">
        <f t="shared" si="45"/>
        <v/>
      </c>
    </row>
    <row r="2904" spans="1:9" ht="13.5" customHeight="1" x14ac:dyDescent="0.2">
      <c r="A2904" s="127">
        <v>10086</v>
      </c>
      <c r="B2904" s="127" t="str">
        <f>LEFT(C2904,4)</f>
        <v>CE04</v>
      </c>
      <c r="C2904" s="129" t="s">
        <v>227</v>
      </c>
      <c r="D2904" s="130">
        <v>17522</v>
      </c>
      <c r="E2904" s="130">
        <v>6397.9</v>
      </c>
      <c r="F2904" s="130">
        <v>0</v>
      </c>
      <c r="G2904" s="130">
        <v>6397.9</v>
      </c>
      <c r="H2904" s="131">
        <v>36.513525853213103</v>
      </c>
      <c r="I2904" s="132">
        <v>11124.1</v>
      </c>
    </row>
    <row r="2905" spans="1:9" ht="12.75" customHeight="1" x14ac:dyDescent="0.2">
      <c r="A2905" s="127">
        <v>10086</v>
      </c>
      <c r="B2905" s="127" t="str">
        <f t="shared" si="45"/>
        <v/>
      </c>
    </row>
    <row r="2906" spans="1:9" ht="13.5" customHeight="1" x14ac:dyDescent="0.2">
      <c r="A2906" s="127">
        <v>10086</v>
      </c>
      <c r="C2906" s="143" t="s">
        <v>56</v>
      </c>
      <c r="D2906" s="144">
        <v>17522</v>
      </c>
      <c r="E2906" s="144">
        <v>6397.9</v>
      </c>
      <c r="F2906" s="144">
        <v>0</v>
      </c>
      <c r="G2906" s="144">
        <v>6397.9</v>
      </c>
      <c r="H2906" s="145">
        <v>36.513525853213103</v>
      </c>
      <c r="I2906" s="146">
        <v>11124.1</v>
      </c>
    </row>
    <row r="2907" spans="1:9" ht="0.75" customHeight="1" x14ac:dyDescent="0.2">
      <c r="A2907" s="127">
        <v>10086</v>
      </c>
      <c r="B2907" s="127" t="str">
        <f t="shared" si="45"/>
        <v/>
      </c>
    </row>
    <row r="2908" spans="1:9" ht="14.25" customHeight="1" x14ac:dyDescent="0.2">
      <c r="A2908" s="127">
        <v>10086</v>
      </c>
      <c r="B2908" s="127" t="s">
        <v>324</v>
      </c>
      <c r="C2908" s="157" t="s">
        <v>57</v>
      </c>
      <c r="D2908" s="158">
        <v>9697</v>
      </c>
      <c r="E2908" s="158">
        <v>4441.6499999999996</v>
      </c>
      <c r="F2908" s="158">
        <v>0</v>
      </c>
      <c r="G2908" s="158">
        <v>4441.6499999999996</v>
      </c>
      <c r="H2908" s="159">
        <v>45.804372486335978</v>
      </c>
      <c r="I2908" s="160">
        <v>5255.35</v>
      </c>
    </row>
    <row r="2909" spans="1:9" ht="0.75" customHeight="1" x14ac:dyDescent="0.2">
      <c r="A2909" s="127">
        <v>10086</v>
      </c>
      <c r="B2909" s="127" t="str">
        <f t="shared" si="45"/>
        <v/>
      </c>
    </row>
    <row r="2910" spans="1:9" ht="14.25" customHeight="1" x14ac:dyDescent="0.2">
      <c r="A2910" s="127">
        <v>10086</v>
      </c>
      <c r="B2910" s="127" t="str">
        <f t="shared" si="45"/>
        <v>TOT</v>
      </c>
      <c r="C2910" s="133" t="s">
        <v>58</v>
      </c>
      <c r="D2910" s="134">
        <v>144187</v>
      </c>
      <c r="E2910" s="134">
        <v>-37714.5</v>
      </c>
      <c r="F2910" s="134">
        <v>0</v>
      </c>
      <c r="G2910" s="134">
        <v>-37714.5</v>
      </c>
      <c r="H2910" s="135">
        <v>-26.156657673715387</v>
      </c>
      <c r="I2910" s="136">
        <v>181901.5</v>
      </c>
    </row>
    <row r="2911" spans="1:9" ht="6.75" customHeight="1" x14ac:dyDescent="0.2">
      <c r="B2911" s="127" t="str">
        <f t="shared" si="45"/>
        <v>Lon</v>
      </c>
      <c r="C2911" s="247" t="s">
        <v>202</v>
      </c>
      <c r="D2911" s="247"/>
      <c r="E2911" s="247"/>
      <c r="F2911" s="247"/>
      <c r="G2911" s="247"/>
    </row>
    <row r="2912" spans="1:9" ht="13.5" customHeight="1" x14ac:dyDescent="0.2">
      <c r="B2912" s="127" t="str">
        <f t="shared" si="45"/>
        <v/>
      </c>
      <c r="C2912" s="247"/>
      <c r="D2912" s="247"/>
      <c r="E2912" s="247"/>
      <c r="F2912" s="247"/>
      <c r="G2912" s="247"/>
    </row>
    <row r="2913" spans="1:9" ht="6.75" customHeight="1" x14ac:dyDescent="0.2">
      <c r="B2913" s="127" t="str">
        <f t="shared" si="45"/>
        <v/>
      </c>
      <c r="C2913" s="247"/>
      <c r="D2913" s="247"/>
      <c r="E2913" s="247"/>
      <c r="F2913" s="247"/>
      <c r="G2913" s="247"/>
    </row>
    <row r="2914" spans="1:9" ht="13.5" customHeight="1" x14ac:dyDescent="0.2">
      <c r="B2914" s="127" t="str">
        <f t="shared" si="45"/>
        <v>Rep</v>
      </c>
      <c r="C2914" s="248" t="s">
        <v>203</v>
      </c>
      <c r="D2914" s="248"/>
      <c r="E2914" s="248"/>
      <c r="F2914" s="248"/>
      <c r="G2914" s="248"/>
    </row>
    <row r="2915" spans="1:9" ht="6.75" customHeight="1" x14ac:dyDescent="0.2">
      <c r="B2915" s="127" t="str">
        <f t="shared" si="45"/>
        <v/>
      </c>
    </row>
    <row r="2916" spans="1:9" ht="12.75" customHeight="1" x14ac:dyDescent="0.2">
      <c r="B2916" s="127" t="str">
        <f t="shared" si="45"/>
        <v>Cos</v>
      </c>
      <c r="C2916" s="248" t="s">
        <v>266</v>
      </c>
      <c r="D2916" s="248"/>
      <c r="E2916" s="248"/>
      <c r="F2916" s="248"/>
      <c r="G2916" s="248"/>
    </row>
    <row r="2917" spans="1:9" ht="13.5" customHeight="1" x14ac:dyDescent="0.2">
      <c r="B2917" s="127" t="str">
        <f t="shared" si="45"/>
        <v/>
      </c>
      <c r="C2917" s="248"/>
      <c r="D2917" s="248"/>
      <c r="E2917" s="248"/>
      <c r="F2917" s="248"/>
      <c r="G2917" s="248"/>
    </row>
    <row r="2918" spans="1:9" ht="6" customHeight="1" x14ac:dyDescent="0.2">
      <c r="B2918" s="127" t="str">
        <f t="shared" si="45"/>
        <v/>
      </c>
    </row>
    <row r="2919" spans="1:9" ht="13.5" customHeight="1" x14ac:dyDescent="0.2">
      <c r="B2919" s="127" t="str">
        <f t="shared" si="45"/>
        <v xml:space="preserve">
CF</v>
      </c>
      <c r="C2919" s="249" t="s">
        <v>205</v>
      </c>
      <c r="D2919" s="251" t="s">
        <v>206</v>
      </c>
      <c r="E2919" s="251" t="s">
        <v>207</v>
      </c>
      <c r="F2919" s="251" t="s">
        <v>208</v>
      </c>
      <c r="G2919" s="252" t="s">
        <v>209</v>
      </c>
      <c r="H2919" s="245" t="s">
        <v>210</v>
      </c>
      <c r="I2919" s="243" t="s">
        <v>211</v>
      </c>
    </row>
    <row r="2920" spans="1:9" ht="15" customHeight="1" x14ac:dyDescent="0.2">
      <c r="B2920" s="127" t="str">
        <f t="shared" si="45"/>
        <v/>
      </c>
      <c r="C2920" s="250"/>
      <c r="D2920" s="246"/>
      <c r="E2920" s="246"/>
      <c r="F2920" s="246"/>
      <c r="G2920" s="253"/>
      <c r="H2920" s="246"/>
      <c r="I2920" s="244"/>
    </row>
    <row r="2921" spans="1:9" ht="16.5" customHeight="1" x14ac:dyDescent="0.2">
      <c r="A2921" s="127">
        <v>10087</v>
      </c>
      <c r="B2921" s="126" t="s">
        <v>321</v>
      </c>
      <c r="C2921" s="147" t="s">
        <v>5</v>
      </c>
      <c r="D2921" s="148">
        <v>407524</v>
      </c>
      <c r="E2921" s="149"/>
      <c r="F2921" s="149"/>
      <c r="G2921" s="149"/>
      <c r="H2921" s="149"/>
      <c r="I2921" s="150"/>
    </row>
    <row r="2922" spans="1:9" ht="13.5" customHeight="1" x14ac:dyDescent="0.2">
      <c r="A2922" s="127">
        <v>10087</v>
      </c>
      <c r="B2922" s="127" t="str">
        <f t="shared" si="45"/>
        <v>I01</v>
      </c>
      <c r="C2922" s="129" t="s">
        <v>6</v>
      </c>
      <c r="D2922" s="130">
        <v>-1610699</v>
      </c>
      <c r="E2922" s="130">
        <v>-1618975.25</v>
      </c>
      <c r="F2922" s="130">
        <v>0</v>
      </c>
      <c r="G2922" s="130">
        <v>-1618975.25</v>
      </c>
      <c r="H2922" s="131">
        <v>100.5138297099582</v>
      </c>
      <c r="I2922" s="132">
        <v>8276.25</v>
      </c>
    </row>
    <row r="2923" spans="1:9" ht="13.5" customHeight="1" x14ac:dyDescent="0.2">
      <c r="A2923" s="127">
        <v>10087</v>
      </c>
      <c r="B2923" s="127" t="str">
        <f t="shared" si="45"/>
        <v>I03</v>
      </c>
      <c r="C2923" s="129" t="s">
        <v>7</v>
      </c>
      <c r="D2923" s="130">
        <v>-49015</v>
      </c>
      <c r="E2923" s="130">
        <v>-22793</v>
      </c>
      <c r="F2923" s="130">
        <v>0</v>
      </c>
      <c r="G2923" s="130">
        <v>-22793</v>
      </c>
      <c r="H2923" s="131">
        <v>46.502091196572472</v>
      </c>
      <c r="I2923" s="132">
        <v>-26222</v>
      </c>
    </row>
    <row r="2924" spans="1:9" ht="13.5" customHeight="1" x14ac:dyDescent="0.2">
      <c r="A2924" s="127">
        <v>10087</v>
      </c>
      <c r="B2924" s="127" t="str">
        <f t="shared" si="45"/>
        <v>I05</v>
      </c>
      <c r="C2924" s="129" t="s">
        <v>8</v>
      </c>
      <c r="D2924" s="130">
        <v>-97680</v>
      </c>
      <c r="E2924" s="130">
        <v>0</v>
      </c>
      <c r="F2924" s="130">
        <v>0</v>
      </c>
      <c r="G2924" s="130">
        <v>0</v>
      </c>
      <c r="H2924" s="131">
        <v>0</v>
      </c>
      <c r="I2924" s="132">
        <v>-97680</v>
      </c>
    </row>
    <row r="2925" spans="1:9" ht="13.5" customHeight="1" x14ac:dyDescent="0.2">
      <c r="A2925" s="127">
        <v>10087</v>
      </c>
      <c r="B2925" s="127" t="str">
        <f t="shared" si="45"/>
        <v>I06</v>
      </c>
      <c r="C2925" s="129" t="s">
        <v>9</v>
      </c>
      <c r="D2925" s="130">
        <v>-4000</v>
      </c>
      <c r="E2925" s="130">
        <v>-5000</v>
      </c>
      <c r="F2925" s="130">
        <v>0</v>
      </c>
      <c r="G2925" s="130">
        <v>-5000</v>
      </c>
      <c r="H2925" s="131">
        <v>125</v>
      </c>
      <c r="I2925" s="132">
        <v>1000</v>
      </c>
    </row>
    <row r="2926" spans="1:9" ht="13.5" customHeight="1" x14ac:dyDescent="0.2">
      <c r="A2926" s="127">
        <v>10087</v>
      </c>
      <c r="B2926" s="127" t="str">
        <f t="shared" si="45"/>
        <v>I07</v>
      </c>
      <c r="C2926" s="129" t="s">
        <v>212</v>
      </c>
      <c r="D2926" s="130">
        <v>-2000</v>
      </c>
      <c r="E2926" s="130">
        <v>-1379.89</v>
      </c>
      <c r="F2926" s="130">
        <v>0</v>
      </c>
      <c r="G2926" s="130">
        <v>-1379.89</v>
      </c>
      <c r="H2926" s="131">
        <v>68.994500000000002</v>
      </c>
      <c r="I2926" s="132">
        <v>-620.11</v>
      </c>
    </row>
    <row r="2927" spans="1:9" ht="13.5" customHeight="1" x14ac:dyDescent="0.2">
      <c r="A2927" s="127">
        <v>10087</v>
      </c>
      <c r="B2927" s="127" t="str">
        <f t="shared" si="45"/>
        <v>I08</v>
      </c>
      <c r="C2927" s="129" t="s">
        <v>213</v>
      </c>
      <c r="D2927" s="130">
        <v>-14000</v>
      </c>
      <c r="E2927" s="130">
        <v>-9801.9</v>
      </c>
      <c r="F2927" s="130">
        <v>0</v>
      </c>
      <c r="G2927" s="130">
        <v>-9801.9</v>
      </c>
      <c r="H2927" s="131">
        <v>70.013571428571424</v>
      </c>
      <c r="I2927" s="132">
        <v>-4198.1000000000004</v>
      </c>
    </row>
    <row r="2928" spans="1:9" ht="13.5" customHeight="1" x14ac:dyDescent="0.2">
      <c r="A2928" s="127">
        <v>10087</v>
      </c>
      <c r="B2928" s="127" t="str">
        <f t="shared" si="45"/>
        <v>I09</v>
      </c>
      <c r="C2928" s="129" t="s">
        <v>10</v>
      </c>
      <c r="D2928" s="130">
        <v>-39000</v>
      </c>
      <c r="E2928" s="130">
        <v>-10891.12</v>
      </c>
      <c r="F2928" s="130">
        <v>0</v>
      </c>
      <c r="G2928" s="130">
        <v>-10891.12</v>
      </c>
      <c r="H2928" s="131">
        <v>27.925948717948717</v>
      </c>
      <c r="I2928" s="132">
        <v>-28108.880000000001</v>
      </c>
    </row>
    <row r="2929" spans="1:9" ht="13.5" customHeight="1" x14ac:dyDescent="0.2">
      <c r="A2929" s="127">
        <v>10087</v>
      </c>
      <c r="B2929" s="127" t="str">
        <f t="shared" si="45"/>
        <v>I12</v>
      </c>
      <c r="C2929" s="129" t="s">
        <v>11</v>
      </c>
      <c r="D2929" s="130">
        <v>-31738</v>
      </c>
      <c r="E2929" s="130">
        <v>-19280</v>
      </c>
      <c r="F2929" s="130">
        <v>0</v>
      </c>
      <c r="G2929" s="130">
        <v>-19280</v>
      </c>
      <c r="H2929" s="131">
        <v>60.747369084378342</v>
      </c>
      <c r="I2929" s="132">
        <v>-12458</v>
      </c>
    </row>
    <row r="2930" spans="1:9" ht="13.5" customHeight="1" x14ac:dyDescent="0.2">
      <c r="A2930" s="127">
        <v>10087</v>
      </c>
      <c r="B2930" s="127" t="str">
        <f t="shared" si="45"/>
        <v>I13</v>
      </c>
      <c r="C2930" s="129" t="s">
        <v>12</v>
      </c>
      <c r="D2930" s="130">
        <v>-6000</v>
      </c>
      <c r="E2930" s="130">
        <v>-2514</v>
      </c>
      <c r="F2930" s="130">
        <v>0</v>
      </c>
      <c r="G2930" s="130">
        <v>-2514</v>
      </c>
      <c r="H2930" s="131">
        <v>41.9</v>
      </c>
      <c r="I2930" s="132">
        <v>-3486</v>
      </c>
    </row>
    <row r="2931" spans="1:9" ht="13.5" customHeight="1" x14ac:dyDescent="0.2">
      <c r="A2931" s="127">
        <v>10087</v>
      </c>
      <c r="B2931" s="127" t="str">
        <f t="shared" si="45"/>
        <v>I18</v>
      </c>
      <c r="C2931" s="129" t="s">
        <v>13</v>
      </c>
      <c r="D2931" s="130">
        <v>-72575</v>
      </c>
      <c r="E2931" s="130">
        <v>0</v>
      </c>
      <c r="F2931" s="130">
        <v>0</v>
      </c>
      <c r="G2931" s="130">
        <v>0</v>
      </c>
      <c r="H2931" s="131">
        <v>0</v>
      </c>
      <c r="I2931" s="132">
        <v>-72575</v>
      </c>
    </row>
    <row r="2932" spans="1:9" ht="12.75" customHeight="1" x14ac:dyDescent="0.2">
      <c r="A2932" s="127">
        <v>10087</v>
      </c>
      <c r="B2932" s="127" t="str">
        <f t="shared" si="45"/>
        <v/>
      </c>
    </row>
    <row r="2933" spans="1:9" ht="13.5" customHeight="1" x14ac:dyDescent="0.2">
      <c r="A2933" s="127">
        <v>10087</v>
      </c>
      <c r="C2933" s="143" t="s">
        <v>14</v>
      </c>
      <c r="D2933" s="144">
        <v>-1926707</v>
      </c>
      <c r="E2933" s="144">
        <v>-1690635.16</v>
      </c>
      <c r="F2933" s="144">
        <v>0</v>
      </c>
      <c r="G2933" s="144">
        <v>-1690635.16</v>
      </c>
      <c r="H2933" s="145">
        <v>87.747392831395743</v>
      </c>
      <c r="I2933" s="146">
        <v>-236071.84</v>
      </c>
    </row>
    <row r="2934" spans="1:9" ht="0.75" customHeight="1" x14ac:dyDescent="0.2">
      <c r="A2934" s="127">
        <v>10087</v>
      </c>
      <c r="B2934" s="127" t="str">
        <f t="shared" si="45"/>
        <v/>
      </c>
    </row>
    <row r="2935" spans="1:9" ht="13.5" customHeight="1" x14ac:dyDescent="0.2">
      <c r="A2935" s="127">
        <v>10087</v>
      </c>
      <c r="B2935" s="127" t="str">
        <f t="shared" si="45"/>
        <v>E01</v>
      </c>
      <c r="C2935" s="129" t="s">
        <v>15</v>
      </c>
      <c r="D2935" s="130">
        <v>941528</v>
      </c>
      <c r="E2935" s="130">
        <v>-3762</v>
      </c>
      <c r="F2935" s="130">
        <v>0</v>
      </c>
      <c r="G2935" s="130">
        <v>-3762</v>
      </c>
      <c r="H2935" s="131">
        <v>-0.3995632631212242</v>
      </c>
      <c r="I2935" s="132">
        <v>945290</v>
      </c>
    </row>
    <row r="2936" spans="1:9" ht="13.5" customHeight="1" x14ac:dyDescent="0.2">
      <c r="A2936" s="127">
        <v>10087</v>
      </c>
      <c r="B2936" s="127" t="str">
        <f t="shared" si="45"/>
        <v>E03</v>
      </c>
      <c r="C2936" s="129" t="s">
        <v>17</v>
      </c>
      <c r="D2936" s="130">
        <v>404217</v>
      </c>
      <c r="E2936" s="130">
        <v>-3505</v>
      </c>
      <c r="F2936" s="130">
        <v>0</v>
      </c>
      <c r="G2936" s="130">
        <v>-3505</v>
      </c>
      <c r="H2936" s="131">
        <v>-0.86710850854862598</v>
      </c>
      <c r="I2936" s="132">
        <v>407722</v>
      </c>
    </row>
    <row r="2937" spans="1:9" ht="13.5" customHeight="1" x14ac:dyDescent="0.2">
      <c r="A2937" s="127">
        <v>10087</v>
      </c>
      <c r="B2937" s="127" t="str">
        <f t="shared" si="45"/>
        <v>E04</v>
      </c>
      <c r="C2937" s="129" t="s">
        <v>18</v>
      </c>
      <c r="D2937" s="130">
        <v>58801</v>
      </c>
      <c r="E2937" s="130">
        <v>0</v>
      </c>
      <c r="F2937" s="130">
        <v>0</v>
      </c>
      <c r="G2937" s="130">
        <v>0</v>
      </c>
      <c r="H2937" s="131">
        <v>0</v>
      </c>
      <c r="I2937" s="132">
        <v>58801</v>
      </c>
    </row>
    <row r="2938" spans="1:9" ht="13.5" customHeight="1" x14ac:dyDescent="0.2">
      <c r="A2938" s="127">
        <v>10087</v>
      </c>
      <c r="B2938" s="127" t="str">
        <f t="shared" si="45"/>
        <v>E05</v>
      </c>
      <c r="C2938" s="129" t="s">
        <v>214</v>
      </c>
      <c r="D2938" s="130">
        <v>51108</v>
      </c>
      <c r="E2938" s="130">
        <v>0</v>
      </c>
      <c r="F2938" s="130">
        <v>0</v>
      </c>
      <c r="G2938" s="130">
        <v>0</v>
      </c>
      <c r="H2938" s="131">
        <v>0</v>
      </c>
      <c r="I2938" s="132">
        <v>51108</v>
      </c>
    </row>
    <row r="2939" spans="1:9" ht="13.5" customHeight="1" x14ac:dyDescent="0.2">
      <c r="A2939" s="127">
        <v>10087</v>
      </c>
      <c r="B2939" s="127" t="str">
        <f t="shared" si="45"/>
        <v>E07</v>
      </c>
      <c r="C2939" s="129" t="s">
        <v>19</v>
      </c>
      <c r="D2939" s="130">
        <v>27304</v>
      </c>
      <c r="E2939" s="130">
        <v>0</v>
      </c>
      <c r="F2939" s="130">
        <v>0</v>
      </c>
      <c r="G2939" s="130">
        <v>0</v>
      </c>
      <c r="H2939" s="131">
        <v>0</v>
      </c>
      <c r="I2939" s="132">
        <v>27304</v>
      </c>
    </row>
    <row r="2940" spans="1:9" ht="13.5" customHeight="1" x14ac:dyDescent="0.2">
      <c r="A2940" s="127">
        <v>10087</v>
      </c>
      <c r="B2940" s="127" t="str">
        <f t="shared" si="45"/>
        <v>E08</v>
      </c>
      <c r="C2940" s="129" t="s">
        <v>20</v>
      </c>
      <c r="D2940" s="130">
        <v>7400</v>
      </c>
      <c r="E2940" s="130">
        <v>569.70000000000005</v>
      </c>
      <c r="F2940" s="130">
        <v>0</v>
      </c>
      <c r="G2940" s="130">
        <v>569.70000000000005</v>
      </c>
      <c r="H2940" s="131">
        <v>7.698648648648649</v>
      </c>
      <c r="I2940" s="132">
        <v>6830.3</v>
      </c>
    </row>
    <row r="2941" spans="1:9" ht="13.5" customHeight="1" x14ac:dyDescent="0.2">
      <c r="A2941" s="127">
        <v>10087</v>
      </c>
      <c r="B2941" s="127" t="str">
        <f t="shared" si="45"/>
        <v>E09</v>
      </c>
      <c r="C2941" s="129" t="s">
        <v>215</v>
      </c>
      <c r="D2941" s="130">
        <v>10900</v>
      </c>
      <c r="E2941" s="130">
        <v>2066.2800000000002</v>
      </c>
      <c r="F2941" s="130">
        <v>0</v>
      </c>
      <c r="G2941" s="130">
        <v>2066.2800000000002</v>
      </c>
      <c r="H2941" s="131">
        <v>18.956697247706426</v>
      </c>
      <c r="I2941" s="132">
        <v>8833.7199999999993</v>
      </c>
    </row>
    <row r="2942" spans="1:9" ht="13.5" customHeight="1" x14ac:dyDescent="0.2">
      <c r="A2942" s="127">
        <v>10087</v>
      </c>
      <c r="B2942" s="127" t="str">
        <f t="shared" si="45"/>
        <v>E10</v>
      </c>
      <c r="C2942" s="129" t="s">
        <v>21</v>
      </c>
      <c r="D2942" s="130">
        <v>15120</v>
      </c>
      <c r="E2942" s="130">
        <v>0</v>
      </c>
      <c r="F2942" s="130">
        <v>0</v>
      </c>
      <c r="G2942" s="130">
        <v>0</v>
      </c>
      <c r="H2942" s="131">
        <v>0</v>
      </c>
      <c r="I2942" s="132">
        <v>15120</v>
      </c>
    </row>
    <row r="2943" spans="1:9" ht="13.5" customHeight="1" x14ac:dyDescent="0.2">
      <c r="A2943" s="127">
        <v>10087</v>
      </c>
      <c r="B2943" s="127" t="str">
        <f t="shared" si="45"/>
        <v>E11</v>
      </c>
      <c r="C2943" s="129" t="s">
        <v>22</v>
      </c>
      <c r="D2943" s="130">
        <v>1900</v>
      </c>
      <c r="E2943" s="130">
        <v>0</v>
      </c>
      <c r="F2943" s="130">
        <v>0</v>
      </c>
      <c r="G2943" s="130">
        <v>0</v>
      </c>
      <c r="H2943" s="131">
        <v>0</v>
      </c>
      <c r="I2943" s="132">
        <v>1900</v>
      </c>
    </row>
    <row r="2944" spans="1:9" ht="12.75" customHeight="1" x14ac:dyDescent="0.2">
      <c r="A2944" s="127">
        <v>10087</v>
      </c>
      <c r="B2944" s="127" t="str">
        <f t="shared" si="45"/>
        <v/>
      </c>
    </row>
    <row r="2945" spans="1:9" ht="13.5" customHeight="1" x14ac:dyDescent="0.2">
      <c r="A2945" s="127">
        <v>10087</v>
      </c>
      <c r="C2945" s="143" t="s">
        <v>23</v>
      </c>
      <c r="D2945" s="144">
        <v>1518278</v>
      </c>
      <c r="E2945" s="144">
        <v>-4631.0200000000004</v>
      </c>
      <c r="F2945" s="144">
        <v>0</v>
      </c>
      <c r="G2945" s="144">
        <v>-4631.0200000000004</v>
      </c>
      <c r="H2945" s="145">
        <v>-0.30501792161909735</v>
      </c>
      <c r="I2945" s="146">
        <v>1522909.02</v>
      </c>
    </row>
    <row r="2946" spans="1:9" ht="13.5" customHeight="1" x14ac:dyDescent="0.2">
      <c r="A2946" s="127">
        <v>10087</v>
      </c>
      <c r="B2946" s="127" t="str">
        <f t="shared" si="45"/>
        <v>E12</v>
      </c>
      <c r="C2946" s="129" t="s">
        <v>24</v>
      </c>
      <c r="D2946" s="130">
        <v>25500</v>
      </c>
      <c r="E2946" s="130">
        <v>962.14</v>
      </c>
      <c r="F2946" s="130">
        <v>0</v>
      </c>
      <c r="G2946" s="130">
        <v>962.14</v>
      </c>
      <c r="H2946" s="131">
        <v>3.7730980392156859</v>
      </c>
      <c r="I2946" s="132">
        <v>24537.86</v>
      </c>
    </row>
    <row r="2947" spans="1:9" ht="13.5" customHeight="1" x14ac:dyDescent="0.2">
      <c r="A2947" s="127">
        <v>10087</v>
      </c>
      <c r="B2947" s="127" t="str">
        <f t="shared" si="45"/>
        <v>E13</v>
      </c>
      <c r="C2947" s="129" t="s">
        <v>216</v>
      </c>
      <c r="D2947" s="130">
        <v>1000</v>
      </c>
      <c r="E2947" s="130">
        <v>16.670000000000002</v>
      </c>
      <c r="F2947" s="130">
        <v>0</v>
      </c>
      <c r="G2947" s="130">
        <v>16.670000000000002</v>
      </c>
      <c r="H2947" s="131">
        <v>1.6670000000000005</v>
      </c>
      <c r="I2947" s="132">
        <v>983.33</v>
      </c>
    </row>
    <row r="2948" spans="1:9" ht="13.5" customHeight="1" x14ac:dyDescent="0.2">
      <c r="A2948" s="127">
        <v>10087</v>
      </c>
      <c r="B2948" s="127" t="str">
        <f t="shared" si="45"/>
        <v>E14</v>
      </c>
      <c r="C2948" s="129" t="s">
        <v>25</v>
      </c>
      <c r="D2948" s="130">
        <v>3250</v>
      </c>
      <c r="E2948" s="130">
        <v>276.45</v>
      </c>
      <c r="F2948" s="130">
        <v>0</v>
      </c>
      <c r="G2948" s="130">
        <v>276.45</v>
      </c>
      <c r="H2948" s="131">
        <v>8.5061538461538468</v>
      </c>
      <c r="I2948" s="132">
        <v>2973.55</v>
      </c>
    </row>
    <row r="2949" spans="1:9" ht="13.5" customHeight="1" x14ac:dyDescent="0.2">
      <c r="A2949" s="127">
        <v>10087</v>
      </c>
      <c r="B2949" s="127" t="str">
        <f t="shared" si="45"/>
        <v>E15</v>
      </c>
      <c r="C2949" s="129" t="s">
        <v>26</v>
      </c>
      <c r="D2949" s="130">
        <v>7500</v>
      </c>
      <c r="E2949" s="130">
        <v>850.62</v>
      </c>
      <c r="F2949" s="130">
        <v>0</v>
      </c>
      <c r="G2949" s="130">
        <v>850.62</v>
      </c>
      <c r="H2949" s="131">
        <v>11.341600000000001</v>
      </c>
      <c r="I2949" s="132">
        <v>6649.38</v>
      </c>
    </row>
    <row r="2950" spans="1:9" ht="13.5" customHeight="1" x14ac:dyDescent="0.2">
      <c r="A2950" s="127">
        <v>10087</v>
      </c>
      <c r="B2950" s="127" t="str">
        <f t="shared" si="45"/>
        <v>E16</v>
      </c>
      <c r="C2950" s="129" t="s">
        <v>27</v>
      </c>
      <c r="D2950" s="130">
        <v>17000</v>
      </c>
      <c r="E2950" s="130">
        <v>3012.36</v>
      </c>
      <c r="F2950" s="130">
        <v>0</v>
      </c>
      <c r="G2950" s="130">
        <v>3012.36</v>
      </c>
      <c r="H2950" s="131">
        <v>17.719764705882355</v>
      </c>
      <c r="I2950" s="132">
        <v>13987.64</v>
      </c>
    </row>
    <row r="2951" spans="1:9" ht="13.5" customHeight="1" x14ac:dyDescent="0.2">
      <c r="A2951" s="127">
        <v>10087</v>
      </c>
      <c r="B2951" s="127" t="str">
        <f t="shared" si="45"/>
        <v>E17</v>
      </c>
      <c r="C2951" s="129" t="s">
        <v>28</v>
      </c>
      <c r="D2951" s="130">
        <v>5016</v>
      </c>
      <c r="E2951" s="130">
        <v>-5016</v>
      </c>
      <c r="F2951" s="130">
        <v>0</v>
      </c>
      <c r="G2951" s="130">
        <v>-5016</v>
      </c>
      <c r="H2951" s="131">
        <v>-100</v>
      </c>
      <c r="I2951" s="132">
        <v>10032</v>
      </c>
    </row>
    <row r="2952" spans="1:9" ht="13.5" customHeight="1" x14ac:dyDescent="0.2">
      <c r="A2952" s="127">
        <v>10087</v>
      </c>
      <c r="B2952" s="127" t="str">
        <f t="shared" si="45"/>
        <v>E18</v>
      </c>
      <c r="C2952" s="129" t="s">
        <v>29</v>
      </c>
      <c r="D2952" s="130">
        <v>9355</v>
      </c>
      <c r="E2952" s="130">
        <v>4270.6000000000004</v>
      </c>
      <c r="F2952" s="130">
        <v>0</v>
      </c>
      <c r="G2952" s="130">
        <v>4270.6000000000004</v>
      </c>
      <c r="H2952" s="131">
        <v>45.650454302512024</v>
      </c>
      <c r="I2952" s="132">
        <v>5084.3999999999996</v>
      </c>
    </row>
    <row r="2953" spans="1:9" ht="12.75" customHeight="1" x14ac:dyDescent="0.2">
      <c r="A2953" s="127">
        <v>10087</v>
      </c>
      <c r="B2953" s="127" t="str">
        <f t="shared" si="45"/>
        <v/>
      </c>
    </row>
    <row r="2954" spans="1:9" ht="13.5" customHeight="1" x14ac:dyDescent="0.2">
      <c r="A2954" s="127">
        <v>10087</v>
      </c>
      <c r="C2954" s="143" t="s">
        <v>30</v>
      </c>
      <c r="D2954" s="144">
        <v>68621</v>
      </c>
      <c r="E2954" s="144">
        <v>4372.84</v>
      </c>
      <c r="F2954" s="144">
        <v>0</v>
      </c>
      <c r="G2954" s="144">
        <v>4372.84</v>
      </c>
      <c r="H2954" s="145">
        <v>6.372451581877268</v>
      </c>
      <c r="I2954" s="146">
        <v>64248.160000000003</v>
      </c>
    </row>
    <row r="2955" spans="1:9" ht="13.5" customHeight="1" x14ac:dyDescent="0.2">
      <c r="A2955" s="127">
        <v>10087</v>
      </c>
      <c r="B2955" s="127" t="str">
        <f t="shared" si="45"/>
        <v>E19</v>
      </c>
      <c r="C2955" s="129" t="s">
        <v>31</v>
      </c>
      <c r="D2955" s="130">
        <v>106597</v>
      </c>
      <c r="E2955" s="130">
        <v>29771.99</v>
      </c>
      <c r="F2955" s="130">
        <v>0</v>
      </c>
      <c r="G2955" s="130">
        <v>29771.99</v>
      </c>
      <c r="H2955" s="131">
        <v>27.929482067975645</v>
      </c>
      <c r="I2955" s="132">
        <v>76825.009999999995</v>
      </c>
    </row>
    <row r="2956" spans="1:9" ht="13.5" customHeight="1" x14ac:dyDescent="0.2">
      <c r="A2956" s="127">
        <v>10087</v>
      </c>
      <c r="B2956" s="127" t="str">
        <f t="shared" ref="B2956:B3019" si="46">LEFT(C2956,3)</f>
        <v>E20</v>
      </c>
      <c r="C2956" s="129" t="s">
        <v>32</v>
      </c>
      <c r="D2956" s="130">
        <v>36773</v>
      </c>
      <c r="E2956" s="130">
        <v>8717.08</v>
      </c>
      <c r="F2956" s="130">
        <v>0</v>
      </c>
      <c r="G2956" s="130">
        <v>8717.08</v>
      </c>
      <c r="H2956" s="131">
        <v>23.705109727245535</v>
      </c>
      <c r="I2956" s="132">
        <v>28055.919999999998</v>
      </c>
    </row>
    <row r="2957" spans="1:9" ht="13.5" customHeight="1" x14ac:dyDescent="0.2">
      <c r="A2957" s="127">
        <v>10087</v>
      </c>
      <c r="B2957" s="127" t="str">
        <f t="shared" si="46"/>
        <v>E22</v>
      </c>
      <c r="C2957" s="129" t="s">
        <v>33</v>
      </c>
      <c r="D2957" s="130">
        <v>30085</v>
      </c>
      <c r="E2957" s="130">
        <v>9966.33</v>
      </c>
      <c r="F2957" s="130">
        <v>0</v>
      </c>
      <c r="G2957" s="130">
        <v>9966.33</v>
      </c>
      <c r="H2957" s="131">
        <v>33.127239488116999</v>
      </c>
      <c r="I2957" s="132">
        <v>20118.669999999998</v>
      </c>
    </row>
    <row r="2958" spans="1:9" ht="13.5" customHeight="1" x14ac:dyDescent="0.2">
      <c r="A2958" s="127">
        <v>10087</v>
      </c>
      <c r="B2958" s="127" t="str">
        <f t="shared" si="46"/>
        <v>E23</v>
      </c>
      <c r="C2958" s="129" t="s">
        <v>34</v>
      </c>
      <c r="D2958" s="130">
        <v>10319</v>
      </c>
      <c r="E2958" s="130">
        <v>5131.5600000000004</v>
      </c>
      <c r="F2958" s="130">
        <v>0</v>
      </c>
      <c r="G2958" s="130">
        <v>5131.5600000000004</v>
      </c>
      <c r="H2958" s="131">
        <v>49.729237329198575</v>
      </c>
      <c r="I2958" s="132">
        <v>5187.4399999999996</v>
      </c>
    </row>
    <row r="2959" spans="1:9" ht="13.5" customHeight="1" x14ac:dyDescent="0.2">
      <c r="A2959" s="127">
        <v>10087</v>
      </c>
      <c r="B2959" s="127" t="str">
        <f t="shared" si="46"/>
        <v>E24</v>
      </c>
      <c r="C2959" s="129" t="s">
        <v>35</v>
      </c>
      <c r="D2959" s="130">
        <v>5450</v>
      </c>
      <c r="E2959" s="130">
        <v>2838.31</v>
      </c>
      <c r="F2959" s="130">
        <v>0</v>
      </c>
      <c r="G2959" s="130">
        <v>2838.31</v>
      </c>
      <c r="H2959" s="131">
        <v>52.079082568807337</v>
      </c>
      <c r="I2959" s="132">
        <v>2611.69</v>
      </c>
    </row>
    <row r="2960" spans="1:9" ht="13.5" customHeight="1" x14ac:dyDescent="0.2">
      <c r="A2960" s="127">
        <v>10087</v>
      </c>
      <c r="B2960" s="127" t="str">
        <f t="shared" si="46"/>
        <v>E25</v>
      </c>
      <c r="C2960" s="129" t="s">
        <v>36</v>
      </c>
      <c r="D2960" s="130">
        <v>127000</v>
      </c>
      <c r="E2960" s="130">
        <v>17280.839999999997</v>
      </c>
      <c r="F2960" s="130">
        <v>0</v>
      </c>
      <c r="G2960" s="130">
        <v>17280.839999999997</v>
      </c>
      <c r="H2960" s="131">
        <v>13.606960629921254</v>
      </c>
      <c r="I2960" s="132">
        <v>109719.16</v>
      </c>
    </row>
    <row r="2961" spans="1:9" ht="12.75" customHeight="1" x14ac:dyDescent="0.2">
      <c r="A2961" s="127">
        <v>10087</v>
      </c>
      <c r="B2961" s="127" t="str">
        <f t="shared" si="46"/>
        <v/>
      </c>
    </row>
    <row r="2962" spans="1:9" ht="13.5" customHeight="1" x14ac:dyDescent="0.2">
      <c r="A2962" s="127">
        <v>10087</v>
      </c>
      <c r="C2962" s="143" t="s">
        <v>37</v>
      </c>
      <c r="D2962" s="144">
        <v>316224</v>
      </c>
      <c r="E2962" s="144">
        <v>73706.11</v>
      </c>
      <c r="F2962" s="144">
        <v>0</v>
      </c>
      <c r="G2962" s="144">
        <v>73706.11</v>
      </c>
      <c r="H2962" s="145">
        <v>23.308196088848412</v>
      </c>
      <c r="I2962" s="146">
        <v>242517.89</v>
      </c>
    </row>
    <row r="2963" spans="1:9" ht="13.5" customHeight="1" x14ac:dyDescent="0.2">
      <c r="A2963" s="127">
        <v>10087</v>
      </c>
      <c r="B2963" s="127" t="str">
        <f t="shared" si="46"/>
        <v>E26</v>
      </c>
      <c r="C2963" s="129" t="s">
        <v>38</v>
      </c>
      <c r="D2963" s="130">
        <v>11500</v>
      </c>
      <c r="E2963" s="130">
        <v>330</v>
      </c>
      <c r="F2963" s="130">
        <v>0</v>
      </c>
      <c r="G2963" s="130">
        <v>330</v>
      </c>
      <c r="H2963" s="131">
        <v>2.8695652173913038</v>
      </c>
      <c r="I2963" s="132">
        <v>11170</v>
      </c>
    </row>
    <row r="2964" spans="1:9" ht="13.5" customHeight="1" x14ac:dyDescent="0.2">
      <c r="A2964" s="127">
        <v>10087</v>
      </c>
      <c r="B2964" s="127" t="str">
        <f t="shared" si="46"/>
        <v>E27</v>
      </c>
      <c r="C2964" s="129" t="s">
        <v>39</v>
      </c>
      <c r="D2964" s="130">
        <v>66347</v>
      </c>
      <c r="E2964" s="130">
        <v>22626.25</v>
      </c>
      <c r="F2964" s="130">
        <v>0</v>
      </c>
      <c r="G2964" s="130">
        <v>22626.25</v>
      </c>
      <c r="H2964" s="131">
        <v>34.102898397817533</v>
      </c>
      <c r="I2964" s="132">
        <v>43720.75</v>
      </c>
    </row>
    <row r="2965" spans="1:9" ht="13.5" customHeight="1" x14ac:dyDescent="0.2">
      <c r="A2965" s="127">
        <v>10087</v>
      </c>
      <c r="B2965" s="127" t="str">
        <f t="shared" si="46"/>
        <v>E28</v>
      </c>
      <c r="C2965" s="129" t="s">
        <v>40</v>
      </c>
      <c r="D2965" s="130">
        <v>47553</v>
      </c>
      <c r="E2965" s="130">
        <v>15963.599999999999</v>
      </c>
      <c r="F2965" s="130">
        <v>0</v>
      </c>
      <c r="G2965" s="130">
        <v>15963.599999999999</v>
      </c>
      <c r="H2965" s="131">
        <v>33.570121758879559</v>
      </c>
      <c r="I2965" s="132">
        <v>31589.4</v>
      </c>
    </row>
    <row r="2966" spans="1:9" ht="12.75" customHeight="1" x14ac:dyDescent="0.2">
      <c r="A2966" s="127">
        <v>10087</v>
      </c>
      <c r="B2966" s="127" t="str">
        <f t="shared" si="46"/>
        <v/>
      </c>
    </row>
    <row r="2967" spans="1:9" ht="13.5" customHeight="1" x14ac:dyDescent="0.2">
      <c r="A2967" s="127">
        <v>10087</v>
      </c>
      <c r="C2967" s="143" t="s">
        <v>41</v>
      </c>
      <c r="D2967" s="144">
        <v>125400</v>
      </c>
      <c r="E2967" s="144">
        <v>38919.85</v>
      </c>
      <c r="F2967" s="144">
        <v>0</v>
      </c>
      <c r="G2967" s="144">
        <v>38919.85</v>
      </c>
      <c r="H2967" s="145">
        <v>31.036562998405106</v>
      </c>
      <c r="I2967" s="146">
        <v>86480.15</v>
      </c>
    </row>
    <row r="2968" spans="1:9" ht="13.5" customHeight="1" x14ac:dyDescent="0.2">
      <c r="A2968" s="127">
        <v>10087</v>
      </c>
      <c r="B2968" s="127" t="str">
        <f t="shared" si="46"/>
        <v>Con</v>
      </c>
      <c r="C2968" s="129" t="s">
        <v>42</v>
      </c>
      <c r="D2968" s="130">
        <v>305708</v>
      </c>
      <c r="E2968" s="130">
        <v>0</v>
      </c>
      <c r="F2968" s="130">
        <v>0</v>
      </c>
      <c r="G2968" s="130">
        <v>0</v>
      </c>
      <c r="H2968" s="131">
        <v>0</v>
      </c>
      <c r="I2968" s="132">
        <v>305708</v>
      </c>
    </row>
    <row r="2969" spans="1:9" ht="12.75" customHeight="1" x14ac:dyDescent="0.2">
      <c r="A2969" s="127">
        <v>10087</v>
      </c>
      <c r="B2969" s="127" t="str">
        <f t="shared" si="46"/>
        <v/>
      </c>
    </row>
    <row r="2970" spans="1:9" ht="13.5" customHeight="1" x14ac:dyDescent="0.2">
      <c r="A2970" s="127">
        <v>10087</v>
      </c>
      <c r="C2970" s="143" t="s">
        <v>44</v>
      </c>
      <c r="D2970" s="144">
        <v>305708</v>
      </c>
      <c r="E2970" s="144">
        <v>0</v>
      </c>
      <c r="F2970" s="144">
        <v>0</v>
      </c>
      <c r="G2970" s="144">
        <v>0</v>
      </c>
      <c r="H2970" s="145">
        <v>0</v>
      </c>
      <c r="I2970" s="146">
        <v>305708</v>
      </c>
    </row>
    <row r="2971" spans="1:9" ht="0.75" customHeight="1" x14ac:dyDescent="0.2">
      <c r="A2971" s="127">
        <v>10087</v>
      </c>
      <c r="B2971" s="127" t="str">
        <f t="shared" si="46"/>
        <v/>
      </c>
    </row>
    <row r="2972" spans="1:9" ht="15.75" customHeight="1" x14ac:dyDescent="0.2">
      <c r="A2972" s="127">
        <v>10087</v>
      </c>
      <c r="C2972" s="139" t="s">
        <v>45</v>
      </c>
      <c r="D2972" s="140">
        <v>2334231</v>
      </c>
      <c r="E2972" s="140">
        <v>112367.78</v>
      </c>
      <c r="F2972" s="140">
        <v>0</v>
      </c>
      <c r="G2972" s="140">
        <v>112367.78</v>
      </c>
      <c r="H2972" s="141">
        <v>4.8139100200451459</v>
      </c>
      <c r="I2972" s="142">
        <v>2221863.2200000002</v>
      </c>
    </row>
    <row r="2973" spans="1:9" ht="14.25" customHeight="1" x14ac:dyDescent="0.2">
      <c r="A2973" s="127">
        <v>10087</v>
      </c>
      <c r="B2973" s="127" t="s">
        <v>322</v>
      </c>
      <c r="C2973" s="161" t="s">
        <v>46</v>
      </c>
      <c r="D2973" s="162">
        <v>407524</v>
      </c>
      <c r="E2973" s="162">
        <v>-1578267.38</v>
      </c>
      <c r="F2973" s="162">
        <v>0</v>
      </c>
      <c r="G2973" s="162">
        <v>-1578267.38</v>
      </c>
      <c r="H2973" s="151">
        <v>-387.28206927690144</v>
      </c>
      <c r="I2973" s="152">
        <v>1985791.38</v>
      </c>
    </row>
    <row r="2974" spans="1:9" ht="16.5" customHeight="1" x14ac:dyDescent="0.2">
      <c r="A2974" s="127">
        <v>10087</v>
      </c>
      <c r="B2974" s="127" t="s">
        <v>323</v>
      </c>
      <c r="C2974" s="153" t="s">
        <v>47</v>
      </c>
      <c r="D2974" s="154">
        <v>1</v>
      </c>
      <c r="E2974" s="155"/>
      <c r="F2974" s="155"/>
      <c r="G2974" s="155"/>
      <c r="H2974" s="155"/>
      <c r="I2974" s="156"/>
    </row>
    <row r="2975" spans="1:9" ht="13.5" customHeight="1" x14ac:dyDescent="0.2">
      <c r="A2975" s="127">
        <v>10087</v>
      </c>
      <c r="B2975" s="127" t="s">
        <v>325</v>
      </c>
      <c r="C2975" s="129" t="s">
        <v>229</v>
      </c>
      <c r="D2975" s="130">
        <v>1</v>
      </c>
      <c r="E2975" s="130">
        <v>0</v>
      </c>
      <c r="F2975" s="130">
        <v>0</v>
      </c>
      <c r="G2975" s="130">
        <v>0</v>
      </c>
      <c r="H2975" s="131">
        <v>0</v>
      </c>
      <c r="I2975" s="132">
        <v>1</v>
      </c>
    </row>
    <row r="2976" spans="1:9" ht="13.5" customHeight="1" x14ac:dyDescent="0.2">
      <c r="A2976" s="127">
        <v>10087</v>
      </c>
      <c r="B2976" s="127" t="str">
        <f>LEFT(C2976,4)</f>
        <v>CE04</v>
      </c>
      <c r="C2976" s="129" t="s">
        <v>227</v>
      </c>
      <c r="D2976" s="130">
        <v>0</v>
      </c>
      <c r="E2976" s="130">
        <v>9924.9500000000007</v>
      </c>
      <c r="F2976" s="130">
        <v>0</v>
      </c>
      <c r="G2976" s="130">
        <v>9924.9500000000007</v>
      </c>
      <c r="H2976" s="131">
        <v>0</v>
      </c>
      <c r="I2976" s="132">
        <v>-9924.9500000000007</v>
      </c>
    </row>
    <row r="2977" spans="1:9" ht="12.75" customHeight="1" x14ac:dyDescent="0.2">
      <c r="A2977" s="127">
        <v>10087</v>
      </c>
      <c r="B2977" s="127" t="str">
        <f t="shared" si="46"/>
        <v/>
      </c>
    </row>
    <row r="2978" spans="1:9" ht="13.5" customHeight="1" x14ac:dyDescent="0.2">
      <c r="A2978" s="127">
        <v>10087</v>
      </c>
      <c r="C2978" s="143" t="s">
        <v>56</v>
      </c>
      <c r="D2978" s="144">
        <v>1</v>
      </c>
      <c r="E2978" s="144">
        <v>9924.9500000000007</v>
      </c>
      <c r="F2978" s="144">
        <v>0</v>
      </c>
      <c r="G2978" s="144">
        <v>9924.9500000000007</v>
      </c>
      <c r="H2978" s="145">
        <v>992495.00000000012</v>
      </c>
      <c r="I2978" s="146">
        <v>-9923.9500000000007</v>
      </c>
    </row>
    <row r="2979" spans="1:9" ht="0.75" customHeight="1" x14ac:dyDescent="0.2">
      <c r="A2979" s="127">
        <v>10087</v>
      </c>
      <c r="B2979" s="127" t="str">
        <f t="shared" si="46"/>
        <v/>
      </c>
    </row>
    <row r="2980" spans="1:9" ht="14.25" customHeight="1" x14ac:dyDescent="0.2">
      <c r="A2980" s="127">
        <v>10087</v>
      </c>
      <c r="B2980" s="127" t="s">
        <v>324</v>
      </c>
      <c r="C2980" s="157" t="s">
        <v>57</v>
      </c>
      <c r="D2980" s="158">
        <v>1</v>
      </c>
      <c r="E2980" s="158">
        <v>9924.9500000000007</v>
      </c>
      <c r="F2980" s="158">
        <v>0</v>
      </c>
      <c r="G2980" s="158">
        <v>9924.9500000000007</v>
      </c>
      <c r="H2980" s="159">
        <v>992495.00000000012</v>
      </c>
      <c r="I2980" s="160">
        <v>-9923.9500000000007</v>
      </c>
    </row>
    <row r="2981" spans="1:9" ht="0.75" customHeight="1" x14ac:dyDescent="0.2">
      <c r="A2981" s="127">
        <v>10087</v>
      </c>
      <c r="B2981" s="127" t="str">
        <f t="shared" si="46"/>
        <v/>
      </c>
    </row>
    <row r="2982" spans="1:9" ht="14.25" customHeight="1" x14ac:dyDescent="0.2">
      <c r="A2982" s="127">
        <v>10087</v>
      </c>
      <c r="B2982" s="127" t="str">
        <f t="shared" si="46"/>
        <v>TOT</v>
      </c>
      <c r="C2982" s="133" t="s">
        <v>58</v>
      </c>
      <c r="D2982" s="134">
        <v>407525</v>
      </c>
      <c r="E2982" s="134">
        <v>-1568342.43</v>
      </c>
      <c r="F2982" s="134">
        <v>0</v>
      </c>
      <c r="G2982" s="134">
        <v>-1568342.43</v>
      </c>
      <c r="H2982" s="135">
        <v>-384.84569780995031</v>
      </c>
      <c r="I2982" s="136">
        <v>1975867.43</v>
      </c>
    </row>
    <row r="2983" spans="1:9" ht="6.75" customHeight="1" x14ac:dyDescent="0.2">
      <c r="B2983" s="127" t="str">
        <f t="shared" si="46"/>
        <v>Lon</v>
      </c>
      <c r="C2983" s="247" t="s">
        <v>202</v>
      </c>
      <c r="D2983" s="247"/>
      <c r="E2983" s="247"/>
      <c r="F2983" s="247"/>
      <c r="G2983" s="247"/>
    </row>
    <row r="2984" spans="1:9" ht="13.5" customHeight="1" x14ac:dyDescent="0.2">
      <c r="B2984" s="127" t="str">
        <f t="shared" si="46"/>
        <v/>
      </c>
      <c r="C2984" s="247"/>
      <c r="D2984" s="247"/>
      <c r="E2984" s="247"/>
      <c r="F2984" s="247"/>
      <c r="G2984" s="247"/>
    </row>
    <row r="2985" spans="1:9" ht="6.75" customHeight="1" x14ac:dyDescent="0.2">
      <c r="B2985" s="127" t="str">
        <f t="shared" si="46"/>
        <v/>
      </c>
      <c r="C2985" s="247"/>
      <c r="D2985" s="247"/>
      <c r="E2985" s="247"/>
      <c r="F2985" s="247"/>
      <c r="G2985" s="247"/>
    </row>
    <row r="2986" spans="1:9" ht="13.5" customHeight="1" x14ac:dyDescent="0.2">
      <c r="B2986" s="127" t="str">
        <f t="shared" si="46"/>
        <v>Rep</v>
      </c>
      <c r="C2986" s="248" t="s">
        <v>203</v>
      </c>
      <c r="D2986" s="248"/>
      <c r="E2986" s="248"/>
      <c r="F2986" s="248"/>
      <c r="G2986" s="248"/>
    </row>
    <row r="2987" spans="1:9" ht="6.75" customHeight="1" x14ac:dyDescent="0.2">
      <c r="B2987" s="127" t="str">
        <f t="shared" si="46"/>
        <v/>
      </c>
    </row>
    <row r="2988" spans="1:9" ht="12.75" customHeight="1" x14ac:dyDescent="0.2">
      <c r="B2988" s="127" t="str">
        <f t="shared" si="46"/>
        <v>Cos</v>
      </c>
      <c r="C2988" s="248" t="s">
        <v>267</v>
      </c>
      <c r="D2988" s="248"/>
      <c r="E2988" s="248"/>
      <c r="F2988" s="248"/>
      <c r="G2988" s="248"/>
    </row>
    <row r="2989" spans="1:9" ht="13.5" customHeight="1" x14ac:dyDescent="0.2">
      <c r="B2989" s="127" t="str">
        <f t="shared" si="46"/>
        <v/>
      </c>
      <c r="C2989" s="248"/>
      <c r="D2989" s="248"/>
      <c r="E2989" s="248"/>
      <c r="F2989" s="248"/>
      <c r="G2989" s="248"/>
    </row>
    <row r="2990" spans="1:9" ht="6" customHeight="1" x14ac:dyDescent="0.2">
      <c r="B2990" s="127" t="str">
        <f t="shared" si="46"/>
        <v/>
      </c>
    </row>
    <row r="2991" spans="1:9" ht="13.5" customHeight="1" x14ac:dyDescent="0.2">
      <c r="B2991" s="127" t="str">
        <f t="shared" si="46"/>
        <v xml:space="preserve">
CF</v>
      </c>
      <c r="C2991" s="249" t="s">
        <v>205</v>
      </c>
      <c r="D2991" s="251" t="s">
        <v>206</v>
      </c>
      <c r="E2991" s="251" t="s">
        <v>207</v>
      </c>
      <c r="F2991" s="251" t="s">
        <v>208</v>
      </c>
      <c r="G2991" s="252" t="s">
        <v>209</v>
      </c>
      <c r="H2991" s="245" t="s">
        <v>210</v>
      </c>
      <c r="I2991" s="243" t="s">
        <v>211</v>
      </c>
    </row>
    <row r="2992" spans="1:9" ht="15" customHeight="1" x14ac:dyDescent="0.2">
      <c r="B2992" s="127" t="str">
        <f t="shared" si="46"/>
        <v/>
      </c>
      <c r="C2992" s="250"/>
      <c r="D2992" s="246"/>
      <c r="E2992" s="246"/>
      <c r="F2992" s="246"/>
      <c r="G2992" s="253"/>
      <c r="H2992" s="246"/>
      <c r="I2992" s="244"/>
    </row>
    <row r="2993" spans="1:9" ht="16.5" customHeight="1" x14ac:dyDescent="0.2">
      <c r="A2993" s="127">
        <v>10088</v>
      </c>
      <c r="B2993" s="126" t="s">
        <v>321</v>
      </c>
      <c r="C2993" s="147" t="s">
        <v>5</v>
      </c>
      <c r="D2993" s="148">
        <v>247131</v>
      </c>
      <c r="E2993" s="149"/>
      <c r="F2993" s="149"/>
      <c r="G2993" s="149"/>
      <c r="H2993" s="149"/>
      <c r="I2993" s="150"/>
    </row>
    <row r="2994" spans="1:9" ht="13.5" customHeight="1" x14ac:dyDescent="0.2">
      <c r="A2994" s="127">
        <v>10088</v>
      </c>
      <c r="B2994" s="127" t="str">
        <f t="shared" si="46"/>
        <v>I01</v>
      </c>
      <c r="C2994" s="129" t="s">
        <v>6</v>
      </c>
      <c r="D2994" s="130">
        <v>-1931683</v>
      </c>
      <c r="E2994" s="130">
        <v>-1936548</v>
      </c>
      <c r="F2994" s="130">
        <v>0</v>
      </c>
      <c r="G2994" s="130">
        <v>-1936548</v>
      </c>
      <c r="H2994" s="131">
        <v>100.25185291789595</v>
      </c>
      <c r="I2994" s="132">
        <v>4865</v>
      </c>
    </row>
    <row r="2995" spans="1:9" ht="13.5" customHeight="1" x14ac:dyDescent="0.2">
      <c r="A2995" s="127">
        <v>10088</v>
      </c>
      <c r="B2995" s="127" t="str">
        <f t="shared" si="46"/>
        <v>I03</v>
      </c>
      <c r="C2995" s="129" t="s">
        <v>7</v>
      </c>
      <c r="D2995" s="130">
        <v>-99281</v>
      </c>
      <c r="E2995" s="130">
        <v>-120610</v>
      </c>
      <c r="F2995" s="130">
        <v>0</v>
      </c>
      <c r="G2995" s="130">
        <v>-120610</v>
      </c>
      <c r="H2995" s="131">
        <v>121.48346612141295</v>
      </c>
      <c r="I2995" s="132">
        <v>21329</v>
      </c>
    </row>
    <row r="2996" spans="1:9" ht="13.5" customHeight="1" x14ac:dyDescent="0.2">
      <c r="A2996" s="127">
        <v>10088</v>
      </c>
      <c r="B2996" s="127" t="str">
        <f t="shared" si="46"/>
        <v>I05</v>
      </c>
      <c r="C2996" s="129" t="s">
        <v>8</v>
      </c>
      <c r="D2996" s="130">
        <v>-79200</v>
      </c>
      <c r="E2996" s="130">
        <v>0</v>
      </c>
      <c r="F2996" s="130">
        <v>0</v>
      </c>
      <c r="G2996" s="130">
        <v>0</v>
      </c>
      <c r="H2996" s="131">
        <v>0</v>
      </c>
      <c r="I2996" s="132">
        <v>-79200</v>
      </c>
    </row>
    <row r="2997" spans="1:9" ht="13.5" customHeight="1" x14ac:dyDescent="0.2">
      <c r="A2997" s="127">
        <v>10088</v>
      </c>
      <c r="B2997" s="127" t="str">
        <f t="shared" si="46"/>
        <v>I06</v>
      </c>
      <c r="C2997" s="129" t="s">
        <v>9</v>
      </c>
      <c r="D2997" s="130">
        <v>-4595</v>
      </c>
      <c r="E2997" s="130">
        <v>-500</v>
      </c>
      <c r="F2997" s="130">
        <v>0</v>
      </c>
      <c r="G2997" s="130">
        <v>-500</v>
      </c>
      <c r="H2997" s="131">
        <v>10.881392818280737</v>
      </c>
      <c r="I2997" s="132">
        <v>-4095</v>
      </c>
    </row>
    <row r="2998" spans="1:9" ht="13.5" customHeight="1" x14ac:dyDescent="0.2">
      <c r="A2998" s="127">
        <v>10088</v>
      </c>
      <c r="B2998" s="127" t="str">
        <f t="shared" si="46"/>
        <v>I08</v>
      </c>
      <c r="C2998" s="129" t="s">
        <v>213</v>
      </c>
      <c r="D2998" s="130">
        <v>-133000</v>
      </c>
      <c r="E2998" s="130">
        <v>-41916.82</v>
      </c>
      <c r="F2998" s="130">
        <v>0</v>
      </c>
      <c r="G2998" s="130">
        <v>-41916.82</v>
      </c>
      <c r="H2998" s="131">
        <v>31.516406015037592</v>
      </c>
      <c r="I2998" s="132">
        <v>-91083.18</v>
      </c>
    </row>
    <row r="2999" spans="1:9" ht="13.5" customHeight="1" x14ac:dyDescent="0.2">
      <c r="A2999" s="127">
        <v>10088</v>
      </c>
      <c r="B2999" s="127" t="str">
        <f t="shared" si="46"/>
        <v>I09</v>
      </c>
      <c r="C2999" s="129" t="s">
        <v>10</v>
      </c>
      <c r="D2999" s="130">
        <v>-54430</v>
      </c>
      <c r="E2999" s="130">
        <v>-13300.02</v>
      </c>
      <c r="F2999" s="130">
        <v>0</v>
      </c>
      <c r="G2999" s="130">
        <v>-13300.02</v>
      </c>
      <c r="H2999" s="131">
        <v>24.435090942494949</v>
      </c>
      <c r="I2999" s="132">
        <v>-41129.980000000003</v>
      </c>
    </row>
    <row r="3000" spans="1:9" ht="13.5" customHeight="1" x14ac:dyDescent="0.2">
      <c r="A3000" s="127">
        <v>10088</v>
      </c>
      <c r="B3000" s="127" t="str">
        <f t="shared" si="46"/>
        <v>I10</v>
      </c>
      <c r="C3000" s="129" t="s">
        <v>63</v>
      </c>
      <c r="D3000" s="130">
        <v>-10000</v>
      </c>
      <c r="E3000" s="130">
        <v>0</v>
      </c>
      <c r="F3000" s="130">
        <v>0</v>
      </c>
      <c r="G3000" s="130">
        <v>0</v>
      </c>
      <c r="H3000" s="131">
        <v>0</v>
      </c>
      <c r="I3000" s="132">
        <v>-10000</v>
      </c>
    </row>
    <row r="3001" spans="1:9" ht="13.5" customHeight="1" x14ac:dyDescent="0.2">
      <c r="A3001" s="127">
        <v>10088</v>
      </c>
      <c r="B3001" s="127" t="str">
        <f t="shared" si="46"/>
        <v>I12</v>
      </c>
      <c r="C3001" s="129" t="s">
        <v>11</v>
      </c>
      <c r="D3001" s="130">
        <v>-65330</v>
      </c>
      <c r="E3001" s="130">
        <v>-41855.11</v>
      </c>
      <c r="F3001" s="130">
        <v>0</v>
      </c>
      <c r="G3001" s="130">
        <v>-41855.11</v>
      </c>
      <c r="H3001" s="131">
        <v>64.067212612888412</v>
      </c>
      <c r="I3001" s="132">
        <v>-23474.89</v>
      </c>
    </row>
    <row r="3002" spans="1:9" ht="13.5" customHeight="1" x14ac:dyDescent="0.2">
      <c r="A3002" s="127">
        <v>10088</v>
      </c>
      <c r="B3002" s="127" t="str">
        <f t="shared" si="46"/>
        <v>I13</v>
      </c>
      <c r="C3002" s="129" t="s">
        <v>12</v>
      </c>
      <c r="D3002" s="130">
        <v>0</v>
      </c>
      <c r="E3002" s="130">
        <v>-80</v>
      </c>
      <c r="F3002" s="130">
        <v>0</v>
      </c>
      <c r="G3002" s="130">
        <v>-80</v>
      </c>
      <c r="H3002" s="131">
        <v>0</v>
      </c>
      <c r="I3002" s="132">
        <v>80</v>
      </c>
    </row>
    <row r="3003" spans="1:9" ht="13.5" customHeight="1" x14ac:dyDescent="0.2">
      <c r="A3003" s="127">
        <v>10088</v>
      </c>
      <c r="B3003" s="127" t="str">
        <f t="shared" si="46"/>
        <v>I18</v>
      </c>
      <c r="C3003" s="129" t="s">
        <v>13</v>
      </c>
      <c r="D3003" s="130">
        <v>-81531</v>
      </c>
      <c r="E3003" s="130">
        <v>0</v>
      </c>
      <c r="F3003" s="130">
        <v>0</v>
      </c>
      <c r="G3003" s="130">
        <v>0</v>
      </c>
      <c r="H3003" s="131">
        <v>0</v>
      </c>
      <c r="I3003" s="132">
        <v>-81531</v>
      </c>
    </row>
    <row r="3004" spans="1:9" ht="12.75" customHeight="1" x14ac:dyDescent="0.2">
      <c r="A3004" s="127">
        <v>10088</v>
      </c>
      <c r="B3004" s="127" t="str">
        <f t="shared" si="46"/>
        <v/>
      </c>
    </row>
    <row r="3005" spans="1:9" ht="13.5" customHeight="1" x14ac:dyDescent="0.2">
      <c r="A3005" s="127">
        <v>10088</v>
      </c>
      <c r="C3005" s="143" t="s">
        <v>14</v>
      </c>
      <c r="D3005" s="144">
        <v>-2459050</v>
      </c>
      <c r="E3005" s="144">
        <v>-2154809.9500000002</v>
      </c>
      <c r="F3005" s="144">
        <v>0</v>
      </c>
      <c r="G3005" s="144">
        <v>-2154809.9500000002</v>
      </c>
      <c r="H3005" s="145">
        <v>87.627740387548045</v>
      </c>
      <c r="I3005" s="146">
        <v>-304240.05</v>
      </c>
    </row>
    <row r="3006" spans="1:9" ht="0.75" customHeight="1" x14ac:dyDescent="0.2">
      <c r="A3006" s="127">
        <v>10088</v>
      </c>
      <c r="B3006" s="127" t="str">
        <f t="shared" si="46"/>
        <v/>
      </c>
    </row>
    <row r="3007" spans="1:9" ht="13.5" customHeight="1" x14ac:dyDescent="0.2">
      <c r="A3007" s="127">
        <v>10088</v>
      </c>
      <c r="B3007" s="127" t="str">
        <f t="shared" si="46"/>
        <v>E01</v>
      </c>
      <c r="C3007" s="129" t="s">
        <v>15</v>
      </c>
      <c r="D3007" s="130">
        <v>1180525</v>
      </c>
      <c r="E3007" s="130">
        <v>-1990</v>
      </c>
      <c r="F3007" s="130">
        <v>0</v>
      </c>
      <c r="G3007" s="130">
        <v>-1990</v>
      </c>
      <c r="H3007" s="131">
        <v>-0.16856906884648779</v>
      </c>
      <c r="I3007" s="132">
        <v>1182515</v>
      </c>
    </row>
    <row r="3008" spans="1:9" ht="13.5" customHeight="1" x14ac:dyDescent="0.2">
      <c r="A3008" s="127">
        <v>10088</v>
      </c>
      <c r="B3008" s="127" t="str">
        <f t="shared" si="46"/>
        <v>E03</v>
      </c>
      <c r="C3008" s="129" t="s">
        <v>17</v>
      </c>
      <c r="D3008" s="130">
        <v>567269</v>
      </c>
      <c r="E3008" s="130">
        <v>0</v>
      </c>
      <c r="F3008" s="130">
        <v>0</v>
      </c>
      <c r="G3008" s="130">
        <v>0</v>
      </c>
      <c r="H3008" s="131">
        <v>0</v>
      </c>
      <c r="I3008" s="132">
        <v>567269</v>
      </c>
    </row>
    <row r="3009" spans="1:9" ht="13.5" customHeight="1" x14ac:dyDescent="0.2">
      <c r="A3009" s="127">
        <v>10088</v>
      </c>
      <c r="B3009" s="127" t="str">
        <f t="shared" si="46"/>
        <v>E04</v>
      </c>
      <c r="C3009" s="129" t="s">
        <v>18</v>
      </c>
      <c r="D3009" s="130">
        <v>43884</v>
      </c>
      <c r="E3009" s="130">
        <v>0</v>
      </c>
      <c r="F3009" s="130">
        <v>0</v>
      </c>
      <c r="G3009" s="130">
        <v>0</v>
      </c>
      <c r="H3009" s="131">
        <v>0</v>
      </c>
      <c r="I3009" s="132">
        <v>43884</v>
      </c>
    </row>
    <row r="3010" spans="1:9" ht="13.5" customHeight="1" x14ac:dyDescent="0.2">
      <c r="A3010" s="127">
        <v>10088</v>
      </c>
      <c r="B3010" s="127" t="str">
        <f t="shared" si="46"/>
        <v>E05</v>
      </c>
      <c r="C3010" s="129" t="s">
        <v>214</v>
      </c>
      <c r="D3010" s="130">
        <v>114195</v>
      </c>
      <c r="E3010" s="130">
        <v>0</v>
      </c>
      <c r="F3010" s="130">
        <v>0</v>
      </c>
      <c r="G3010" s="130">
        <v>0</v>
      </c>
      <c r="H3010" s="131">
        <v>0</v>
      </c>
      <c r="I3010" s="132">
        <v>114195</v>
      </c>
    </row>
    <row r="3011" spans="1:9" ht="13.5" customHeight="1" x14ac:dyDescent="0.2">
      <c r="A3011" s="127">
        <v>10088</v>
      </c>
      <c r="B3011" s="127" t="str">
        <f t="shared" si="46"/>
        <v>E07</v>
      </c>
      <c r="C3011" s="129" t="s">
        <v>19</v>
      </c>
      <c r="D3011" s="130">
        <v>94957</v>
      </c>
      <c r="E3011" s="130">
        <v>0</v>
      </c>
      <c r="F3011" s="130">
        <v>0</v>
      </c>
      <c r="G3011" s="130">
        <v>0</v>
      </c>
      <c r="H3011" s="131">
        <v>0</v>
      </c>
      <c r="I3011" s="132">
        <v>94957</v>
      </c>
    </row>
    <row r="3012" spans="1:9" ht="13.5" customHeight="1" x14ac:dyDescent="0.2">
      <c r="A3012" s="127">
        <v>10088</v>
      </c>
      <c r="B3012" s="127" t="str">
        <f t="shared" si="46"/>
        <v>E08</v>
      </c>
      <c r="C3012" s="129" t="s">
        <v>20</v>
      </c>
      <c r="D3012" s="130">
        <v>5207</v>
      </c>
      <c r="E3012" s="130">
        <v>525.36</v>
      </c>
      <c r="F3012" s="130">
        <v>0</v>
      </c>
      <c r="G3012" s="130">
        <v>525.36</v>
      </c>
      <c r="H3012" s="131">
        <v>10.089494910697139</v>
      </c>
      <c r="I3012" s="132">
        <v>4681.6400000000003</v>
      </c>
    </row>
    <row r="3013" spans="1:9" ht="13.5" customHeight="1" x14ac:dyDescent="0.2">
      <c r="A3013" s="127">
        <v>10088</v>
      </c>
      <c r="B3013" s="127" t="str">
        <f t="shared" si="46"/>
        <v>E09</v>
      </c>
      <c r="C3013" s="129" t="s">
        <v>215</v>
      </c>
      <c r="D3013" s="130">
        <v>7689</v>
      </c>
      <c r="E3013" s="130">
        <v>3467</v>
      </c>
      <c r="F3013" s="130">
        <v>0</v>
      </c>
      <c r="G3013" s="130">
        <v>3467</v>
      </c>
      <c r="H3013" s="131">
        <v>45.090388867212909</v>
      </c>
      <c r="I3013" s="132">
        <v>4222</v>
      </c>
    </row>
    <row r="3014" spans="1:9" ht="13.5" customHeight="1" x14ac:dyDescent="0.2">
      <c r="A3014" s="127">
        <v>10088</v>
      </c>
      <c r="B3014" s="127" t="str">
        <f t="shared" si="46"/>
        <v>E10</v>
      </c>
      <c r="C3014" s="129" t="s">
        <v>21</v>
      </c>
      <c r="D3014" s="130">
        <v>23237</v>
      </c>
      <c r="E3014" s="130">
        <v>15737.04</v>
      </c>
      <c r="F3014" s="130">
        <v>0</v>
      </c>
      <c r="G3014" s="130">
        <v>15737.04</v>
      </c>
      <c r="H3014" s="131">
        <v>67.72406076515901</v>
      </c>
      <c r="I3014" s="132">
        <v>7499.96</v>
      </c>
    </row>
    <row r="3015" spans="1:9" ht="13.5" customHeight="1" x14ac:dyDescent="0.2">
      <c r="A3015" s="127">
        <v>10088</v>
      </c>
      <c r="B3015" s="127" t="str">
        <f t="shared" si="46"/>
        <v>E11</v>
      </c>
      <c r="C3015" s="129" t="s">
        <v>22</v>
      </c>
      <c r="D3015" s="130">
        <v>2603</v>
      </c>
      <c r="E3015" s="130">
        <v>0</v>
      </c>
      <c r="F3015" s="130">
        <v>0</v>
      </c>
      <c r="G3015" s="130">
        <v>0</v>
      </c>
      <c r="H3015" s="131">
        <v>0</v>
      </c>
      <c r="I3015" s="132">
        <v>2603</v>
      </c>
    </row>
    <row r="3016" spans="1:9" ht="12.75" customHeight="1" x14ac:dyDescent="0.2">
      <c r="A3016" s="127">
        <v>10088</v>
      </c>
      <c r="B3016" s="127" t="str">
        <f t="shared" si="46"/>
        <v/>
      </c>
    </row>
    <row r="3017" spans="1:9" ht="13.5" customHeight="1" x14ac:dyDescent="0.2">
      <c r="A3017" s="127">
        <v>10088</v>
      </c>
      <c r="C3017" s="143" t="s">
        <v>23</v>
      </c>
      <c r="D3017" s="144">
        <v>2039566</v>
      </c>
      <c r="E3017" s="144">
        <v>17739.400000000001</v>
      </c>
      <c r="F3017" s="144">
        <v>0</v>
      </c>
      <c r="G3017" s="144">
        <v>17739.400000000001</v>
      </c>
      <c r="H3017" s="145">
        <v>0.86976346928709347</v>
      </c>
      <c r="I3017" s="146">
        <v>2021826.6</v>
      </c>
    </row>
    <row r="3018" spans="1:9" ht="13.5" customHeight="1" x14ac:dyDescent="0.2">
      <c r="A3018" s="127">
        <v>10088</v>
      </c>
      <c r="B3018" s="127" t="str">
        <f t="shared" si="46"/>
        <v>E12</v>
      </c>
      <c r="C3018" s="129" t="s">
        <v>24</v>
      </c>
      <c r="D3018" s="130">
        <v>17420</v>
      </c>
      <c r="E3018" s="130">
        <v>1593.62</v>
      </c>
      <c r="F3018" s="130">
        <v>0</v>
      </c>
      <c r="G3018" s="130">
        <v>1593.62</v>
      </c>
      <c r="H3018" s="131">
        <v>9.1482204362801376</v>
      </c>
      <c r="I3018" s="132">
        <v>15826.38</v>
      </c>
    </row>
    <row r="3019" spans="1:9" ht="13.5" customHeight="1" x14ac:dyDescent="0.2">
      <c r="A3019" s="127">
        <v>10088</v>
      </c>
      <c r="B3019" s="127" t="str">
        <f t="shared" si="46"/>
        <v>E13</v>
      </c>
      <c r="C3019" s="129" t="s">
        <v>216</v>
      </c>
      <c r="D3019" s="130">
        <v>16615</v>
      </c>
      <c r="E3019" s="130">
        <v>3466.64</v>
      </c>
      <c r="F3019" s="130">
        <v>0</v>
      </c>
      <c r="G3019" s="130">
        <v>3466.64</v>
      </c>
      <c r="H3019" s="131">
        <v>20.864520012037314</v>
      </c>
      <c r="I3019" s="132">
        <v>13148.36</v>
      </c>
    </row>
    <row r="3020" spans="1:9" ht="13.5" customHeight="1" x14ac:dyDescent="0.2">
      <c r="A3020" s="127">
        <v>10088</v>
      </c>
      <c r="B3020" s="127" t="str">
        <f t="shared" ref="B3020:B3083" si="47">LEFT(C3020,3)</f>
        <v>E14</v>
      </c>
      <c r="C3020" s="129" t="s">
        <v>25</v>
      </c>
      <c r="D3020" s="130">
        <v>33350</v>
      </c>
      <c r="E3020" s="130">
        <v>7697.64</v>
      </c>
      <c r="F3020" s="130">
        <v>0</v>
      </c>
      <c r="G3020" s="130">
        <v>7697.64</v>
      </c>
      <c r="H3020" s="131">
        <v>23.081379310344829</v>
      </c>
      <c r="I3020" s="132">
        <v>25652.36</v>
      </c>
    </row>
    <row r="3021" spans="1:9" ht="13.5" customHeight="1" x14ac:dyDescent="0.2">
      <c r="A3021" s="127">
        <v>10088</v>
      </c>
      <c r="B3021" s="127" t="str">
        <f t="shared" si="47"/>
        <v>E15</v>
      </c>
      <c r="C3021" s="129" t="s">
        <v>26</v>
      </c>
      <c r="D3021" s="130">
        <v>8120</v>
      </c>
      <c r="E3021" s="130">
        <v>1130.9100000000001</v>
      </c>
      <c r="F3021" s="130">
        <v>0</v>
      </c>
      <c r="G3021" s="130">
        <v>1130.9100000000001</v>
      </c>
      <c r="H3021" s="131">
        <v>13.927463054187195</v>
      </c>
      <c r="I3021" s="132">
        <v>6989.09</v>
      </c>
    </row>
    <row r="3022" spans="1:9" ht="13.5" customHeight="1" x14ac:dyDescent="0.2">
      <c r="A3022" s="127">
        <v>10088</v>
      </c>
      <c r="B3022" s="127" t="str">
        <f t="shared" si="47"/>
        <v>E16</v>
      </c>
      <c r="C3022" s="129" t="s">
        <v>27</v>
      </c>
      <c r="D3022" s="130">
        <v>20633</v>
      </c>
      <c r="E3022" s="130">
        <v>3454.23</v>
      </c>
      <c r="F3022" s="130">
        <v>0</v>
      </c>
      <c r="G3022" s="130">
        <v>3454.23</v>
      </c>
      <c r="H3022" s="131">
        <v>16.74128822759657</v>
      </c>
      <c r="I3022" s="132">
        <v>17178.77</v>
      </c>
    </row>
    <row r="3023" spans="1:9" ht="13.5" customHeight="1" x14ac:dyDescent="0.2">
      <c r="A3023" s="127">
        <v>10088</v>
      </c>
      <c r="B3023" s="127" t="str">
        <f t="shared" si="47"/>
        <v>E17</v>
      </c>
      <c r="C3023" s="129" t="s">
        <v>28</v>
      </c>
      <c r="D3023" s="130">
        <v>5724</v>
      </c>
      <c r="E3023" s="130">
        <v>6215.02</v>
      </c>
      <c r="F3023" s="130">
        <v>0</v>
      </c>
      <c r="G3023" s="130">
        <v>6215.02</v>
      </c>
      <c r="H3023" s="131">
        <v>108.57826694619149</v>
      </c>
      <c r="I3023" s="132">
        <v>-491.02</v>
      </c>
    </row>
    <row r="3024" spans="1:9" ht="13.5" customHeight="1" x14ac:dyDescent="0.2">
      <c r="A3024" s="127">
        <v>10088</v>
      </c>
      <c r="B3024" s="127" t="str">
        <f t="shared" si="47"/>
        <v>E18</v>
      </c>
      <c r="C3024" s="129" t="s">
        <v>29</v>
      </c>
      <c r="D3024" s="130">
        <v>11084</v>
      </c>
      <c r="E3024" s="130">
        <v>4770.68</v>
      </c>
      <c r="F3024" s="130">
        <v>0</v>
      </c>
      <c r="G3024" s="130">
        <v>4770.68</v>
      </c>
      <c r="H3024" s="131">
        <v>43.041140382533385</v>
      </c>
      <c r="I3024" s="132">
        <v>6313.32</v>
      </c>
    </row>
    <row r="3025" spans="1:9" ht="12.75" customHeight="1" x14ac:dyDescent="0.2">
      <c r="A3025" s="127">
        <v>10088</v>
      </c>
      <c r="B3025" s="127" t="str">
        <f t="shared" si="47"/>
        <v/>
      </c>
    </row>
    <row r="3026" spans="1:9" ht="13.5" customHeight="1" x14ac:dyDescent="0.2">
      <c r="A3026" s="127">
        <v>10088</v>
      </c>
      <c r="C3026" s="143" t="s">
        <v>30</v>
      </c>
      <c r="D3026" s="144">
        <v>112946</v>
      </c>
      <c r="E3026" s="144">
        <v>28328.74</v>
      </c>
      <c r="F3026" s="144">
        <v>0</v>
      </c>
      <c r="G3026" s="144">
        <v>28328.74</v>
      </c>
      <c r="H3026" s="145">
        <v>25.081667345457117</v>
      </c>
      <c r="I3026" s="146">
        <v>84617.26</v>
      </c>
    </row>
    <row r="3027" spans="1:9" ht="13.5" customHeight="1" x14ac:dyDescent="0.2">
      <c r="A3027" s="127">
        <v>10088</v>
      </c>
      <c r="B3027" s="127" t="str">
        <f t="shared" si="47"/>
        <v>E19</v>
      </c>
      <c r="C3027" s="129" t="s">
        <v>31</v>
      </c>
      <c r="D3027" s="130">
        <v>83232</v>
      </c>
      <c r="E3027" s="130">
        <v>39120.76</v>
      </c>
      <c r="F3027" s="130">
        <v>0</v>
      </c>
      <c r="G3027" s="130">
        <v>39120.76</v>
      </c>
      <c r="H3027" s="131">
        <v>47.002066512879665</v>
      </c>
      <c r="I3027" s="132">
        <v>44111.24</v>
      </c>
    </row>
    <row r="3028" spans="1:9" ht="13.5" customHeight="1" x14ac:dyDescent="0.2">
      <c r="A3028" s="127">
        <v>10088</v>
      </c>
      <c r="B3028" s="127" t="str">
        <f t="shared" si="47"/>
        <v>E20</v>
      </c>
      <c r="C3028" s="129" t="s">
        <v>32</v>
      </c>
      <c r="D3028" s="130">
        <v>21879</v>
      </c>
      <c r="E3028" s="130">
        <v>19190.02</v>
      </c>
      <c r="F3028" s="130">
        <v>0</v>
      </c>
      <c r="G3028" s="130">
        <v>19190.02</v>
      </c>
      <c r="H3028" s="131">
        <v>87.709767356826177</v>
      </c>
      <c r="I3028" s="132">
        <v>2688.98</v>
      </c>
    </row>
    <row r="3029" spans="1:9" ht="13.5" customHeight="1" x14ac:dyDescent="0.2">
      <c r="A3029" s="127">
        <v>10088</v>
      </c>
      <c r="B3029" s="127" t="str">
        <f t="shared" si="47"/>
        <v>E22</v>
      </c>
      <c r="C3029" s="129" t="s">
        <v>33</v>
      </c>
      <c r="D3029" s="130">
        <v>13262</v>
      </c>
      <c r="E3029" s="130">
        <v>6021.49</v>
      </c>
      <c r="F3029" s="130">
        <v>0</v>
      </c>
      <c r="G3029" s="130">
        <v>6021.49</v>
      </c>
      <c r="H3029" s="131">
        <v>45.404086864726288</v>
      </c>
      <c r="I3029" s="132">
        <v>7240.51</v>
      </c>
    </row>
    <row r="3030" spans="1:9" ht="13.5" customHeight="1" x14ac:dyDescent="0.2">
      <c r="A3030" s="127">
        <v>10088</v>
      </c>
      <c r="B3030" s="127" t="str">
        <f t="shared" si="47"/>
        <v>E23</v>
      </c>
      <c r="C3030" s="129" t="s">
        <v>34</v>
      </c>
      <c r="D3030" s="130">
        <v>12766</v>
      </c>
      <c r="E3030" s="130">
        <v>6983</v>
      </c>
      <c r="F3030" s="130">
        <v>0</v>
      </c>
      <c r="G3030" s="130">
        <v>6983</v>
      </c>
      <c r="H3030" s="131">
        <v>54.699984333385565</v>
      </c>
      <c r="I3030" s="132">
        <v>5783</v>
      </c>
    </row>
    <row r="3031" spans="1:9" ht="13.5" customHeight="1" x14ac:dyDescent="0.2">
      <c r="A3031" s="127">
        <v>10088</v>
      </c>
      <c r="B3031" s="127" t="str">
        <f t="shared" si="47"/>
        <v>E24</v>
      </c>
      <c r="C3031" s="129" t="s">
        <v>35</v>
      </c>
      <c r="D3031" s="130">
        <v>17874</v>
      </c>
      <c r="E3031" s="130">
        <v>5687.45</v>
      </c>
      <c r="F3031" s="130">
        <v>0</v>
      </c>
      <c r="G3031" s="130">
        <v>5687.45</v>
      </c>
      <c r="H3031" s="131">
        <v>31.819682219984333</v>
      </c>
      <c r="I3031" s="132">
        <v>12186.55</v>
      </c>
    </row>
    <row r="3032" spans="1:9" ht="13.5" customHeight="1" x14ac:dyDescent="0.2">
      <c r="A3032" s="127">
        <v>10088</v>
      </c>
      <c r="B3032" s="127" t="str">
        <f t="shared" si="47"/>
        <v>E25</v>
      </c>
      <c r="C3032" s="129" t="s">
        <v>36</v>
      </c>
      <c r="D3032" s="130">
        <v>137378</v>
      </c>
      <c r="E3032" s="130">
        <v>2566.2800000000002</v>
      </c>
      <c r="F3032" s="130">
        <v>0</v>
      </c>
      <c r="G3032" s="130">
        <v>2566.2800000000002</v>
      </c>
      <c r="H3032" s="131">
        <v>1.868042918080042</v>
      </c>
      <c r="I3032" s="132">
        <v>134811.72</v>
      </c>
    </row>
    <row r="3033" spans="1:9" ht="12.75" customHeight="1" x14ac:dyDescent="0.2">
      <c r="A3033" s="127">
        <v>10088</v>
      </c>
      <c r="B3033" s="127" t="str">
        <f t="shared" si="47"/>
        <v/>
      </c>
    </row>
    <row r="3034" spans="1:9" ht="13.5" customHeight="1" x14ac:dyDescent="0.2">
      <c r="A3034" s="127">
        <v>10088</v>
      </c>
      <c r="C3034" s="143" t="s">
        <v>37</v>
      </c>
      <c r="D3034" s="144">
        <v>286391</v>
      </c>
      <c r="E3034" s="144">
        <v>79569</v>
      </c>
      <c r="F3034" s="144">
        <v>0</v>
      </c>
      <c r="G3034" s="144">
        <v>79569</v>
      </c>
      <c r="H3034" s="145">
        <v>27.783345147019286</v>
      </c>
      <c r="I3034" s="146">
        <v>206822</v>
      </c>
    </row>
    <row r="3035" spans="1:9" ht="13.5" customHeight="1" x14ac:dyDescent="0.2">
      <c r="A3035" s="127">
        <v>10088</v>
      </c>
      <c r="B3035" s="127" t="str">
        <f t="shared" si="47"/>
        <v>E27</v>
      </c>
      <c r="C3035" s="129" t="s">
        <v>39</v>
      </c>
      <c r="D3035" s="130">
        <v>45656</v>
      </c>
      <c r="E3035" s="130">
        <v>29343.200000000001</v>
      </c>
      <c r="F3035" s="130">
        <v>0</v>
      </c>
      <c r="G3035" s="130">
        <v>29343.200000000001</v>
      </c>
      <c r="H3035" s="131">
        <v>64.270194497984932</v>
      </c>
      <c r="I3035" s="132">
        <v>16312.8</v>
      </c>
    </row>
    <row r="3036" spans="1:9" ht="13.5" customHeight="1" x14ac:dyDescent="0.2">
      <c r="A3036" s="127">
        <v>10088</v>
      </c>
      <c r="B3036" s="127" t="str">
        <f t="shared" si="47"/>
        <v>E28</v>
      </c>
      <c r="C3036" s="129" t="s">
        <v>40</v>
      </c>
      <c r="D3036" s="130">
        <v>61605</v>
      </c>
      <c r="E3036" s="130">
        <v>25218.25</v>
      </c>
      <c r="F3036" s="130">
        <v>0</v>
      </c>
      <c r="G3036" s="130">
        <v>25218.25</v>
      </c>
      <c r="H3036" s="131">
        <v>40.93539485431377</v>
      </c>
      <c r="I3036" s="132">
        <v>36386.75</v>
      </c>
    </row>
    <row r="3037" spans="1:9" ht="12.75" customHeight="1" x14ac:dyDescent="0.2">
      <c r="A3037" s="127">
        <v>10088</v>
      </c>
      <c r="B3037" s="127" t="str">
        <f t="shared" si="47"/>
        <v/>
      </c>
    </row>
    <row r="3038" spans="1:9" ht="13.5" customHeight="1" x14ac:dyDescent="0.2">
      <c r="A3038" s="127">
        <v>10088</v>
      </c>
      <c r="C3038" s="143" t="s">
        <v>41</v>
      </c>
      <c r="D3038" s="144">
        <v>107261</v>
      </c>
      <c r="E3038" s="144">
        <v>54561.45</v>
      </c>
      <c r="F3038" s="144">
        <v>0</v>
      </c>
      <c r="G3038" s="144">
        <v>54561.45</v>
      </c>
      <c r="H3038" s="145">
        <v>50.86792962959511</v>
      </c>
      <c r="I3038" s="146">
        <v>52699.55</v>
      </c>
    </row>
    <row r="3039" spans="1:9" ht="13.5" customHeight="1" x14ac:dyDescent="0.2">
      <c r="A3039" s="127">
        <v>10088</v>
      </c>
      <c r="B3039" s="127" t="str">
        <f t="shared" si="47"/>
        <v>Con</v>
      </c>
      <c r="C3039" s="129" t="s">
        <v>42</v>
      </c>
      <c r="D3039" s="130">
        <v>160017</v>
      </c>
      <c r="E3039" s="130">
        <v>0</v>
      </c>
      <c r="F3039" s="130">
        <v>0</v>
      </c>
      <c r="G3039" s="130">
        <v>0</v>
      </c>
      <c r="H3039" s="131">
        <v>0</v>
      </c>
      <c r="I3039" s="132">
        <v>160017</v>
      </c>
    </row>
    <row r="3040" spans="1:9" ht="12.75" customHeight="1" x14ac:dyDescent="0.2">
      <c r="A3040" s="127">
        <v>10088</v>
      </c>
      <c r="B3040" s="127" t="str">
        <f t="shared" si="47"/>
        <v/>
      </c>
    </row>
    <row r="3041" spans="1:9" ht="13.5" customHeight="1" x14ac:dyDescent="0.2">
      <c r="A3041" s="127">
        <v>10088</v>
      </c>
      <c r="C3041" s="143" t="s">
        <v>44</v>
      </c>
      <c r="D3041" s="144">
        <v>160017</v>
      </c>
      <c r="E3041" s="144">
        <v>0</v>
      </c>
      <c r="F3041" s="144">
        <v>0</v>
      </c>
      <c r="G3041" s="144">
        <v>0</v>
      </c>
      <c r="H3041" s="145">
        <v>0</v>
      </c>
      <c r="I3041" s="146">
        <v>160017</v>
      </c>
    </row>
    <row r="3042" spans="1:9" ht="0.75" customHeight="1" x14ac:dyDescent="0.2">
      <c r="A3042" s="127">
        <v>10088</v>
      </c>
      <c r="B3042" s="127" t="str">
        <f t="shared" si="47"/>
        <v/>
      </c>
    </row>
    <row r="3043" spans="1:9" ht="15.75" customHeight="1" x14ac:dyDescent="0.2">
      <c r="A3043" s="127">
        <v>10088</v>
      </c>
      <c r="C3043" s="139" t="s">
        <v>45</v>
      </c>
      <c r="D3043" s="140">
        <v>2706181</v>
      </c>
      <c r="E3043" s="140">
        <v>180198.59</v>
      </c>
      <c r="F3043" s="140">
        <v>0</v>
      </c>
      <c r="G3043" s="140">
        <v>180198.59</v>
      </c>
      <c r="H3043" s="141">
        <v>6.6587781822427994</v>
      </c>
      <c r="I3043" s="142">
        <v>2525982.41</v>
      </c>
    </row>
    <row r="3044" spans="1:9" ht="14.25" customHeight="1" x14ac:dyDescent="0.2">
      <c r="A3044" s="127">
        <v>10088</v>
      </c>
      <c r="B3044" s="127" t="s">
        <v>322</v>
      </c>
      <c r="C3044" s="161" t="s">
        <v>46</v>
      </c>
      <c r="D3044" s="162">
        <v>247131</v>
      </c>
      <c r="E3044" s="162">
        <v>-1974611.36</v>
      </c>
      <c r="F3044" s="162">
        <v>0</v>
      </c>
      <c r="G3044" s="162">
        <v>-1974611.36</v>
      </c>
      <c r="H3044" s="151">
        <v>-799.01402899676691</v>
      </c>
      <c r="I3044" s="152">
        <v>2221742.36</v>
      </c>
    </row>
    <row r="3045" spans="1:9" ht="0.75" customHeight="1" x14ac:dyDescent="0.2">
      <c r="A3045" s="127">
        <v>10088</v>
      </c>
      <c r="B3045" s="127" t="str">
        <f t="shared" si="47"/>
        <v/>
      </c>
    </row>
    <row r="3046" spans="1:9" ht="14.25" customHeight="1" x14ac:dyDescent="0.2">
      <c r="A3046" s="127">
        <v>10088</v>
      </c>
      <c r="B3046" s="127" t="str">
        <f t="shared" si="47"/>
        <v>TOT</v>
      </c>
      <c r="C3046" s="133" t="s">
        <v>58</v>
      </c>
      <c r="D3046" s="134">
        <v>247131</v>
      </c>
      <c r="E3046" s="134">
        <v>-1974611.36</v>
      </c>
      <c r="F3046" s="134">
        <v>0</v>
      </c>
      <c r="G3046" s="134">
        <v>-1974611.36</v>
      </c>
      <c r="H3046" s="135">
        <v>-799.01402899676691</v>
      </c>
      <c r="I3046" s="136">
        <v>2221742.36</v>
      </c>
    </row>
    <row r="3047" spans="1:9" ht="6.75" customHeight="1" x14ac:dyDescent="0.2">
      <c r="B3047" s="127" t="str">
        <f t="shared" si="47"/>
        <v>Lon</v>
      </c>
      <c r="C3047" s="247" t="s">
        <v>202</v>
      </c>
      <c r="D3047" s="247"/>
      <c r="E3047" s="247"/>
      <c r="F3047" s="247"/>
      <c r="G3047" s="247"/>
    </row>
    <row r="3048" spans="1:9" ht="13.5" customHeight="1" x14ac:dyDescent="0.2">
      <c r="B3048" s="127" t="str">
        <f t="shared" si="47"/>
        <v/>
      </c>
      <c r="C3048" s="247"/>
      <c r="D3048" s="247"/>
      <c r="E3048" s="247"/>
      <c r="F3048" s="247"/>
      <c r="G3048" s="247"/>
    </row>
    <row r="3049" spans="1:9" ht="6.75" customHeight="1" x14ac:dyDescent="0.2">
      <c r="B3049" s="127" t="str">
        <f t="shared" si="47"/>
        <v/>
      </c>
      <c r="C3049" s="247"/>
      <c r="D3049" s="247"/>
      <c r="E3049" s="247"/>
      <c r="F3049" s="247"/>
      <c r="G3049" s="247"/>
    </row>
    <row r="3050" spans="1:9" ht="13.5" customHeight="1" x14ac:dyDescent="0.2">
      <c r="B3050" s="127" t="str">
        <f t="shared" si="47"/>
        <v>Rep</v>
      </c>
      <c r="C3050" s="248" t="s">
        <v>203</v>
      </c>
      <c r="D3050" s="248"/>
      <c r="E3050" s="248"/>
      <c r="F3050" s="248"/>
      <c r="G3050" s="248"/>
    </row>
    <row r="3051" spans="1:9" ht="6.75" customHeight="1" x14ac:dyDescent="0.2">
      <c r="B3051" s="127" t="str">
        <f t="shared" si="47"/>
        <v/>
      </c>
    </row>
    <row r="3052" spans="1:9" ht="12.75" customHeight="1" x14ac:dyDescent="0.2">
      <c r="B3052" s="127" t="str">
        <f t="shared" si="47"/>
        <v>Cos</v>
      </c>
      <c r="C3052" s="248" t="s">
        <v>268</v>
      </c>
      <c r="D3052" s="248"/>
      <c r="E3052" s="248"/>
      <c r="F3052" s="248"/>
      <c r="G3052" s="248"/>
    </row>
    <row r="3053" spans="1:9" ht="13.5" customHeight="1" x14ac:dyDescent="0.2">
      <c r="B3053" s="127" t="str">
        <f t="shared" si="47"/>
        <v/>
      </c>
      <c r="C3053" s="248"/>
      <c r="D3053" s="248"/>
      <c r="E3053" s="248"/>
      <c r="F3053" s="248"/>
      <c r="G3053" s="248"/>
    </row>
    <row r="3054" spans="1:9" ht="6" customHeight="1" x14ac:dyDescent="0.2">
      <c r="B3054" s="127" t="str">
        <f t="shared" si="47"/>
        <v/>
      </c>
    </row>
    <row r="3055" spans="1:9" ht="13.5" customHeight="1" x14ac:dyDescent="0.2">
      <c r="B3055" s="127" t="str">
        <f t="shared" si="47"/>
        <v xml:space="preserve">
CF</v>
      </c>
      <c r="C3055" s="249" t="s">
        <v>205</v>
      </c>
      <c r="D3055" s="251" t="s">
        <v>206</v>
      </c>
      <c r="E3055" s="251" t="s">
        <v>207</v>
      </c>
      <c r="F3055" s="251" t="s">
        <v>208</v>
      </c>
      <c r="G3055" s="252" t="s">
        <v>209</v>
      </c>
      <c r="H3055" s="245" t="s">
        <v>210</v>
      </c>
      <c r="I3055" s="243" t="s">
        <v>211</v>
      </c>
    </row>
    <row r="3056" spans="1:9" ht="15" customHeight="1" x14ac:dyDescent="0.2">
      <c r="B3056" s="127" t="str">
        <f t="shared" si="47"/>
        <v/>
      </c>
      <c r="C3056" s="250"/>
      <c r="D3056" s="246"/>
      <c r="E3056" s="246"/>
      <c r="F3056" s="246"/>
      <c r="G3056" s="253"/>
      <c r="H3056" s="246"/>
      <c r="I3056" s="244"/>
    </row>
    <row r="3057" spans="1:9" ht="16.5" customHeight="1" x14ac:dyDescent="0.2">
      <c r="A3057" s="127">
        <v>10089</v>
      </c>
      <c r="B3057" s="126" t="s">
        <v>321</v>
      </c>
      <c r="C3057" s="147" t="s">
        <v>5</v>
      </c>
      <c r="D3057" s="148">
        <v>81701</v>
      </c>
      <c r="E3057" s="149"/>
      <c r="F3057" s="149"/>
      <c r="G3057" s="149"/>
      <c r="H3057" s="149"/>
      <c r="I3057" s="150"/>
    </row>
    <row r="3058" spans="1:9" ht="13.5" customHeight="1" x14ac:dyDescent="0.2">
      <c r="A3058" s="127">
        <v>10089</v>
      </c>
      <c r="B3058" s="127" t="str">
        <f t="shared" si="47"/>
        <v>I01</v>
      </c>
      <c r="C3058" s="129" t="s">
        <v>6</v>
      </c>
      <c r="D3058" s="130">
        <v>-1045531</v>
      </c>
      <c r="E3058" s="130">
        <v>-1028443.49</v>
      </c>
      <c r="F3058" s="130">
        <v>0</v>
      </c>
      <c r="G3058" s="130">
        <v>-1028443.49</v>
      </c>
      <c r="H3058" s="131">
        <v>98.365662041584613</v>
      </c>
      <c r="I3058" s="132">
        <v>-17087.509999999998</v>
      </c>
    </row>
    <row r="3059" spans="1:9" ht="13.5" customHeight="1" x14ac:dyDescent="0.2">
      <c r="A3059" s="127">
        <v>10089</v>
      </c>
      <c r="B3059" s="127" t="str">
        <f t="shared" si="47"/>
        <v>I03</v>
      </c>
      <c r="C3059" s="129" t="s">
        <v>7</v>
      </c>
      <c r="D3059" s="130">
        <v>0</v>
      </c>
      <c r="E3059" s="130">
        <v>0</v>
      </c>
      <c r="F3059" s="130">
        <v>0</v>
      </c>
      <c r="G3059" s="130">
        <v>0</v>
      </c>
      <c r="H3059" s="131">
        <v>0</v>
      </c>
      <c r="I3059" s="132">
        <v>0</v>
      </c>
    </row>
    <row r="3060" spans="1:9" ht="13.5" customHeight="1" x14ac:dyDescent="0.2">
      <c r="A3060" s="127">
        <v>10089</v>
      </c>
      <c r="B3060" s="127" t="str">
        <f t="shared" si="47"/>
        <v>I05</v>
      </c>
      <c r="C3060" s="129" t="s">
        <v>8</v>
      </c>
      <c r="D3060" s="130">
        <v>-34320</v>
      </c>
      <c r="E3060" s="130">
        <v>0</v>
      </c>
      <c r="F3060" s="130">
        <v>0</v>
      </c>
      <c r="G3060" s="130">
        <v>0</v>
      </c>
      <c r="H3060" s="131">
        <v>0</v>
      </c>
      <c r="I3060" s="132">
        <v>-34320</v>
      </c>
    </row>
    <row r="3061" spans="1:9" ht="13.5" customHeight="1" x14ac:dyDescent="0.2">
      <c r="A3061" s="127">
        <v>10089</v>
      </c>
      <c r="B3061" s="127" t="str">
        <f t="shared" si="47"/>
        <v>I08</v>
      </c>
      <c r="C3061" s="129" t="s">
        <v>213</v>
      </c>
      <c r="D3061" s="130">
        <v>-73463</v>
      </c>
      <c r="E3061" s="130">
        <v>-23413</v>
      </c>
      <c r="F3061" s="130">
        <v>0</v>
      </c>
      <c r="G3061" s="130">
        <v>-23413</v>
      </c>
      <c r="H3061" s="131">
        <v>31.870465404353208</v>
      </c>
      <c r="I3061" s="132">
        <v>-50050</v>
      </c>
    </row>
    <row r="3062" spans="1:9" ht="13.5" customHeight="1" x14ac:dyDescent="0.2">
      <c r="A3062" s="127">
        <v>10089</v>
      </c>
      <c r="B3062" s="127" t="str">
        <f t="shared" si="47"/>
        <v>I09</v>
      </c>
      <c r="C3062" s="129" t="s">
        <v>10</v>
      </c>
      <c r="D3062" s="130">
        <v>-20500</v>
      </c>
      <c r="E3062" s="130">
        <v>-6040.04</v>
      </c>
      <c r="F3062" s="130">
        <v>0</v>
      </c>
      <c r="G3062" s="130">
        <v>-6040.04</v>
      </c>
      <c r="H3062" s="131">
        <v>29.463609756097561</v>
      </c>
      <c r="I3062" s="132">
        <v>-14459.96</v>
      </c>
    </row>
    <row r="3063" spans="1:9" ht="13.5" customHeight="1" x14ac:dyDescent="0.2">
      <c r="A3063" s="127">
        <v>10089</v>
      </c>
      <c r="B3063" s="127" t="str">
        <f t="shared" si="47"/>
        <v>I12</v>
      </c>
      <c r="C3063" s="129" t="s">
        <v>11</v>
      </c>
      <c r="D3063" s="130">
        <v>-62350</v>
      </c>
      <c r="E3063" s="130">
        <v>-24437.64</v>
      </c>
      <c r="F3063" s="130">
        <v>0</v>
      </c>
      <c r="G3063" s="130">
        <v>-24437.64</v>
      </c>
      <c r="H3063" s="131">
        <v>39.194290296712111</v>
      </c>
      <c r="I3063" s="132">
        <v>-37912.36</v>
      </c>
    </row>
    <row r="3064" spans="1:9" ht="13.5" customHeight="1" x14ac:dyDescent="0.2">
      <c r="A3064" s="127">
        <v>10089</v>
      </c>
      <c r="B3064" s="127" t="str">
        <f t="shared" si="47"/>
        <v>I13</v>
      </c>
      <c r="C3064" s="129" t="s">
        <v>12</v>
      </c>
      <c r="D3064" s="130">
        <v>-35700</v>
      </c>
      <c r="E3064" s="130">
        <v>0</v>
      </c>
      <c r="F3064" s="130">
        <v>0</v>
      </c>
      <c r="G3064" s="130">
        <v>0</v>
      </c>
      <c r="H3064" s="131">
        <v>0</v>
      </c>
      <c r="I3064" s="132">
        <v>-35700</v>
      </c>
    </row>
    <row r="3065" spans="1:9" ht="13.5" customHeight="1" x14ac:dyDescent="0.2">
      <c r="A3065" s="127">
        <v>10089</v>
      </c>
      <c r="B3065" s="127" t="str">
        <f t="shared" si="47"/>
        <v>I18</v>
      </c>
      <c r="C3065" s="129" t="s">
        <v>13</v>
      </c>
      <c r="D3065" s="130">
        <v>-54563</v>
      </c>
      <c r="E3065" s="130">
        <v>0</v>
      </c>
      <c r="F3065" s="130">
        <v>0</v>
      </c>
      <c r="G3065" s="130">
        <v>0</v>
      </c>
      <c r="H3065" s="131">
        <v>0</v>
      </c>
      <c r="I3065" s="132">
        <v>-54563</v>
      </c>
    </row>
    <row r="3066" spans="1:9" ht="12.75" customHeight="1" x14ac:dyDescent="0.2">
      <c r="A3066" s="127">
        <v>10089</v>
      </c>
      <c r="B3066" s="127" t="str">
        <f t="shared" si="47"/>
        <v/>
      </c>
    </row>
    <row r="3067" spans="1:9" ht="13.5" customHeight="1" x14ac:dyDescent="0.2">
      <c r="A3067" s="127">
        <v>10089</v>
      </c>
      <c r="C3067" s="143" t="s">
        <v>14</v>
      </c>
      <c r="D3067" s="144">
        <v>-1326427</v>
      </c>
      <c r="E3067" s="144">
        <v>-1082334.17</v>
      </c>
      <c r="F3067" s="144">
        <v>0</v>
      </c>
      <c r="G3067" s="144">
        <v>-1082334.17</v>
      </c>
      <c r="H3067" s="145">
        <v>81.597718532569075</v>
      </c>
      <c r="I3067" s="146">
        <v>-244092.83</v>
      </c>
    </row>
    <row r="3068" spans="1:9" ht="0.75" customHeight="1" x14ac:dyDescent="0.2">
      <c r="A3068" s="127">
        <v>10089</v>
      </c>
      <c r="B3068" s="127" t="str">
        <f t="shared" si="47"/>
        <v/>
      </c>
    </row>
    <row r="3069" spans="1:9" ht="13.5" customHeight="1" x14ac:dyDescent="0.2">
      <c r="A3069" s="127">
        <v>10089</v>
      </c>
      <c r="B3069" s="127" t="str">
        <f t="shared" si="47"/>
        <v>E01</v>
      </c>
      <c r="C3069" s="129" t="s">
        <v>15</v>
      </c>
      <c r="D3069" s="130">
        <v>619690</v>
      </c>
      <c r="E3069" s="130">
        <v>-2520</v>
      </c>
      <c r="F3069" s="130">
        <v>0</v>
      </c>
      <c r="G3069" s="130">
        <v>-2520</v>
      </c>
      <c r="H3069" s="131">
        <v>-0.40665494037341249</v>
      </c>
      <c r="I3069" s="132">
        <v>622210</v>
      </c>
    </row>
    <row r="3070" spans="1:9" ht="13.5" customHeight="1" x14ac:dyDescent="0.2">
      <c r="A3070" s="127">
        <v>10089</v>
      </c>
      <c r="B3070" s="127" t="str">
        <f t="shared" si="47"/>
        <v>E03</v>
      </c>
      <c r="C3070" s="129" t="s">
        <v>17</v>
      </c>
      <c r="D3070" s="130">
        <v>197235</v>
      </c>
      <c r="E3070" s="130">
        <v>730.63</v>
      </c>
      <c r="F3070" s="130">
        <v>0</v>
      </c>
      <c r="G3070" s="130">
        <v>730.63</v>
      </c>
      <c r="H3070" s="131">
        <v>0.37043628159302355</v>
      </c>
      <c r="I3070" s="132">
        <v>196504.37</v>
      </c>
    </row>
    <row r="3071" spans="1:9" ht="13.5" customHeight="1" x14ac:dyDescent="0.2">
      <c r="A3071" s="127">
        <v>10089</v>
      </c>
      <c r="B3071" s="127" t="str">
        <f t="shared" si="47"/>
        <v>E04</v>
      </c>
      <c r="C3071" s="129" t="s">
        <v>18</v>
      </c>
      <c r="D3071" s="130">
        <v>46332</v>
      </c>
      <c r="E3071" s="130">
        <v>-1040</v>
      </c>
      <c r="F3071" s="130">
        <v>0</v>
      </c>
      <c r="G3071" s="130">
        <v>-1040</v>
      </c>
      <c r="H3071" s="131">
        <v>-2.244668911335578</v>
      </c>
      <c r="I3071" s="132">
        <v>47372</v>
      </c>
    </row>
    <row r="3072" spans="1:9" ht="13.5" customHeight="1" x14ac:dyDescent="0.2">
      <c r="A3072" s="127">
        <v>10089</v>
      </c>
      <c r="B3072" s="127" t="str">
        <f t="shared" si="47"/>
        <v>E05</v>
      </c>
      <c r="C3072" s="129" t="s">
        <v>214</v>
      </c>
      <c r="D3072" s="130">
        <v>33475</v>
      </c>
      <c r="E3072" s="130">
        <v>0</v>
      </c>
      <c r="F3072" s="130">
        <v>0</v>
      </c>
      <c r="G3072" s="130">
        <v>0</v>
      </c>
      <c r="H3072" s="131">
        <v>0</v>
      </c>
      <c r="I3072" s="132">
        <v>33475</v>
      </c>
    </row>
    <row r="3073" spans="1:9" ht="13.5" customHeight="1" x14ac:dyDescent="0.2">
      <c r="A3073" s="127">
        <v>10089</v>
      </c>
      <c r="B3073" s="127" t="str">
        <f t="shared" si="47"/>
        <v>E07</v>
      </c>
      <c r="C3073" s="129" t="s">
        <v>19</v>
      </c>
      <c r="D3073" s="130">
        <v>20511</v>
      </c>
      <c r="E3073" s="130">
        <v>-161.63</v>
      </c>
      <c r="F3073" s="130">
        <v>0</v>
      </c>
      <c r="G3073" s="130">
        <v>-161.63</v>
      </c>
      <c r="H3073" s="131">
        <v>-0.78801618643654636</v>
      </c>
      <c r="I3073" s="132">
        <v>20672.63</v>
      </c>
    </row>
    <row r="3074" spans="1:9" ht="13.5" customHeight="1" x14ac:dyDescent="0.2">
      <c r="A3074" s="127">
        <v>10089</v>
      </c>
      <c r="B3074" s="127" t="str">
        <f t="shared" si="47"/>
        <v>E08</v>
      </c>
      <c r="C3074" s="129" t="s">
        <v>20</v>
      </c>
      <c r="D3074" s="130">
        <v>4163</v>
      </c>
      <c r="E3074" s="130">
        <v>251.4</v>
      </c>
      <c r="F3074" s="130">
        <v>0</v>
      </c>
      <c r="G3074" s="130">
        <v>251.4</v>
      </c>
      <c r="H3074" s="131">
        <v>6.0389142445351913</v>
      </c>
      <c r="I3074" s="132">
        <v>3911.6</v>
      </c>
    </row>
    <row r="3075" spans="1:9" ht="13.5" customHeight="1" x14ac:dyDescent="0.2">
      <c r="A3075" s="127">
        <v>10089</v>
      </c>
      <c r="B3075" s="127" t="str">
        <f t="shared" si="47"/>
        <v>E09</v>
      </c>
      <c r="C3075" s="129" t="s">
        <v>215</v>
      </c>
      <c r="D3075" s="130">
        <v>500</v>
      </c>
      <c r="E3075" s="130">
        <v>537.41</v>
      </c>
      <c r="F3075" s="130">
        <v>0</v>
      </c>
      <c r="G3075" s="130">
        <v>537.41</v>
      </c>
      <c r="H3075" s="131">
        <v>107.48200000000001</v>
      </c>
      <c r="I3075" s="132">
        <v>-37.409999999999997</v>
      </c>
    </row>
    <row r="3076" spans="1:9" ht="13.5" customHeight="1" x14ac:dyDescent="0.2">
      <c r="A3076" s="127">
        <v>10089</v>
      </c>
      <c r="B3076" s="127" t="str">
        <f t="shared" si="47"/>
        <v>E10</v>
      </c>
      <c r="C3076" s="129" t="s">
        <v>21</v>
      </c>
      <c r="D3076" s="130">
        <v>7638</v>
      </c>
      <c r="E3076" s="130">
        <v>0</v>
      </c>
      <c r="F3076" s="130">
        <v>0</v>
      </c>
      <c r="G3076" s="130">
        <v>0</v>
      </c>
      <c r="H3076" s="131">
        <v>0</v>
      </c>
      <c r="I3076" s="132">
        <v>7638</v>
      </c>
    </row>
    <row r="3077" spans="1:9" ht="13.5" customHeight="1" x14ac:dyDescent="0.2">
      <c r="A3077" s="127">
        <v>10089</v>
      </c>
      <c r="B3077" s="127" t="str">
        <f t="shared" si="47"/>
        <v>E11</v>
      </c>
      <c r="C3077" s="129" t="s">
        <v>22</v>
      </c>
      <c r="D3077" s="130">
        <v>2764</v>
      </c>
      <c r="E3077" s="130">
        <v>0</v>
      </c>
      <c r="F3077" s="130">
        <v>0</v>
      </c>
      <c r="G3077" s="130">
        <v>0</v>
      </c>
      <c r="H3077" s="131">
        <v>0</v>
      </c>
      <c r="I3077" s="132">
        <v>2764</v>
      </c>
    </row>
    <row r="3078" spans="1:9" ht="12.75" customHeight="1" x14ac:dyDescent="0.2">
      <c r="A3078" s="127">
        <v>10089</v>
      </c>
      <c r="B3078" s="127" t="str">
        <f t="shared" si="47"/>
        <v/>
      </c>
    </row>
    <row r="3079" spans="1:9" ht="13.5" customHeight="1" x14ac:dyDescent="0.2">
      <c r="A3079" s="127">
        <v>10089</v>
      </c>
      <c r="C3079" s="143" t="s">
        <v>23</v>
      </c>
      <c r="D3079" s="144">
        <v>932308</v>
      </c>
      <c r="E3079" s="144">
        <v>-2202.19</v>
      </c>
      <c r="F3079" s="144">
        <v>0</v>
      </c>
      <c r="G3079" s="144">
        <v>-2202.19</v>
      </c>
      <c r="H3079" s="145">
        <v>-0.23620842039326057</v>
      </c>
      <c r="I3079" s="146">
        <v>934510.19</v>
      </c>
    </row>
    <row r="3080" spans="1:9" ht="13.5" customHeight="1" x14ac:dyDescent="0.2">
      <c r="A3080" s="127">
        <v>10089</v>
      </c>
      <c r="B3080" s="127" t="str">
        <f t="shared" si="47"/>
        <v>E12</v>
      </c>
      <c r="C3080" s="129" t="s">
        <v>24</v>
      </c>
      <c r="D3080" s="130">
        <v>40301</v>
      </c>
      <c r="E3080" s="130">
        <v>4739.76</v>
      </c>
      <c r="F3080" s="130">
        <v>0</v>
      </c>
      <c r="G3080" s="130">
        <v>4739.76</v>
      </c>
      <c r="H3080" s="131">
        <v>11.760899233269646</v>
      </c>
      <c r="I3080" s="132">
        <v>35561.24</v>
      </c>
    </row>
    <row r="3081" spans="1:9" ht="13.5" customHeight="1" x14ac:dyDescent="0.2">
      <c r="A3081" s="127">
        <v>10089</v>
      </c>
      <c r="B3081" s="127" t="str">
        <f t="shared" si="47"/>
        <v>E13</v>
      </c>
      <c r="C3081" s="129" t="s">
        <v>216</v>
      </c>
      <c r="D3081" s="130">
        <v>2500</v>
      </c>
      <c r="E3081" s="130">
        <v>570</v>
      </c>
      <c r="F3081" s="130">
        <v>0</v>
      </c>
      <c r="G3081" s="130">
        <v>570</v>
      </c>
      <c r="H3081" s="131">
        <v>22.8</v>
      </c>
      <c r="I3081" s="132">
        <v>1930</v>
      </c>
    </row>
    <row r="3082" spans="1:9" ht="13.5" customHeight="1" x14ac:dyDescent="0.2">
      <c r="A3082" s="127">
        <v>10089</v>
      </c>
      <c r="B3082" s="127" t="str">
        <f t="shared" si="47"/>
        <v>E14</v>
      </c>
      <c r="C3082" s="129" t="s">
        <v>25</v>
      </c>
      <c r="D3082" s="130">
        <v>9400</v>
      </c>
      <c r="E3082" s="130">
        <v>4226.78</v>
      </c>
      <c r="F3082" s="130">
        <v>0</v>
      </c>
      <c r="G3082" s="130">
        <v>4226.78</v>
      </c>
      <c r="H3082" s="131">
        <v>44.965744680851067</v>
      </c>
      <c r="I3082" s="132">
        <v>5173.22</v>
      </c>
    </row>
    <row r="3083" spans="1:9" ht="13.5" customHeight="1" x14ac:dyDescent="0.2">
      <c r="A3083" s="127">
        <v>10089</v>
      </c>
      <c r="B3083" s="127" t="str">
        <f t="shared" si="47"/>
        <v>E15</v>
      </c>
      <c r="C3083" s="129" t="s">
        <v>26</v>
      </c>
      <c r="D3083" s="130">
        <v>6598</v>
      </c>
      <c r="E3083" s="130">
        <v>565.5</v>
      </c>
      <c r="F3083" s="130">
        <v>0</v>
      </c>
      <c r="G3083" s="130">
        <v>565.5</v>
      </c>
      <c r="H3083" s="131">
        <v>8.5707790239466508</v>
      </c>
      <c r="I3083" s="132">
        <v>6032.5</v>
      </c>
    </row>
    <row r="3084" spans="1:9" ht="13.5" customHeight="1" x14ac:dyDescent="0.2">
      <c r="A3084" s="127">
        <v>10089</v>
      </c>
      <c r="B3084" s="127" t="str">
        <f t="shared" ref="B3084:B3147" si="48">LEFT(C3084,3)</f>
        <v>E16</v>
      </c>
      <c r="C3084" s="129" t="s">
        <v>27</v>
      </c>
      <c r="D3084" s="130">
        <v>27710</v>
      </c>
      <c r="E3084" s="130">
        <v>2779.04</v>
      </c>
      <c r="F3084" s="130">
        <v>0</v>
      </c>
      <c r="G3084" s="130">
        <v>2779.04</v>
      </c>
      <c r="H3084" s="131">
        <v>10.029014796102491</v>
      </c>
      <c r="I3084" s="132">
        <v>24930.959999999999</v>
      </c>
    </row>
    <row r="3085" spans="1:9" ht="13.5" customHeight="1" x14ac:dyDescent="0.2">
      <c r="A3085" s="127">
        <v>10089</v>
      </c>
      <c r="B3085" s="127" t="str">
        <f t="shared" si="48"/>
        <v>E17</v>
      </c>
      <c r="C3085" s="129" t="s">
        <v>28</v>
      </c>
      <c r="D3085" s="130">
        <v>3077</v>
      </c>
      <c r="E3085" s="130">
        <v>3309.09</v>
      </c>
      <c r="F3085" s="130">
        <v>0</v>
      </c>
      <c r="G3085" s="130">
        <v>3309.09</v>
      </c>
      <c r="H3085" s="131">
        <v>107.54273643158922</v>
      </c>
      <c r="I3085" s="132">
        <v>-232.09</v>
      </c>
    </row>
    <row r="3086" spans="1:9" ht="13.5" customHeight="1" x14ac:dyDescent="0.2">
      <c r="A3086" s="127">
        <v>10089</v>
      </c>
      <c r="B3086" s="127" t="str">
        <f t="shared" si="48"/>
        <v>E18</v>
      </c>
      <c r="C3086" s="129" t="s">
        <v>29</v>
      </c>
      <c r="D3086" s="130">
        <v>8932</v>
      </c>
      <c r="E3086" s="130">
        <v>5193.68</v>
      </c>
      <c r="F3086" s="130">
        <v>0</v>
      </c>
      <c r="G3086" s="130">
        <v>5193.68</v>
      </c>
      <c r="H3086" s="131">
        <v>58.146887595163463</v>
      </c>
      <c r="I3086" s="132">
        <v>3738.32</v>
      </c>
    </row>
    <row r="3087" spans="1:9" ht="12.75" customHeight="1" x14ac:dyDescent="0.2">
      <c r="A3087" s="127">
        <v>10089</v>
      </c>
      <c r="B3087" s="127" t="str">
        <f t="shared" si="48"/>
        <v/>
      </c>
    </row>
    <row r="3088" spans="1:9" ht="13.5" customHeight="1" x14ac:dyDescent="0.2">
      <c r="A3088" s="127">
        <v>10089</v>
      </c>
      <c r="C3088" s="143" t="s">
        <v>30</v>
      </c>
      <c r="D3088" s="144">
        <v>98518</v>
      </c>
      <c r="E3088" s="144">
        <v>21383.85</v>
      </c>
      <c r="F3088" s="144">
        <v>0</v>
      </c>
      <c r="G3088" s="144">
        <v>21383.85</v>
      </c>
      <c r="H3088" s="145">
        <v>21.705525893745307</v>
      </c>
      <c r="I3088" s="146">
        <v>77134.149999999994</v>
      </c>
    </row>
    <row r="3089" spans="1:9" ht="13.5" customHeight="1" x14ac:dyDescent="0.2">
      <c r="A3089" s="127">
        <v>10089</v>
      </c>
      <c r="B3089" s="127" t="str">
        <f t="shared" si="48"/>
        <v>E19</v>
      </c>
      <c r="C3089" s="129" t="s">
        <v>31</v>
      </c>
      <c r="D3089" s="130">
        <v>69341</v>
      </c>
      <c r="E3089" s="130">
        <v>27769.03</v>
      </c>
      <c r="F3089" s="130">
        <v>0</v>
      </c>
      <c r="G3089" s="130">
        <v>27769.03</v>
      </c>
      <c r="H3089" s="131">
        <v>40.047057296548942</v>
      </c>
      <c r="I3089" s="132">
        <v>41571.97</v>
      </c>
    </row>
    <row r="3090" spans="1:9" ht="13.5" customHeight="1" x14ac:dyDescent="0.2">
      <c r="A3090" s="127">
        <v>10089</v>
      </c>
      <c r="B3090" s="127" t="str">
        <f t="shared" si="48"/>
        <v>E20</v>
      </c>
      <c r="C3090" s="129" t="s">
        <v>32</v>
      </c>
      <c r="D3090" s="130">
        <v>14262</v>
      </c>
      <c r="E3090" s="130">
        <v>5454.69</v>
      </c>
      <c r="F3090" s="130">
        <v>0</v>
      </c>
      <c r="G3090" s="130">
        <v>5454.69</v>
      </c>
      <c r="H3090" s="131">
        <v>38.246318889356331</v>
      </c>
      <c r="I3090" s="132">
        <v>8807.31</v>
      </c>
    </row>
    <row r="3091" spans="1:9" ht="13.5" customHeight="1" x14ac:dyDescent="0.2">
      <c r="A3091" s="127">
        <v>10089</v>
      </c>
      <c r="B3091" s="127" t="str">
        <f t="shared" si="48"/>
        <v>E22</v>
      </c>
      <c r="C3091" s="129" t="s">
        <v>33</v>
      </c>
      <c r="D3091" s="130">
        <v>7023</v>
      </c>
      <c r="E3091" s="130">
        <v>2334.7800000000002</v>
      </c>
      <c r="F3091" s="130">
        <v>0</v>
      </c>
      <c r="G3091" s="130">
        <v>2334.7800000000002</v>
      </c>
      <c r="H3091" s="131">
        <v>33.244767193507052</v>
      </c>
      <c r="I3091" s="132">
        <v>4688.22</v>
      </c>
    </row>
    <row r="3092" spans="1:9" ht="13.5" customHeight="1" x14ac:dyDescent="0.2">
      <c r="A3092" s="127">
        <v>10089</v>
      </c>
      <c r="B3092" s="127" t="str">
        <f t="shared" si="48"/>
        <v>E23</v>
      </c>
      <c r="C3092" s="129" t="s">
        <v>34</v>
      </c>
      <c r="D3092" s="130">
        <v>9944</v>
      </c>
      <c r="E3092" s="130">
        <v>3949.46</v>
      </c>
      <c r="F3092" s="130">
        <v>0</v>
      </c>
      <c r="G3092" s="130">
        <v>3949.46</v>
      </c>
      <c r="H3092" s="131">
        <v>39.717015285599359</v>
      </c>
      <c r="I3092" s="132">
        <v>5994.54</v>
      </c>
    </row>
    <row r="3093" spans="1:9" ht="13.5" customHeight="1" x14ac:dyDescent="0.2">
      <c r="A3093" s="127">
        <v>10089</v>
      </c>
      <c r="B3093" s="127" t="str">
        <f t="shared" si="48"/>
        <v>E24</v>
      </c>
      <c r="C3093" s="129" t="s">
        <v>35</v>
      </c>
      <c r="D3093" s="130">
        <v>200</v>
      </c>
      <c r="E3093" s="130">
        <v>208</v>
      </c>
      <c r="F3093" s="130">
        <v>0</v>
      </c>
      <c r="G3093" s="130">
        <v>208</v>
      </c>
      <c r="H3093" s="131">
        <v>104</v>
      </c>
      <c r="I3093" s="132">
        <v>-8</v>
      </c>
    </row>
    <row r="3094" spans="1:9" ht="13.5" customHeight="1" x14ac:dyDescent="0.2">
      <c r="A3094" s="127">
        <v>10089</v>
      </c>
      <c r="B3094" s="127" t="str">
        <f t="shared" si="48"/>
        <v>E25</v>
      </c>
      <c r="C3094" s="129" t="s">
        <v>36</v>
      </c>
      <c r="D3094" s="130">
        <v>63094</v>
      </c>
      <c r="E3094" s="130">
        <v>4437.95</v>
      </c>
      <c r="F3094" s="130">
        <v>0</v>
      </c>
      <c r="G3094" s="130">
        <v>4437.95</v>
      </c>
      <c r="H3094" s="131">
        <v>7.0338700985830664</v>
      </c>
      <c r="I3094" s="132">
        <v>58656.05</v>
      </c>
    </row>
    <row r="3095" spans="1:9" ht="12.75" customHeight="1" x14ac:dyDescent="0.2">
      <c r="A3095" s="127">
        <v>10089</v>
      </c>
      <c r="B3095" s="127" t="str">
        <f t="shared" si="48"/>
        <v/>
      </c>
    </row>
    <row r="3096" spans="1:9" ht="13.5" customHeight="1" x14ac:dyDescent="0.2">
      <c r="A3096" s="127">
        <v>10089</v>
      </c>
      <c r="C3096" s="143" t="s">
        <v>37</v>
      </c>
      <c r="D3096" s="144">
        <v>163864</v>
      </c>
      <c r="E3096" s="144">
        <v>44153.91</v>
      </c>
      <c r="F3096" s="144">
        <v>0</v>
      </c>
      <c r="G3096" s="144">
        <v>44153.91</v>
      </c>
      <c r="H3096" s="145">
        <v>26.945460869989748</v>
      </c>
      <c r="I3096" s="146">
        <v>119710.09</v>
      </c>
    </row>
    <row r="3097" spans="1:9" ht="13.5" customHeight="1" x14ac:dyDescent="0.2">
      <c r="A3097" s="127">
        <v>10089</v>
      </c>
      <c r="B3097" s="127" t="str">
        <f t="shared" si="48"/>
        <v>E26</v>
      </c>
      <c r="C3097" s="129" t="s">
        <v>38</v>
      </c>
      <c r="D3097" s="130">
        <v>5952</v>
      </c>
      <c r="E3097" s="130">
        <v>372</v>
      </c>
      <c r="F3097" s="130">
        <v>0</v>
      </c>
      <c r="G3097" s="130">
        <v>372</v>
      </c>
      <c r="H3097" s="131">
        <v>6.25</v>
      </c>
      <c r="I3097" s="132">
        <v>5580</v>
      </c>
    </row>
    <row r="3098" spans="1:9" ht="13.5" customHeight="1" x14ac:dyDescent="0.2">
      <c r="A3098" s="127">
        <v>10089</v>
      </c>
      <c r="B3098" s="127" t="str">
        <f t="shared" si="48"/>
        <v>E27</v>
      </c>
      <c r="C3098" s="129" t="s">
        <v>39</v>
      </c>
      <c r="D3098" s="130">
        <v>71157</v>
      </c>
      <c r="E3098" s="130">
        <v>22320.62</v>
      </c>
      <c r="F3098" s="130">
        <v>0</v>
      </c>
      <c r="G3098" s="130">
        <v>22320.62</v>
      </c>
      <c r="H3098" s="131">
        <v>31.368129628848884</v>
      </c>
      <c r="I3098" s="132">
        <v>48836.38</v>
      </c>
    </row>
    <row r="3099" spans="1:9" ht="13.5" customHeight="1" x14ac:dyDescent="0.2">
      <c r="A3099" s="127">
        <v>10089</v>
      </c>
      <c r="B3099" s="127" t="str">
        <f t="shared" si="48"/>
        <v>E28</v>
      </c>
      <c r="C3099" s="129" t="s">
        <v>40</v>
      </c>
      <c r="D3099" s="130">
        <v>34485</v>
      </c>
      <c r="E3099" s="130">
        <v>17308.68</v>
      </c>
      <c r="F3099" s="130">
        <v>0</v>
      </c>
      <c r="G3099" s="130">
        <v>17308.68</v>
      </c>
      <c r="H3099" s="131">
        <v>50.191909525880817</v>
      </c>
      <c r="I3099" s="132">
        <v>17176.32</v>
      </c>
    </row>
    <row r="3100" spans="1:9" ht="12.75" customHeight="1" x14ac:dyDescent="0.2">
      <c r="A3100" s="127">
        <v>10089</v>
      </c>
      <c r="B3100" s="127" t="str">
        <f t="shared" si="48"/>
        <v/>
      </c>
    </row>
    <row r="3101" spans="1:9" ht="13.5" customHeight="1" x14ac:dyDescent="0.2">
      <c r="A3101" s="127">
        <v>10089</v>
      </c>
      <c r="C3101" s="143" t="s">
        <v>41</v>
      </c>
      <c r="D3101" s="144">
        <v>111594</v>
      </c>
      <c r="E3101" s="144">
        <v>40001.300000000003</v>
      </c>
      <c r="F3101" s="144">
        <v>0</v>
      </c>
      <c r="G3101" s="144">
        <v>40001.300000000003</v>
      </c>
      <c r="H3101" s="145">
        <v>35.845385952649785</v>
      </c>
      <c r="I3101" s="146">
        <v>71592.7</v>
      </c>
    </row>
    <row r="3102" spans="1:9" ht="13.5" customHeight="1" x14ac:dyDescent="0.2">
      <c r="A3102" s="127">
        <v>10089</v>
      </c>
      <c r="B3102" s="127" t="str">
        <f t="shared" si="48"/>
        <v>Con</v>
      </c>
      <c r="C3102" s="129" t="s">
        <v>42</v>
      </c>
      <c r="D3102" s="130">
        <v>101844</v>
      </c>
      <c r="E3102" s="130">
        <v>0</v>
      </c>
      <c r="F3102" s="130">
        <v>0</v>
      </c>
      <c r="G3102" s="130">
        <v>0</v>
      </c>
      <c r="H3102" s="131">
        <v>0</v>
      </c>
      <c r="I3102" s="132">
        <v>101844</v>
      </c>
    </row>
    <row r="3103" spans="1:9" ht="12.75" customHeight="1" x14ac:dyDescent="0.2">
      <c r="A3103" s="127">
        <v>10089</v>
      </c>
      <c r="B3103" s="127" t="str">
        <f t="shared" si="48"/>
        <v/>
      </c>
    </row>
    <row r="3104" spans="1:9" ht="13.5" customHeight="1" x14ac:dyDescent="0.2">
      <c r="A3104" s="127">
        <v>10089</v>
      </c>
      <c r="C3104" s="143" t="s">
        <v>44</v>
      </c>
      <c r="D3104" s="144">
        <v>101844</v>
      </c>
      <c r="E3104" s="144">
        <v>0</v>
      </c>
      <c r="F3104" s="144">
        <v>0</v>
      </c>
      <c r="G3104" s="144">
        <v>0</v>
      </c>
      <c r="H3104" s="145">
        <v>0</v>
      </c>
      <c r="I3104" s="146">
        <v>101844</v>
      </c>
    </row>
    <row r="3105" spans="1:9" ht="0.75" customHeight="1" x14ac:dyDescent="0.2">
      <c r="A3105" s="127">
        <v>10089</v>
      </c>
      <c r="B3105" s="127" t="str">
        <f t="shared" si="48"/>
        <v/>
      </c>
    </row>
    <row r="3106" spans="1:9" ht="15.75" customHeight="1" x14ac:dyDescent="0.2">
      <c r="A3106" s="127">
        <v>10089</v>
      </c>
      <c r="C3106" s="139" t="s">
        <v>45</v>
      </c>
      <c r="D3106" s="140">
        <v>1408128</v>
      </c>
      <c r="E3106" s="140">
        <v>103336.87</v>
      </c>
      <c r="F3106" s="140">
        <v>0</v>
      </c>
      <c r="G3106" s="140">
        <v>103336.87</v>
      </c>
      <c r="H3106" s="141">
        <v>7.3385991898463772</v>
      </c>
      <c r="I3106" s="142">
        <v>1304791.1299999999</v>
      </c>
    </row>
    <row r="3107" spans="1:9" ht="14.25" customHeight="1" x14ac:dyDescent="0.2">
      <c r="A3107" s="127">
        <v>10089</v>
      </c>
      <c r="B3107" s="127" t="s">
        <v>322</v>
      </c>
      <c r="C3107" s="161" t="s">
        <v>46</v>
      </c>
      <c r="D3107" s="162">
        <v>81701</v>
      </c>
      <c r="E3107" s="162">
        <v>-978997.3</v>
      </c>
      <c r="F3107" s="162">
        <v>0</v>
      </c>
      <c r="G3107" s="162">
        <v>-978997.3</v>
      </c>
      <c r="H3107" s="151">
        <v>-1198.2684422467289</v>
      </c>
      <c r="I3107" s="152">
        <v>1060698.3</v>
      </c>
    </row>
    <row r="3108" spans="1:9" ht="0.75" customHeight="1" x14ac:dyDescent="0.2">
      <c r="A3108" s="127">
        <v>10089</v>
      </c>
      <c r="B3108" s="127" t="str">
        <f t="shared" si="48"/>
        <v/>
      </c>
    </row>
    <row r="3109" spans="1:9" ht="14.25" customHeight="1" x14ac:dyDescent="0.2">
      <c r="A3109" s="127">
        <v>10089</v>
      </c>
      <c r="B3109" s="127" t="str">
        <f t="shared" si="48"/>
        <v>TOT</v>
      </c>
      <c r="C3109" s="133" t="s">
        <v>58</v>
      </c>
      <c r="D3109" s="134">
        <v>81701</v>
      </c>
      <c r="E3109" s="134">
        <v>-978997.3</v>
      </c>
      <c r="F3109" s="134">
        <v>0</v>
      </c>
      <c r="G3109" s="134">
        <v>-978997.3</v>
      </c>
      <c r="H3109" s="135">
        <v>-1198.2684422467289</v>
      </c>
      <c r="I3109" s="136">
        <v>1060698.3</v>
      </c>
    </row>
    <row r="3110" spans="1:9" ht="6.75" customHeight="1" x14ac:dyDescent="0.2">
      <c r="B3110" s="127" t="str">
        <f t="shared" si="48"/>
        <v>Lon</v>
      </c>
      <c r="C3110" s="247" t="s">
        <v>202</v>
      </c>
      <c r="D3110" s="247"/>
      <c r="E3110" s="247"/>
      <c r="F3110" s="247"/>
      <c r="G3110" s="247"/>
    </row>
    <row r="3111" spans="1:9" ht="13.5" customHeight="1" x14ac:dyDescent="0.2">
      <c r="B3111" s="127" t="str">
        <f t="shared" si="48"/>
        <v/>
      </c>
      <c r="C3111" s="247"/>
      <c r="D3111" s="247"/>
      <c r="E3111" s="247"/>
      <c r="F3111" s="247"/>
      <c r="G3111" s="247"/>
    </row>
    <row r="3112" spans="1:9" ht="6.75" customHeight="1" x14ac:dyDescent="0.2">
      <c r="B3112" s="127" t="str">
        <f t="shared" si="48"/>
        <v/>
      </c>
      <c r="C3112" s="247"/>
      <c r="D3112" s="247"/>
      <c r="E3112" s="247"/>
      <c r="F3112" s="247"/>
      <c r="G3112" s="247"/>
    </row>
    <row r="3113" spans="1:9" ht="13.5" customHeight="1" x14ac:dyDescent="0.2">
      <c r="B3113" s="127" t="str">
        <f t="shared" si="48"/>
        <v>Rep</v>
      </c>
      <c r="C3113" s="248" t="s">
        <v>203</v>
      </c>
      <c r="D3113" s="248"/>
      <c r="E3113" s="248"/>
      <c r="F3113" s="248"/>
      <c r="G3113" s="248"/>
    </row>
    <row r="3114" spans="1:9" ht="6.75" customHeight="1" x14ac:dyDescent="0.2">
      <c r="B3114" s="127" t="str">
        <f t="shared" si="48"/>
        <v/>
      </c>
    </row>
    <row r="3115" spans="1:9" ht="12.75" customHeight="1" x14ac:dyDescent="0.2">
      <c r="B3115" s="127" t="str">
        <f t="shared" si="48"/>
        <v>Cos</v>
      </c>
      <c r="C3115" s="248" t="s">
        <v>269</v>
      </c>
      <c r="D3115" s="248"/>
      <c r="E3115" s="248"/>
      <c r="F3115" s="248"/>
      <c r="G3115" s="248"/>
    </row>
    <row r="3116" spans="1:9" ht="13.5" customHeight="1" x14ac:dyDescent="0.2">
      <c r="B3116" s="127" t="str">
        <f t="shared" si="48"/>
        <v/>
      </c>
      <c r="C3116" s="248"/>
      <c r="D3116" s="248"/>
      <c r="E3116" s="248"/>
      <c r="F3116" s="248"/>
      <c r="G3116" s="248"/>
    </row>
    <row r="3117" spans="1:9" ht="6" customHeight="1" x14ac:dyDescent="0.2">
      <c r="B3117" s="127" t="str">
        <f t="shared" si="48"/>
        <v/>
      </c>
    </row>
    <row r="3118" spans="1:9" ht="13.5" customHeight="1" x14ac:dyDescent="0.2">
      <c r="B3118" s="127" t="str">
        <f t="shared" si="48"/>
        <v xml:space="preserve">
CF</v>
      </c>
      <c r="C3118" s="249" t="s">
        <v>205</v>
      </c>
      <c r="D3118" s="251" t="s">
        <v>206</v>
      </c>
      <c r="E3118" s="251" t="s">
        <v>207</v>
      </c>
      <c r="F3118" s="251" t="s">
        <v>208</v>
      </c>
      <c r="G3118" s="252" t="s">
        <v>209</v>
      </c>
      <c r="H3118" s="245" t="s">
        <v>210</v>
      </c>
      <c r="I3118" s="243" t="s">
        <v>211</v>
      </c>
    </row>
    <row r="3119" spans="1:9" ht="15" customHeight="1" x14ac:dyDescent="0.2">
      <c r="B3119" s="127" t="str">
        <f t="shared" si="48"/>
        <v/>
      </c>
      <c r="C3119" s="250"/>
      <c r="D3119" s="246"/>
      <c r="E3119" s="246"/>
      <c r="F3119" s="246"/>
      <c r="G3119" s="253"/>
      <c r="H3119" s="246"/>
      <c r="I3119" s="244"/>
    </row>
    <row r="3120" spans="1:9" ht="16.5" customHeight="1" x14ac:dyDescent="0.2">
      <c r="A3120" s="127">
        <v>10092</v>
      </c>
      <c r="B3120" s="126" t="s">
        <v>321</v>
      </c>
      <c r="C3120" s="147" t="s">
        <v>5</v>
      </c>
      <c r="D3120" s="148">
        <v>104322</v>
      </c>
      <c r="E3120" s="149"/>
      <c r="F3120" s="149"/>
      <c r="G3120" s="149"/>
      <c r="H3120" s="149"/>
      <c r="I3120" s="150"/>
    </row>
    <row r="3121" spans="1:9" ht="13.5" customHeight="1" x14ac:dyDescent="0.2">
      <c r="A3121" s="127">
        <v>10092</v>
      </c>
      <c r="B3121" s="127" t="str">
        <f t="shared" si="48"/>
        <v>I01</v>
      </c>
      <c r="C3121" s="129" t="s">
        <v>6</v>
      </c>
      <c r="D3121" s="130">
        <v>-1851741</v>
      </c>
      <c r="E3121" s="130">
        <v>-1869235.18</v>
      </c>
      <c r="F3121" s="130">
        <v>0</v>
      </c>
      <c r="G3121" s="130">
        <v>-1869235.18</v>
      </c>
      <c r="H3121" s="131">
        <v>100.94474227227244</v>
      </c>
      <c r="I3121" s="132">
        <v>17494.18</v>
      </c>
    </row>
    <row r="3122" spans="1:9" ht="13.5" customHeight="1" x14ac:dyDescent="0.2">
      <c r="A3122" s="127">
        <v>10092</v>
      </c>
      <c r="B3122" s="127" t="str">
        <f t="shared" si="48"/>
        <v>I03</v>
      </c>
      <c r="C3122" s="129" t="s">
        <v>7</v>
      </c>
      <c r="D3122" s="130">
        <v>-54565</v>
      </c>
      <c r="E3122" s="130">
        <v>-72141</v>
      </c>
      <c r="F3122" s="130">
        <v>0</v>
      </c>
      <c r="G3122" s="130">
        <v>-72141</v>
      </c>
      <c r="H3122" s="131">
        <v>132.21112434710895</v>
      </c>
      <c r="I3122" s="132">
        <v>17576</v>
      </c>
    </row>
    <row r="3123" spans="1:9" ht="13.5" customHeight="1" x14ac:dyDescent="0.2">
      <c r="A3123" s="127">
        <v>10092</v>
      </c>
      <c r="B3123" s="127" t="str">
        <f t="shared" si="48"/>
        <v>I05</v>
      </c>
      <c r="C3123" s="129" t="s">
        <v>8</v>
      </c>
      <c r="D3123" s="130">
        <v>-61320</v>
      </c>
      <c r="E3123" s="130">
        <v>0</v>
      </c>
      <c r="F3123" s="130">
        <v>0</v>
      </c>
      <c r="G3123" s="130">
        <v>0</v>
      </c>
      <c r="H3123" s="131">
        <v>0</v>
      </c>
      <c r="I3123" s="132">
        <v>-61320</v>
      </c>
    </row>
    <row r="3124" spans="1:9" ht="13.5" customHeight="1" x14ac:dyDescent="0.2">
      <c r="A3124" s="127">
        <v>10092</v>
      </c>
      <c r="B3124" s="127" t="str">
        <f t="shared" si="48"/>
        <v>I06</v>
      </c>
      <c r="C3124" s="129" t="s">
        <v>9</v>
      </c>
      <c r="D3124" s="130">
        <v>-1400</v>
      </c>
      <c r="E3124" s="130">
        <v>0</v>
      </c>
      <c r="F3124" s="130">
        <v>0</v>
      </c>
      <c r="G3124" s="130">
        <v>0</v>
      </c>
      <c r="H3124" s="131">
        <v>0</v>
      </c>
      <c r="I3124" s="132">
        <v>-1400</v>
      </c>
    </row>
    <row r="3125" spans="1:9" ht="13.5" customHeight="1" x14ac:dyDescent="0.2">
      <c r="A3125" s="127">
        <v>10092</v>
      </c>
      <c r="B3125" s="127" t="str">
        <f t="shared" si="48"/>
        <v>I08</v>
      </c>
      <c r="C3125" s="129" t="s">
        <v>213</v>
      </c>
      <c r="D3125" s="130">
        <v>-60300</v>
      </c>
      <c r="E3125" s="130">
        <v>-23738.65</v>
      </c>
      <c r="F3125" s="130">
        <v>0</v>
      </c>
      <c r="G3125" s="130">
        <v>-23738.65</v>
      </c>
      <c r="H3125" s="131">
        <v>39.367578772802652</v>
      </c>
      <c r="I3125" s="132">
        <v>-36561.35</v>
      </c>
    </row>
    <row r="3126" spans="1:9" ht="13.5" customHeight="1" x14ac:dyDescent="0.2">
      <c r="A3126" s="127">
        <v>10092</v>
      </c>
      <c r="B3126" s="127" t="str">
        <f t="shared" si="48"/>
        <v>I09</v>
      </c>
      <c r="C3126" s="129" t="s">
        <v>10</v>
      </c>
      <c r="D3126" s="130">
        <v>-72000</v>
      </c>
      <c r="E3126" s="130">
        <v>-17571.96</v>
      </c>
      <c r="F3126" s="130">
        <v>0</v>
      </c>
      <c r="G3126" s="130">
        <v>-17571.96</v>
      </c>
      <c r="H3126" s="131">
        <v>24.405500000000004</v>
      </c>
      <c r="I3126" s="132">
        <v>-54428.04</v>
      </c>
    </row>
    <row r="3127" spans="1:9" ht="13.5" customHeight="1" x14ac:dyDescent="0.2">
      <c r="A3127" s="127">
        <v>10092</v>
      </c>
      <c r="B3127" s="127" t="str">
        <f t="shared" si="48"/>
        <v>I12</v>
      </c>
      <c r="C3127" s="129" t="s">
        <v>11</v>
      </c>
      <c r="D3127" s="130">
        <v>-44000</v>
      </c>
      <c r="E3127" s="130">
        <v>-30316.67</v>
      </c>
      <c r="F3127" s="130">
        <v>0</v>
      </c>
      <c r="G3127" s="130">
        <v>-30316.67</v>
      </c>
      <c r="H3127" s="131">
        <v>68.90152272727272</v>
      </c>
      <c r="I3127" s="132">
        <v>-13683.33</v>
      </c>
    </row>
    <row r="3128" spans="1:9" ht="13.5" customHeight="1" x14ac:dyDescent="0.2">
      <c r="A3128" s="127">
        <v>10092</v>
      </c>
      <c r="B3128" s="127" t="str">
        <f t="shared" si="48"/>
        <v>I13</v>
      </c>
      <c r="C3128" s="129" t="s">
        <v>12</v>
      </c>
      <c r="D3128" s="130">
        <v>-36000</v>
      </c>
      <c r="E3128" s="130">
        <v>-12521.98</v>
      </c>
      <c r="F3128" s="130">
        <v>0</v>
      </c>
      <c r="G3128" s="130">
        <v>-12521.98</v>
      </c>
      <c r="H3128" s="131">
        <v>34.783277777777776</v>
      </c>
      <c r="I3128" s="132">
        <v>-23478.02</v>
      </c>
    </row>
    <row r="3129" spans="1:9" ht="13.5" customHeight="1" x14ac:dyDescent="0.2">
      <c r="A3129" s="127">
        <v>10092</v>
      </c>
      <c r="B3129" s="127" t="str">
        <f t="shared" si="48"/>
        <v>I18</v>
      </c>
      <c r="C3129" s="129" t="s">
        <v>13</v>
      </c>
      <c r="D3129" s="130">
        <v>-82685</v>
      </c>
      <c r="E3129" s="130">
        <v>0</v>
      </c>
      <c r="F3129" s="130">
        <v>0</v>
      </c>
      <c r="G3129" s="130">
        <v>0</v>
      </c>
      <c r="H3129" s="131">
        <v>0</v>
      </c>
      <c r="I3129" s="132">
        <v>-82685</v>
      </c>
    </row>
    <row r="3130" spans="1:9" ht="12.75" customHeight="1" x14ac:dyDescent="0.2">
      <c r="A3130" s="127">
        <v>10092</v>
      </c>
      <c r="B3130" s="127" t="str">
        <f t="shared" si="48"/>
        <v/>
      </c>
    </row>
    <row r="3131" spans="1:9" ht="13.5" customHeight="1" x14ac:dyDescent="0.2">
      <c r="A3131" s="127">
        <v>10092</v>
      </c>
      <c r="C3131" s="143" t="s">
        <v>14</v>
      </c>
      <c r="D3131" s="144">
        <v>-2264011</v>
      </c>
      <c r="E3131" s="144">
        <v>-2025525.44</v>
      </c>
      <c r="F3131" s="144">
        <v>0</v>
      </c>
      <c r="G3131" s="144">
        <v>-2025525.44</v>
      </c>
      <c r="H3131" s="145">
        <v>89.46623669231289</v>
      </c>
      <c r="I3131" s="146">
        <v>-238485.56</v>
      </c>
    </row>
    <row r="3132" spans="1:9" ht="0.75" customHeight="1" x14ac:dyDescent="0.2">
      <c r="A3132" s="127">
        <v>10092</v>
      </c>
      <c r="B3132" s="127" t="str">
        <f t="shared" si="48"/>
        <v/>
      </c>
    </row>
    <row r="3133" spans="1:9" ht="13.5" customHeight="1" x14ac:dyDescent="0.2">
      <c r="A3133" s="127">
        <v>10092</v>
      </c>
      <c r="B3133" s="127" t="str">
        <f t="shared" si="48"/>
        <v>E01</v>
      </c>
      <c r="C3133" s="129" t="s">
        <v>15</v>
      </c>
      <c r="D3133" s="130">
        <v>1042300</v>
      </c>
      <c r="E3133" s="130">
        <v>238.89</v>
      </c>
      <c r="F3133" s="130">
        <v>0</v>
      </c>
      <c r="G3133" s="130">
        <v>238.89</v>
      </c>
      <c r="H3133" s="131">
        <v>2.2919504940995875E-2</v>
      </c>
      <c r="I3133" s="132">
        <v>1042061.11</v>
      </c>
    </row>
    <row r="3134" spans="1:9" ht="13.5" customHeight="1" x14ac:dyDescent="0.2">
      <c r="A3134" s="127">
        <v>10092</v>
      </c>
      <c r="B3134" s="127" t="str">
        <f t="shared" si="48"/>
        <v>E02</v>
      </c>
      <c r="C3134" s="129" t="s">
        <v>16</v>
      </c>
      <c r="D3134" s="130">
        <v>0</v>
      </c>
      <c r="E3134" s="130">
        <v>-238.89</v>
      </c>
      <c r="F3134" s="130">
        <v>0</v>
      </c>
      <c r="G3134" s="130">
        <v>-238.89</v>
      </c>
      <c r="H3134" s="131">
        <v>0</v>
      </c>
      <c r="I3134" s="132">
        <v>238.89</v>
      </c>
    </row>
    <row r="3135" spans="1:9" ht="13.5" customHeight="1" x14ac:dyDescent="0.2">
      <c r="A3135" s="127">
        <v>10092</v>
      </c>
      <c r="B3135" s="127" t="str">
        <f t="shared" si="48"/>
        <v>E03</v>
      </c>
      <c r="C3135" s="129" t="s">
        <v>17</v>
      </c>
      <c r="D3135" s="130">
        <v>476172</v>
      </c>
      <c r="E3135" s="130">
        <v>-2.19</v>
      </c>
      <c r="F3135" s="130">
        <v>0</v>
      </c>
      <c r="G3135" s="130">
        <v>-2.19</v>
      </c>
      <c r="H3135" s="131">
        <v>-4.599178448123787E-4</v>
      </c>
      <c r="I3135" s="132">
        <v>476174.19</v>
      </c>
    </row>
    <row r="3136" spans="1:9" ht="13.5" customHeight="1" x14ac:dyDescent="0.2">
      <c r="A3136" s="127">
        <v>10092</v>
      </c>
      <c r="B3136" s="127" t="str">
        <f t="shared" si="48"/>
        <v>E04</v>
      </c>
      <c r="C3136" s="129" t="s">
        <v>18</v>
      </c>
      <c r="D3136" s="130">
        <v>82768</v>
      </c>
      <c r="E3136" s="130">
        <v>0</v>
      </c>
      <c r="F3136" s="130">
        <v>0</v>
      </c>
      <c r="G3136" s="130">
        <v>0</v>
      </c>
      <c r="H3136" s="131">
        <v>0</v>
      </c>
      <c r="I3136" s="132">
        <v>82768</v>
      </c>
    </row>
    <row r="3137" spans="1:9" ht="13.5" customHeight="1" x14ac:dyDescent="0.2">
      <c r="A3137" s="127">
        <v>10092</v>
      </c>
      <c r="B3137" s="127" t="str">
        <f t="shared" si="48"/>
        <v>E05</v>
      </c>
      <c r="C3137" s="129" t="s">
        <v>214</v>
      </c>
      <c r="D3137" s="130">
        <v>71430</v>
      </c>
      <c r="E3137" s="130">
        <v>0</v>
      </c>
      <c r="F3137" s="130">
        <v>0</v>
      </c>
      <c r="G3137" s="130">
        <v>0</v>
      </c>
      <c r="H3137" s="131">
        <v>0</v>
      </c>
      <c r="I3137" s="132">
        <v>71430</v>
      </c>
    </row>
    <row r="3138" spans="1:9" ht="13.5" customHeight="1" x14ac:dyDescent="0.2">
      <c r="A3138" s="127">
        <v>10092</v>
      </c>
      <c r="B3138" s="127" t="str">
        <f t="shared" si="48"/>
        <v>E07</v>
      </c>
      <c r="C3138" s="129" t="s">
        <v>19</v>
      </c>
      <c r="D3138" s="130">
        <v>67069</v>
      </c>
      <c r="E3138" s="130">
        <v>2.19</v>
      </c>
      <c r="F3138" s="130">
        <v>0</v>
      </c>
      <c r="G3138" s="130">
        <v>2.19</v>
      </c>
      <c r="H3138" s="131">
        <v>3.2652939510056807E-3</v>
      </c>
      <c r="I3138" s="132">
        <v>67066.81</v>
      </c>
    </row>
    <row r="3139" spans="1:9" ht="13.5" customHeight="1" x14ac:dyDescent="0.2">
      <c r="A3139" s="127">
        <v>10092</v>
      </c>
      <c r="B3139" s="127" t="str">
        <f t="shared" si="48"/>
        <v>E08</v>
      </c>
      <c r="C3139" s="129" t="s">
        <v>20</v>
      </c>
      <c r="D3139" s="130">
        <v>12200</v>
      </c>
      <c r="E3139" s="130">
        <v>347.03</v>
      </c>
      <c r="F3139" s="130">
        <v>0</v>
      </c>
      <c r="G3139" s="130">
        <v>347.03</v>
      </c>
      <c r="H3139" s="131">
        <v>2.8445081967213115</v>
      </c>
      <c r="I3139" s="132">
        <v>11852.97</v>
      </c>
    </row>
    <row r="3140" spans="1:9" ht="13.5" customHeight="1" x14ac:dyDescent="0.2">
      <c r="A3140" s="127">
        <v>10092</v>
      </c>
      <c r="B3140" s="127" t="str">
        <f t="shared" si="48"/>
        <v>E09</v>
      </c>
      <c r="C3140" s="129" t="s">
        <v>215</v>
      </c>
      <c r="D3140" s="130">
        <v>2400</v>
      </c>
      <c r="E3140" s="130">
        <v>1787.54</v>
      </c>
      <c r="F3140" s="130">
        <v>0</v>
      </c>
      <c r="G3140" s="130">
        <v>1787.54</v>
      </c>
      <c r="H3140" s="131">
        <v>74.480833333333337</v>
      </c>
      <c r="I3140" s="132">
        <v>612.46</v>
      </c>
    </row>
    <row r="3141" spans="1:9" ht="13.5" customHeight="1" x14ac:dyDescent="0.2">
      <c r="A3141" s="127">
        <v>10092</v>
      </c>
      <c r="B3141" s="127" t="str">
        <f t="shared" si="48"/>
        <v>E10</v>
      </c>
      <c r="C3141" s="129" t="s">
        <v>21</v>
      </c>
      <c r="D3141" s="130">
        <v>697</v>
      </c>
      <c r="E3141" s="130">
        <v>0</v>
      </c>
      <c r="F3141" s="130">
        <v>0</v>
      </c>
      <c r="G3141" s="130">
        <v>0</v>
      </c>
      <c r="H3141" s="131">
        <v>0</v>
      </c>
      <c r="I3141" s="132">
        <v>697</v>
      </c>
    </row>
    <row r="3142" spans="1:9" ht="13.5" customHeight="1" x14ac:dyDescent="0.2">
      <c r="A3142" s="127">
        <v>10092</v>
      </c>
      <c r="B3142" s="127" t="str">
        <f t="shared" si="48"/>
        <v>E11</v>
      </c>
      <c r="C3142" s="129" t="s">
        <v>22</v>
      </c>
      <c r="D3142" s="130">
        <v>2156</v>
      </c>
      <c r="E3142" s="130">
        <v>2201.4699999999998</v>
      </c>
      <c r="F3142" s="130">
        <v>0</v>
      </c>
      <c r="G3142" s="130">
        <v>2201.4699999999998</v>
      </c>
      <c r="H3142" s="131">
        <v>102.10899814471242</v>
      </c>
      <c r="I3142" s="132">
        <v>-45.469999999999708</v>
      </c>
    </row>
    <row r="3143" spans="1:9" ht="12.75" customHeight="1" x14ac:dyDescent="0.2">
      <c r="A3143" s="127">
        <v>10092</v>
      </c>
      <c r="B3143" s="127" t="str">
        <f t="shared" si="48"/>
        <v/>
      </c>
    </row>
    <row r="3144" spans="1:9" ht="13.5" customHeight="1" x14ac:dyDescent="0.2">
      <c r="A3144" s="127">
        <v>10092</v>
      </c>
      <c r="C3144" s="143" t="s">
        <v>23</v>
      </c>
      <c r="D3144" s="144">
        <v>1757192</v>
      </c>
      <c r="E3144" s="144">
        <v>4336.04</v>
      </c>
      <c r="F3144" s="144">
        <v>0</v>
      </c>
      <c r="G3144" s="144">
        <v>4336.04</v>
      </c>
      <c r="H3144" s="145">
        <v>0.2467596028208642</v>
      </c>
      <c r="I3144" s="146">
        <v>1752855.96</v>
      </c>
    </row>
    <row r="3145" spans="1:9" ht="13.5" customHeight="1" x14ac:dyDescent="0.2">
      <c r="A3145" s="127">
        <v>10092</v>
      </c>
      <c r="B3145" s="127" t="str">
        <f t="shared" si="48"/>
        <v>E12</v>
      </c>
      <c r="C3145" s="129" t="s">
        <v>24</v>
      </c>
      <c r="D3145" s="130">
        <v>10000</v>
      </c>
      <c r="E3145" s="130">
        <v>2662.72</v>
      </c>
      <c r="F3145" s="130">
        <v>0</v>
      </c>
      <c r="G3145" s="130">
        <v>2662.72</v>
      </c>
      <c r="H3145" s="131">
        <v>26.627199999999998</v>
      </c>
      <c r="I3145" s="132">
        <v>7337.28</v>
      </c>
    </row>
    <row r="3146" spans="1:9" ht="13.5" customHeight="1" x14ac:dyDescent="0.2">
      <c r="A3146" s="127">
        <v>10092</v>
      </c>
      <c r="B3146" s="127" t="str">
        <f t="shared" si="48"/>
        <v>E13</v>
      </c>
      <c r="C3146" s="129" t="s">
        <v>216</v>
      </c>
      <c r="D3146" s="130">
        <v>12000</v>
      </c>
      <c r="E3146" s="130">
        <v>4926.99</v>
      </c>
      <c r="F3146" s="130">
        <v>0</v>
      </c>
      <c r="G3146" s="130">
        <v>4926.99</v>
      </c>
      <c r="H3146" s="131">
        <v>41.058250000000001</v>
      </c>
      <c r="I3146" s="132">
        <v>7073.01</v>
      </c>
    </row>
    <row r="3147" spans="1:9" ht="13.5" customHeight="1" x14ac:dyDescent="0.2">
      <c r="A3147" s="127">
        <v>10092</v>
      </c>
      <c r="B3147" s="127" t="str">
        <f t="shared" si="48"/>
        <v>E14</v>
      </c>
      <c r="C3147" s="129" t="s">
        <v>25</v>
      </c>
      <c r="D3147" s="130">
        <v>5700</v>
      </c>
      <c r="E3147" s="130">
        <v>1560.44</v>
      </c>
      <c r="F3147" s="130">
        <v>0</v>
      </c>
      <c r="G3147" s="130">
        <v>1560.44</v>
      </c>
      <c r="H3147" s="131">
        <v>27.37614035087719</v>
      </c>
      <c r="I3147" s="132">
        <v>4139.5600000000004</v>
      </c>
    </row>
    <row r="3148" spans="1:9" ht="13.5" customHeight="1" x14ac:dyDescent="0.2">
      <c r="A3148" s="127">
        <v>10092</v>
      </c>
      <c r="B3148" s="127" t="str">
        <f t="shared" ref="B3148:B3211" si="49">LEFT(C3148,3)</f>
        <v>E15</v>
      </c>
      <c r="C3148" s="129" t="s">
        <v>26</v>
      </c>
      <c r="D3148" s="130">
        <v>7500</v>
      </c>
      <c r="E3148" s="130">
        <v>-39.89</v>
      </c>
      <c r="F3148" s="130">
        <v>0</v>
      </c>
      <c r="G3148" s="130">
        <v>-39.89</v>
      </c>
      <c r="H3148" s="131">
        <v>-0.53186666666666671</v>
      </c>
      <c r="I3148" s="132">
        <v>7539.89</v>
      </c>
    </row>
    <row r="3149" spans="1:9" ht="13.5" customHeight="1" x14ac:dyDescent="0.2">
      <c r="A3149" s="127">
        <v>10092</v>
      </c>
      <c r="B3149" s="127" t="str">
        <f t="shared" si="49"/>
        <v>E16</v>
      </c>
      <c r="C3149" s="129" t="s">
        <v>27</v>
      </c>
      <c r="D3149" s="130">
        <v>20000</v>
      </c>
      <c r="E3149" s="130">
        <v>1808.99</v>
      </c>
      <c r="F3149" s="130">
        <v>0</v>
      </c>
      <c r="G3149" s="130">
        <v>1808.99</v>
      </c>
      <c r="H3149" s="131">
        <v>9.04495</v>
      </c>
      <c r="I3149" s="132">
        <v>18191.009999999998</v>
      </c>
    </row>
    <row r="3150" spans="1:9" ht="13.5" customHeight="1" x14ac:dyDescent="0.2">
      <c r="A3150" s="127">
        <v>10092</v>
      </c>
      <c r="B3150" s="127" t="str">
        <f t="shared" si="49"/>
        <v>E17</v>
      </c>
      <c r="C3150" s="129" t="s">
        <v>28</v>
      </c>
      <c r="D3150" s="130">
        <v>22754</v>
      </c>
      <c r="E3150" s="130">
        <v>23392.799999999999</v>
      </c>
      <c r="F3150" s="130">
        <v>0</v>
      </c>
      <c r="G3150" s="130">
        <v>23392.799999999999</v>
      </c>
      <c r="H3150" s="131">
        <v>102.80741847587237</v>
      </c>
      <c r="I3150" s="132">
        <v>-638.79999999999995</v>
      </c>
    </row>
    <row r="3151" spans="1:9" ht="13.5" customHeight="1" x14ac:dyDescent="0.2">
      <c r="A3151" s="127">
        <v>10092</v>
      </c>
      <c r="B3151" s="127" t="str">
        <f t="shared" si="49"/>
        <v>E18</v>
      </c>
      <c r="C3151" s="129" t="s">
        <v>29</v>
      </c>
      <c r="D3151" s="130">
        <v>11850</v>
      </c>
      <c r="E3151" s="130">
        <v>7254.15</v>
      </c>
      <c r="F3151" s="130">
        <v>0</v>
      </c>
      <c r="G3151" s="130">
        <v>7254.15</v>
      </c>
      <c r="H3151" s="131">
        <v>61.216455696202537</v>
      </c>
      <c r="I3151" s="132">
        <v>4595.8500000000004</v>
      </c>
    </row>
    <row r="3152" spans="1:9" ht="12.75" customHeight="1" x14ac:dyDescent="0.2">
      <c r="A3152" s="127">
        <v>10092</v>
      </c>
      <c r="B3152" s="127" t="str">
        <f t="shared" si="49"/>
        <v/>
      </c>
    </row>
    <row r="3153" spans="1:9" ht="13.5" customHeight="1" x14ac:dyDescent="0.2">
      <c r="A3153" s="127">
        <v>10092</v>
      </c>
      <c r="C3153" s="143" t="s">
        <v>30</v>
      </c>
      <c r="D3153" s="144">
        <v>89804</v>
      </c>
      <c r="E3153" s="144">
        <v>41566.199999999997</v>
      </c>
      <c r="F3153" s="144">
        <v>0</v>
      </c>
      <c r="G3153" s="144">
        <v>41566.199999999997</v>
      </c>
      <c r="H3153" s="145">
        <v>46.28546612623046</v>
      </c>
      <c r="I3153" s="146">
        <v>48237.8</v>
      </c>
    </row>
    <row r="3154" spans="1:9" ht="13.5" customHeight="1" x14ac:dyDescent="0.2">
      <c r="A3154" s="127">
        <v>10092</v>
      </c>
      <c r="B3154" s="127" t="str">
        <f t="shared" si="49"/>
        <v>E19</v>
      </c>
      <c r="C3154" s="129" t="s">
        <v>31</v>
      </c>
      <c r="D3154" s="130">
        <v>92230</v>
      </c>
      <c r="E3154" s="130">
        <v>40896.589999999997</v>
      </c>
      <c r="F3154" s="130">
        <v>0</v>
      </c>
      <c r="G3154" s="130">
        <v>40896.589999999997</v>
      </c>
      <c r="H3154" s="131">
        <v>44.341960316599796</v>
      </c>
      <c r="I3154" s="132">
        <v>51333.41</v>
      </c>
    </row>
    <row r="3155" spans="1:9" ht="13.5" customHeight="1" x14ac:dyDescent="0.2">
      <c r="A3155" s="127">
        <v>10092</v>
      </c>
      <c r="B3155" s="127" t="str">
        <f t="shared" si="49"/>
        <v>E20</v>
      </c>
      <c r="C3155" s="129" t="s">
        <v>32</v>
      </c>
      <c r="D3155" s="130">
        <v>25500</v>
      </c>
      <c r="E3155" s="130">
        <v>8784</v>
      </c>
      <c r="F3155" s="130">
        <v>0</v>
      </c>
      <c r="G3155" s="130">
        <v>8784</v>
      </c>
      <c r="H3155" s="131">
        <v>34.44705882352941</v>
      </c>
      <c r="I3155" s="132">
        <v>16716</v>
      </c>
    </row>
    <row r="3156" spans="1:9" ht="13.5" customHeight="1" x14ac:dyDescent="0.2">
      <c r="A3156" s="127">
        <v>10092</v>
      </c>
      <c r="B3156" s="127" t="str">
        <f t="shared" si="49"/>
        <v>E22</v>
      </c>
      <c r="C3156" s="129" t="s">
        <v>33</v>
      </c>
      <c r="D3156" s="130">
        <v>15229</v>
      </c>
      <c r="E3156" s="130">
        <v>7419.19</v>
      </c>
      <c r="F3156" s="130">
        <v>0</v>
      </c>
      <c r="G3156" s="130">
        <v>7419.19</v>
      </c>
      <c r="H3156" s="131">
        <v>48.717512640357221</v>
      </c>
      <c r="I3156" s="132">
        <v>7809.81</v>
      </c>
    </row>
    <row r="3157" spans="1:9" ht="13.5" customHeight="1" x14ac:dyDescent="0.2">
      <c r="A3157" s="127">
        <v>10092</v>
      </c>
      <c r="B3157" s="127" t="str">
        <f t="shared" si="49"/>
        <v>E23</v>
      </c>
      <c r="C3157" s="129" t="s">
        <v>34</v>
      </c>
      <c r="D3157" s="130">
        <v>8957</v>
      </c>
      <c r="E3157" s="130">
        <v>8957.0400000000009</v>
      </c>
      <c r="F3157" s="130">
        <v>0</v>
      </c>
      <c r="G3157" s="130">
        <v>8957.0400000000009</v>
      </c>
      <c r="H3157" s="131">
        <v>100.00044657809536</v>
      </c>
      <c r="I3157" s="132">
        <v>-4.0000000001164153E-2</v>
      </c>
    </row>
    <row r="3158" spans="1:9" ht="13.5" customHeight="1" x14ac:dyDescent="0.2">
      <c r="A3158" s="127">
        <v>10092</v>
      </c>
      <c r="B3158" s="127" t="str">
        <f t="shared" si="49"/>
        <v>E24</v>
      </c>
      <c r="C3158" s="129" t="s">
        <v>35</v>
      </c>
      <c r="D3158" s="130">
        <v>7200</v>
      </c>
      <c r="E3158" s="130">
        <v>13201.45</v>
      </c>
      <c r="F3158" s="130">
        <v>0</v>
      </c>
      <c r="G3158" s="130">
        <v>13201.45</v>
      </c>
      <c r="H3158" s="131">
        <v>183.35347222222222</v>
      </c>
      <c r="I3158" s="132">
        <v>-6001.45</v>
      </c>
    </row>
    <row r="3159" spans="1:9" ht="13.5" customHeight="1" x14ac:dyDescent="0.2">
      <c r="A3159" s="127">
        <v>10092</v>
      </c>
      <c r="B3159" s="127" t="str">
        <f t="shared" si="49"/>
        <v>E25</v>
      </c>
      <c r="C3159" s="129" t="s">
        <v>36</v>
      </c>
      <c r="D3159" s="130">
        <v>143411</v>
      </c>
      <c r="E3159" s="130">
        <v>15984.49</v>
      </c>
      <c r="F3159" s="130">
        <v>0</v>
      </c>
      <c r="G3159" s="130">
        <v>15984.49</v>
      </c>
      <c r="H3159" s="131">
        <v>11.14593022850409</v>
      </c>
      <c r="I3159" s="132">
        <v>127426.51</v>
      </c>
    </row>
    <row r="3160" spans="1:9" ht="12.75" customHeight="1" x14ac:dyDescent="0.2">
      <c r="A3160" s="127">
        <v>10092</v>
      </c>
      <c r="B3160" s="127" t="str">
        <f t="shared" si="49"/>
        <v/>
      </c>
    </row>
    <row r="3161" spans="1:9" ht="13.5" customHeight="1" x14ac:dyDescent="0.2">
      <c r="A3161" s="127">
        <v>10092</v>
      </c>
      <c r="C3161" s="143" t="s">
        <v>37</v>
      </c>
      <c r="D3161" s="144">
        <v>292527</v>
      </c>
      <c r="E3161" s="144">
        <v>95242.76</v>
      </c>
      <c r="F3161" s="144">
        <v>0</v>
      </c>
      <c r="G3161" s="144">
        <v>95242.76</v>
      </c>
      <c r="H3161" s="145">
        <v>32.558621939171424</v>
      </c>
      <c r="I3161" s="146">
        <v>197284.24</v>
      </c>
    </row>
    <row r="3162" spans="1:9" ht="13.5" customHeight="1" x14ac:dyDescent="0.2">
      <c r="A3162" s="127">
        <v>10092</v>
      </c>
      <c r="B3162" s="127" t="str">
        <f t="shared" si="49"/>
        <v>E26</v>
      </c>
      <c r="C3162" s="129" t="s">
        <v>38</v>
      </c>
      <c r="D3162" s="130">
        <v>30000</v>
      </c>
      <c r="E3162" s="130">
        <v>7492.14</v>
      </c>
      <c r="F3162" s="130">
        <v>0</v>
      </c>
      <c r="G3162" s="130">
        <v>7492.14</v>
      </c>
      <c r="H3162" s="131">
        <v>24.973800000000001</v>
      </c>
      <c r="I3162" s="132">
        <v>22507.86</v>
      </c>
    </row>
    <row r="3163" spans="1:9" ht="13.5" customHeight="1" x14ac:dyDescent="0.2">
      <c r="A3163" s="127">
        <v>10092</v>
      </c>
      <c r="B3163" s="127" t="str">
        <f t="shared" si="49"/>
        <v>E27</v>
      </c>
      <c r="C3163" s="129" t="s">
        <v>39</v>
      </c>
      <c r="D3163" s="130">
        <v>62517</v>
      </c>
      <c r="E3163" s="130">
        <v>32853.85</v>
      </c>
      <c r="F3163" s="130">
        <v>0</v>
      </c>
      <c r="G3163" s="130">
        <v>32853.85</v>
      </c>
      <c r="H3163" s="131">
        <v>52.551865892477245</v>
      </c>
      <c r="I3163" s="132">
        <v>29663.15</v>
      </c>
    </row>
    <row r="3164" spans="1:9" ht="13.5" customHeight="1" x14ac:dyDescent="0.2">
      <c r="A3164" s="127">
        <v>10092</v>
      </c>
      <c r="B3164" s="127" t="str">
        <f t="shared" si="49"/>
        <v>E28</v>
      </c>
      <c r="C3164" s="129" t="s">
        <v>40</v>
      </c>
      <c r="D3164" s="130">
        <v>31964</v>
      </c>
      <c r="E3164" s="130">
        <v>18464.41</v>
      </c>
      <c r="F3164" s="130">
        <v>0</v>
      </c>
      <c r="G3164" s="130">
        <v>18464.41</v>
      </c>
      <c r="H3164" s="131">
        <v>57.766268301839567</v>
      </c>
      <c r="I3164" s="132">
        <v>13499.59</v>
      </c>
    </row>
    <row r="3165" spans="1:9" ht="12.75" customHeight="1" x14ac:dyDescent="0.2">
      <c r="A3165" s="127">
        <v>10092</v>
      </c>
      <c r="B3165" s="127" t="str">
        <f t="shared" si="49"/>
        <v/>
      </c>
    </row>
    <row r="3166" spans="1:9" ht="13.5" customHeight="1" x14ac:dyDescent="0.2">
      <c r="A3166" s="127">
        <v>10092</v>
      </c>
      <c r="C3166" s="143" t="s">
        <v>41</v>
      </c>
      <c r="D3166" s="144">
        <v>124481</v>
      </c>
      <c r="E3166" s="144">
        <v>58810.400000000001</v>
      </c>
      <c r="F3166" s="144">
        <v>0</v>
      </c>
      <c r="G3166" s="144">
        <v>58810.400000000001</v>
      </c>
      <c r="H3166" s="145">
        <v>47.244479077128233</v>
      </c>
      <c r="I3166" s="146">
        <v>65670.600000000006</v>
      </c>
    </row>
    <row r="3167" spans="1:9" ht="13.5" customHeight="1" x14ac:dyDescent="0.2">
      <c r="A3167" s="127">
        <v>10092</v>
      </c>
      <c r="B3167" s="127" t="str">
        <f t="shared" si="49"/>
        <v>Con</v>
      </c>
      <c r="C3167" s="129" t="s">
        <v>42</v>
      </c>
      <c r="D3167" s="130">
        <v>104329</v>
      </c>
      <c r="E3167" s="130">
        <v>0</v>
      </c>
      <c r="F3167" s="130">
        <v>0</v>
      </c>
      <c r="G3167" s="130">
        <v>0</v>
      </c>
      <c r="H3167" s="131">
        <v>0</v>
      </c>
      <c r="I3167" s="132">
        <v>104329</v>
      </c>
    </row>
    <row r="3168" spans="1:9" ht="12.75" customHeight="1" x14ac:dyDescent="0.2">
      <c r="A3168" s="127">
        <v>10092</v>
      </c>
      <c r="B3168" s="127" t="str">
        <f t="shared" si="49"/>
        <v/>
      </c>
    </row>
    <row r="3169" spans="1:9" ht="13.5" customHeight="1" x14ac:dyDescent="0.2">
      <c r="A3169" s="127">
        <v>10092</v>
      </c>
      <c r="C3169" s="143" t="s">
        <v>44</v>
      </c>
      <c r="D3169" s="144">
        <v>104329</v>
      </c>
      <c r="E3169" s="144">
        <v>0</v>
      </c>
      <c r="F3169" s="144">
        <v>0</v>
      </c>
      <c r="G3169" s="144">
        <v>0</v>
      </c>
      <c r="H3169" s="145">
        <v>0</v>
      </c>
      <c r="I3169" s="146">
        <v>104329</v>
      </c>
    </row>
    <row r="3170" spans="1:9" ht="0.75" customHeight="1" x14ac:dyDescent="0.2">
      <c r="A3170" s="127">
        <v>10092</v>
      </c>
      <c r="B3170" s="127" t="str">
        <f t="shared" si="49"/>
        <v/>
      </c>
    </row>
    <row r="3171" spans="1:9" ht="15.75" customHeight="1" x14ac:dyDescent="0.2">
      <c r="A3171" s="127">
        <v>10092</v>
      </c>
      <c r="C3171" s="139" t="s">
        <v>45</v>
      </c>
      <c r="D3171" s="140">
        <v>2368333</v>
      </c>
      <c r="E3171" s="140">
        <v>199955.4</v>
      </c>
      <c r="F3171" s="140">
        <v>0</v>
      </c>
      <c r="G3171" s="140">
        <v>199955.4</v>
      </c>
      <c r="H3171" s="141">
        <v>8.442875220672093</v>
      </c>
      <c r="I3171" s="142">
        <v>2168377.6</v>
      </c>
    </row>
    <row r="3172" spans="1:9" ht="14.25" customHeight="1" x14ac:dyDescent="0.2">
      <c r="A3172" s="127">
        <v>10092</v>
      </c>
      <c r="B3172" s="127" t="s">
        <v>322</v>
      </c>
      <c r="C3172" s="161" t="s">
        <v>46</v>
      </c>
      <c r="D3172" s="162">
        <v>104322</v>
      </c>
      <c r="E3172" s="162">
        <v>-1825570.04</v>
      </c>
      <c r="F3172" s="162">
        <v>0</v>
      </c>
      <c r="G3172" s="162">
        <v>-1825570.04</v>
      </c>
      <c r="H3172" s="151">
        <v>-1749.9377312551524</v>
      </c>
      <c r="I3172" s="152">
        <v>1929892.04</v>
      </c>
    </row>
    <row r="3173" spans="1:9" ht="0.75" customHeight="1" x14ac:dyDescent="0.2">
      <c r="A3173" s="127">
        <v>10092</v>
      </c>
      <c r="B3173" s="127" t="str">
        <f t="shared" si="49"/>
        <v/>
      </c>
    </row>
    <row r="3174" spans="1:9" ht="14.25" customHeight="1" x14ac:dyDescent="0.2">
      <c r="A3174" s="127">
        <v>10092</v>
      </c>
      <c r="B3174" s="127" t="str">
        <f t="shared" si="49"/>
        <v>TOT</v>
      </c>
      <c r="C3174" s="133" t="s">
        <v>58</v>
      </c>
      <c r="D3174" s="134">
        <v>104322</v>
      </c>
      <c r="E3174" s="134">
        <v>-1825570.04</v>
      </c>
      <c r="F3174" s="134">
        <v>0</v>
      </c>
      <c r="G3174" s="134">
        <v>-1825570.04</v>
      </c>
      <c r="H3174" s="135">
        <v>-1749.9377312551524</v>
      </c>
      <c r="I3174" s="136">
        <v>1929892.04</v>
      </c>
    </row>
    <row r="3175" spans="1:9" ht="6.75" customHeight="1" x14ac:dyDescent="0.2">
      <c r="B3175" s="127" t="str">
        <f t="shared" si="49"/>
        <v>Lon</v>
      </c>
      <c r="C3175" s="247" t="s">
        <v>202</v>
      </c>
      <c r="D3175" s="247"/>
      <c r="E3175" s="247"/>
      <c r="F3175" s="247"/>
      <c r="G3175" s="247"/>
    </row>
    <row r="3176" spans="1:9" ht="13.5" customHeight="1" x14ac:dyDescent="0.2">
      <c r="B3176" s="127" t="str">
        <f t="shared" si="49"/>
        <v/>
      </c>
      <c r="C3176" s="247"/>
      <c r="D3176" s="247"/>
      <c r="E3176" s="247"/>
      <c r="F3176" s="247"/>
      <c r="G3176" s="247"/>
    </row>
    <row r="3177" spans="1:9" ht="6.75" customHeight="1" x14ac:dyDescent="0.2">
      <c r="B3177" s="127" t="str">
        <f t="shared" si="49"/>
        <v/>
      </c>
      <c r="C3177" s="247"/>
      <c r="D3177" s="247"/>
      <c r="E3177" s="247"/>
      <c r="F3177" s="247"/>
      <c r="G3177" s="247"/>
    </row>
    <row r="3178" spans="1:9" ht="13.5" customHeight="1" x14ac:dyDescent="0.2">
      <c r="B3178" s="127" t="str">
        <f t="shared" si="49"/>
        <v>Rep</v>
      </c>
      <c r="C3178" s="248" t="s">
        <v>203</v>
      </c>
      <c r="D3178" s="248"/>
      <c r="E3178" s="248"/>
      <c r="F3178" s="248"/>
      <c r="G3178" s="248"/>
    </row>
    <row r="3179" spans="1:9" ht="6.75" customHeight="1" x14ac:dyDescent="0.2">
      <c r="B3179" s="127" t="str">
        <f t="shared" si="49"/>
        <v/>
      </c>
    </row>
    <row r="3180" spans="1:9" ht="12.75" customHeight="1" x14ac:dyDescent="0.2">
      <c r="B3180" s="127" t="str">
        <f t="shared" si="49"/>
        <v>Cos</v>
      </c>
      <c r="C3180" s="248" t="s">
        <v>270</v>
      </c>
      <c r="D3180" s="248"/>
      <c r="E3180" s="248"/>
      <c r="F3180" s="248"/>
      <c r="G3180" s="248"/>
    </row>
    <row r="3181" spans="1:9" ht="13.5" customHeight="1" x14ac:dyDescent="0.2">
      <c r="B3181" s="127" t="str">
        <f t="shared" si="49"/>
        <v/>
      </c>
      <c r="C3181" s="248"/>
      <c r="D3181" s="248"/>
      <c r="E3181" s="248"/>
      <c r="F3181" s="248"/>
      <c r="G3181" s="248"/>
    </row>
    <row r="3182" spans="1:9" ht="6" customHeight="1" x14ac:dyDescent="0.2">
      <c r="B3182" s="127" t="str">
        <f t="shared" si="49"/>
        <v/>
      </c>
    </row>
    <row r="3183" spans="1:9" ht="13.5" customHeight="1" x14ac:dyDescent="0.2">
      <c r="B3183" s="127" t="str">
        <f t="shared" si="49"/>
        <v xml:space="preserve">
CF</v>
      </c>
      <c r="C3183" s="249" t="s">
        <v>205</v>
      </c>
      <c r="D3183" s="251" t="s">
        <v>206</v>
      </c>
      <c r="E3183" s="251" t="s">
        <v>207</v>
      </c>
      <c r="F3183" s="251" t="s">
        <v>208</v>
      </c>
      <c r="G3183" s="252" t="s">
        <v>209</v>
      </c>
      <c r="H3183" s="245" t="s">
        <v>210</v>
      </c>
      <c r="I3183" s="243" t="s">
        <v>211</v>
      </c>
    </row>
    <row r="3184" spans="1:9" ht="15" customHeight="1" x14ac:dyDescent="0.2">
      <c r="B3184" s="127" t="str">
        <f t="shared" si="49"/>
        <v/>
      </c>
      <c r="C3184" s="250"/>
      <c r="D3184" s="246"/>
      <c r="E3184" s="246"/>
      <c r="F3184" s="246"/>
      <c r="G3184" s="253"/>
      <c r="H3184" s="246"/>
      <c r="I3184" s="244"/>
    </row>
    <row r="3185" spans="1:9" ht="16.5" customHeight="1" x14ac:dyDescent="0.2">
      <c r="A3185" s="127">
        <v>10093</v>
      </c>
      <c r="B3185" s="126" t="s">
        <v>321</v>
      </c>
      <c r="C3185" s="147" t="s">
        <v>5</v>
      </c>
      <c r="D3185" s="148">
        <v>139926</v>
      </c>
      <c r="E3185" s="149"/>
      <c r="F3185" s="149"/>
      <c r="G3185" s="149"/>
      <c r="H3185" s="149"/>
      <c r="I3185" s="150"/>
    </row>
    <row r="3186" spans="1:9" ht="13.5" customHeight="1" x14ac:dyDescent="0.2">
      <c r="A3186" s="127">
        <v>10093</v>
      </c>
      <c r="B3186" s="127" t="str">
        <f t="shared" si="49"/>
        <v>I01</v>
      </c>
      <c r="C3186" s="129" t="s">
        <v>6</v>
      </c>
      <c r="D3186" s="130">
        <v>-884244</v>
      </c>
      <c r="E3186" s="130">
        <v>-886676.46</v>
      </c>
      <c r="F3186" s="130">
        <v>0</v>
      </c>
      <c r="G3186" s="130">
        <v>-886676.46</v>
      </c>
      <c r="H3186" s="131">
        <v>100.27508922876491</v>
      </c>
      <c r="I3186" s="132">
        <v>2432.46</v>
      </c>
    </row>
    <row r="3187" spans="1:9" ht="13.5" customHeight="1" x14ac:dyDescent="0.2">
      <c r="A3187" s="127">
        <v>10093</v>
      </c>
      <c r="B3187" s="127" t="str">
        <f t="shared" si="49"/>
        <v>I03</v>
      </c>
      <c r="C3187" s="129" t="s">
        <v>7</v>
      </c>
      <c r="D3187" s="130">
        <v>-47687</v>
      </c>
      <c r="E3187" s="130">
        <v>-43310</v>
      </c>
      <c r="F3187" s="130">
        <v>0</v>
      </c>
      <c r="G3187" s="130">
        <v>-43310</v>
      </c>
      <c r="H3187" s="131">
        <v>90.821397865246297</v>
      </c>
      <c r="I3187" s="132">
        <v>-4377</v>
      </c>
    </row>
    <row r="3188" spans="1:9" ht="13.5" customHeight="1" x14ac:dyDescent="0.2">
      <c r="A3188" s="127">
        <v>10093</v>
      </c>
      <c r="B3188" s="127" t="str">
        <f t="shared" si="49"/>
        <v>I05</v>
      </c>
      <c r="C3188" s="129" t="s">
        <v>8</v>
      </c>
      <c r="D3188" s="130">
        <v>-36960</v>
      </c>
      <c r="E3188" s="130">
        <v>0</v>
      </c>
      <c r="F3188" s="130">
        <v>0</v>
      </c>
      <c r="G3188" s="130">
        <v>0</v>
      </c>
      <c r="H3188" s="131">
        <v>0</v>
      </c>
      <c r="I3188" s="132">
        <v>-36960</v>
      </c>
    </row>
    <row r="3189" spans="1:9" ht="13.5" customHeight="1" x14ac:dyDescent="0.2">
      <c r="A3189" s="127">
        <v>10093</v>
      </c>
      <c r="B3189" s="127" t="str">
        <f t="shared" si="49"/>
        <v>I06</v>
      </c>
      <c r="C3189" s="129" t="s">
        <v>9</v>
      </c>
      <c r="D3189" s="130">
        <v>-6</v>
      </c>
      <c r="E3189" s="130">
        <v>0</v>
      </c>
      <c r="F3189" s="130">
        <v>0</v>
      </c>
      <c r="G3189" s="130">
        <v>0</v>
      </c>
      <c r="H3189" s="131">
        <v>0</v>
      </c>
      <c r="I3189" s="132">
        <v>-6</v>
      </c>
    </row>
    <row r="3190" spans="1:9" ht="13.5" customHeight="1" x14ac:dyDescent="0.2">
      <c r="A3190" s="127">
        <v>10093</v>
      </c>
      <c r="B3190" s="127" t="str">
        <f t="shared" si="49"/>
        <v>I08</v>
      </c>
      <c r="C3190" s="129" t="s">
        <v>213</v>
      </c>
      <c r="D3190" s="130">
        <v>-32650</v>
      </c>
      <c r="E3190" s="130">
        <v>-7153.0400000000009</v>
      </c>
      <c r="F3190" s="130">
        <v>0</v>
      </c>
      <c r="G3190" s="130">
        <v>-7153.0400000000009</v>
      </c>
      <c r="H3190" s="131">
        <v>21.908238897396636</v>
      </c>
      <c r="I3190" s="132">
        <v>-25496.959999999999</v>
      </c>
    </row>
    <row r="3191" spans="1:9" ht="13.5" customHeight="1" x14ac:dyDescent="0.2">
      <c r="A3191" s="127">
        <v>10093</v>
      </c>
      <c r="B3191" s="127" t="str">
        <f t="shared" si="49"/>
        <v>I09</v>
      </c>
      <c r="C3191" s="129" t="s">
        <v>10</v>
      </c>
      <c r="D3191" s="130">
        <v>-25800</v>
      </c>
      <c r="E3191" s="130">
        <v>-5234.83</v>
      </c>
      <c r="F3191" s="130">
        <v>0</v>
      </c>
      <c r="G3191" s="130">
        <v>-5234.83</v>
      </c>
      <c r="H3191" s="131">
        <v>20.290038759689921</v>
      </c>
      <c r="I3191" s="132">
        <v>-20565.169999999998</v>
      </c>
    </row>
    <row r="3192" spans="1:9" ht="13.5" customHeight="1" x14ac:dyDescent="0.2">
      <c r="A3192" s="127">
        <v>10093</v>
      </c>
      <c r="B3192" s="127" t="str">
        <f t="shared" si="49"/>
        <v>I10</v>
      </c>
      <c r="C3192" s="129" t="s">
        <v>63</v>
      </c>
      <c r="D3192" s="130">
        <v>-2782</v>
      </c>
      <c r="E3192" s="130">
        <v>0</v>
      </c>
      <c r="F3192" s="130">
        <v>0</v>
      </c>
      <c r="G3192" s="130">
        <v>0</v>
      </c>
      <c r="H3192" s="131">
        <v>0</v>
      </c>
      <c r="I3192" s="132">
        <v>-2782</v>
      </c>
    </row>
    <row r="3193" spans="1:9" ht="13.5" customHeight="1" x14ac:dyDescent="0.2">
      <c r="A3193" s="127">
        <v>10093</v>
      </c>
      <c r="B3193" s="127" t="str">
        <f t="shared" si="49"/>
        <v>I12</v>
      </c>
      <c r="C3193" s="129" t="s">
        <v>11</v>
      </c>
      <c r="D3193" s="130">
        <v>-48440</v>
      </c>
      <c r="E3193" s="130">
        <v>-22228.65</v>
      </c>
      <c r="F3193" s="130">
        <v>0</v>
      </c>
      <c r="G3193" s="130">
        <v>-22228.65</v>
      </c>
      <c r="H3193" s="131">
        <v>45.889037985136248</v>
      </c>
      <c r="I3193" s="132">
        <v>-26211.35</v>
      </c>
    </row>
    <row r="3194" spans="1:9" ht="13.5" customHeight="1" x14ac:dyDescent="0.2">
      <c r="A3194" s="127">
        <v>10093</v>
      </c>
      <c r="B3194" s="127" t="str">
        <f t="shared" si="49"/>
        <v>I13</v>
      </c>
      <c r="C3194" s="129" t="s">
        <v>12</v>
      </c>
      <c r="D3194" s="130">
        <v>0</v>
      </c>
      <c r="E3194" s="130">
        <v>-1134.5</v>
      </c>
      <c r="F3194" s="130">
        <v>0</v>
      </c>
      <c r="G3194" s="130">
        <v>-1134.5</v>
      </c>
      <c r="H3194" s="131">
        <v>0</v>
      </c>
      <c r="I3194" s="132">
        <v>1134.5</v>
      </c>
    </row>
    <row r="3195" spans="1:9" ht="13.5" customHeight="1" x14ac:dyDescent="0.2">
      <c r="A3195" s="127">
        <v>10093</v>
      </c>
      <c r="B3195" s="127" t="str">
        <f t="shared" si="49"/>
        <v>I18</v>
      </c>
      <c r="C3195" s="129" t="s">
        <v>13</v>
      </c>
      <c r="D3195" s="130">
        <v>-53789</v>
      </c>
      <c r="E3195" s="130">
        <v>0</v>
      </c>
      <c r="F3195" s="130">
        <v>0</v>
      </c>
      <c r="G3195" s="130">
        <v>0</v>
      </c>
      <c r="H3195" s="131">
        <v>0</v>
      </c>
      <c r="I3195" s="132">
        <v>-53789</v>
      </c>
    </row>
    <row r="3196" spans="1:9" ht="12.75" customHeight="1" x14ac:dyDescent="0.2">
      <c r="A3196" s="127">
        <v>10093</v>
      </c>
      <c r="B3196" s="127" t="str">
        <f t="shared" si="49"/>
        <v/>
      </c>
    </row>
    <row r="3197" spans="1:9" ht="13.5" customHeight="1" x14ac:dyDescent="0.2">
      <c r="A3197" s="127">
        <v>10093</v>
      </c>
      <c r="C3197" s="143" t="s">
        <v>14</v>
      </c>
      <c r="D3197" s="144">
        <v>-1132358</v>
      </c>
      <c r="E3197" s="144">
        <v>-965737.48</v>
      </c>
      <c r="F3197" s="144">
        <v>0</v>
      </c>
      <c r="G3197" s="144">
        <v>-965737.48</v>
      </c>
      <c r="H3197" s="145">
        <v>85.285526308817509</v>
      </c>
      <c r="I3197" s="146">
        <v>-166620.51999999999</v>
      </c>
    </row>
    <row r="3198" spans="1:9" ht="0.75" customHeight="1" x14ac:dyDescent="0.2">
      <c r="A3198" s="127">
        <v>10093</v>
      </c>
      <c r="B3198" s="127" t="str">
        <f t="shared" si="49"/>
        <v/>
      </c>
    </row>
    <row r="3199" spans="1:9" ht="13.5" customHeight="1" x14ac:dyDescent="0.2">
      <c r="A3199" s="127">
        <v>10093</v>
      </c>
      <c r="B3199" s="127" t="str">
        <f t="shared" si="49"/>
        <v>E01</v>
      </c>
      <c r="C3199" s="129" t="s">
        <v>15</v>
      </c>
      <c r="D3199" s="130">
        <v>579494</v>
      </c>
      <c r="E3199" s="130">
        <v>-2520</v>
      </c>
      <c r="F3199" s="130">
        <v>0</v>
      </c>
      <c r="G3199" s="130">
        <v>-2520</v>
      </c>
      <c r="H3199" s="131">
        <v>-0.43486213834828313</v>
      </c>
      <c r="I3199" s="132">
        <v>582014</v>
      </c>
    </row>
    <row r="3200" spans="1:9" ht="13.5" customHeight="1" x14ac:dyDescent="0.2">
      <c r="A3200" s="127">
        <v>10093</v>
      </c>
      <c r="B3200" s="127" t="str">
        <f t="shared" si="49"/>
        <v>E02</v>
      </c>
      <c r="C3200" s="129" t="s">
        <v>16</v>
      </c>
      <c r="D3200" s="130">
        <v>7600</v>
      </c>
      <c r="E3200" s="130">
        <v>0</v>
      </c>
      <c r="F3200" s="130">
        <v>0</v>
      </c>
      <c r="G3200" s="130">
        <v>0</v>
      </c>
      <c r="H3200" s="131">
        <v>0</v>
      </c>
      <c r="I3200" s="132">
        <v>7600</v>
      </c>
    </row>
    <row r="3201" spans="1:9" ht="13.5" customHeight="1" x14ac:dyDescent="0.2">
      <c r="A3201" s="127">
        <v>10093</v>
      </c>
      <c r="B3201" s="127" t="str">
        <f t="shared" si="49"/>
        <v>E03</v>
      </c>
      <c r="C3201" s="129" t="s">
        <v>17</v>
      </c>
      <c r="D3201" s="130">
        <v>203069</v>
      </c>
      <c r="E3201" s="130">
        <v>0</v>
      </c>
      <c r="F3201" s="130">
        <v>0</v>
      </c>
      <c r="G3201" s="130">
        <v>0</v>
      </c>
      <c r="H3201" s="131">
        <v>0</v>
      </c>
      <c r="I3201" s="132">
        <v>203069</v>
      </c>
    </row>
    <row r="3202" spans="1:9" ht="13.5" customHeight="1" x14ac:dyDescent="0.2">
      <c r="A3202" s="127">
        <v>10093</v>
      </c>
      <c r="B3202" s="127" t="str">
        <f t="shared" si="49"/>
        <v>E04</v>
      </c>
      <c r="C3202" s="129" t="s">
        <v>18</v>
      </c>
      <c r="D3202" s="130">
        <v>35895</v>
      </c>
      <c r="E3202" s="130">
        <v>0</v>
      </c>
      <c r="F3202" s="130">
        <v>0</v>
      </c>
      <c r="G3202" s="130">
        <v>0</v>
      </c>
      <c r="H3202" s="131">
        <v>0</v>
      </c>
      <c r="I3202" s="132">
        <v>35895</v>
      </c>
    </row>
    <row r="3203" spans="1:9" ht="13.5" customHeight="1" x14ac:dyDescent="0.2">
      <c r="A3203" s="127">
        <v>10093</v>
      </c>
      <c r="B3203" s="127" t="str">
        <f t="shared" si="49"/>
        <v>E05</v>
      </c>
      <c r="C3203" s="129" t="s">
        <v>214</v>
      </c>
      <c r="D3203" s="130">
        <v>50542</v>
      </c>
      <c r="E3203" s="130">
        <v>0</v>
      </c>
      <c r="F3203" s="130">
        <v>0</v>
      </c>
      <c r="G3203" s="130">
        <v>0</v>
      </c>
      <c r="H3203" s="131">
        <v>0</v>
      </c>
      <c r="I3203" s="132">
        <v>50542</v>
      </c>
    </row>
    <row r="3204" spans="1:9" ht="13.5" customHeight="1" x14ac:dyDescent="0.2">
      <c r="A3204" s="127">
        <v>10093</v>
      </c>
      <c r="B3204" s="127" t="str">
        <f t="shared" si="49"/>
        <v>E08</v>
      </c>
      <c r="C3204" s="129" t="s">
        <v>20</v>
      </c>
      <c r="D3204" s="130">
        <v>2600</v>
      </c>
      <c r="E3204" s="130">
        <v>39.5</v>
      </c>
      <c r="F3204" s="130">
        <v>0</v>
      </c>
      <c r="G3204" s="130">
        <v>39.5</v>
      </c>
      <c r="H3204" s="131">
        <v>1.5192307692307692</v>
      </c>
      <c r="I3204" s="132">
        <v>2560.5</v>
      </c>
    </row>
    <row r="3205" spans="1:9" ht="13.5" customHeight="1" x14ac:dyDescent="0.2">
      <c r="A3205" s="127">
        <v>10093</v>
      </c>
      <c r="B3205" s="127" t="str">
        <f t="shared" si="49"/>
        <v>E09</v>
      </c>
      <c r="C3205" s="129" t="s">
        <v>215</v>
      </c>
      <c r="D3205" s="130">
        <v>5400</v>
      </c>
      <c r="E3205" s="130">
        <v>-1687</v>
      </c>
      <c r="F3205" s="130">
        <v>0</v>
      </c>
      <c r="G3205" s="130">
        <v>-1687</v>
      </c>
      <c r="H3205" s="131">
        <v>-31.240740740740744</v>
      </c>
      <c r="I3205" s="132">
        <v>7087</v>
      </c>
    </row>
    <row r="3206" spans="1:9" ht="13.5" customHeight="1" x14ac:dyDescent="0.2">
      <c r="A3206" s="127">
        <v>10093</v>
      </c>
      <c r="B3206" s="127" t="str">
        <f t="shared" si="49"/>
        <v>E10</v>
      </c>
      <c r="C3206" s="129" t="s">
        <v>21</v>
      </c>
      <c r="D3206" s="130">
        <v>6639</v>
      </c>
      <c r="E3206" s="130">
        <v>354</v>
      </c>
      <c r="F3206" s="130">
        <v>0</v>
      </c>
      <c r="G3206" s="130">
        <v>354</v>
      </c>
      <c r="H3206" s="131">
        <v>5.3321283325802078</v>
      </c>
      <c r="I3206" s="132">
        <v>6285</v>
      </c>
    </row>
    <row r="3207" spans="1:9" ht="13.5" customHeight="1" x14ac:dyDescent="0.2">
      <c r="A3207" s="127">
        <v>10093</v>
      </c>
      <c r="B3207" s="127" t="str">
        <f t="shared" si="49"/>
        <v>E11</v>
      </c>
      <c r="C3207" s="129" t="s">
        <v>22</v>
      </c>
      <c r="D3207" s="130">
        <v>1000</v>
      </c>
      <c r="E3207" s="130">
        <v>0</v>
      </c>
      <c r="F3207" s="130">
        <v>0</v>
      </c>
      <c r="G3207" s="130">
        <v>0</v>
      </c>
      <c r="H3207" s="131">
        <v>0</v>
      </c>
      <c r="I3207" s="132">
        <v>1000</v>
      </c>
    </row>
    <row r="3208" spans="1:9" ht="12.75" customHeight="1" x14ac:dyDescent="0.2">
      <c r="A3208" s="127">
        <v>10093</v>
      </c>
      <c r="B3208" s="127" t="str">
        <f t="shared" si="49"/>
        <v/>
      </c>
    </row>
    <row r="3209" spans="1:9" ht="13.5" customHeight="1" x14ac:dyDescent="0.2">
      <c r="A3209" s="127">
        <v>10093</v>
      </c>
      <c r="C3209" s="143" t="s">
        <v>23</v>
      </c>
      <c r="D3209" s="144">
        <v>892239</v>
      </c>
      <c r="E3209" s="144">
        <v>-3813.5</v>
      </c>
      <c r="F3209" s="144">
        <v>0</v>
      </c>
      <c r="G3209" s="144">
        <v>-3813.5</v>
      </c>
      <c r="H3209" s="145">
        <v>-0.42740790303943227</v>
      </c>
      <c r="I3209" s="146">
        <v>896052.5</v>
      </c>
    </row>
    <row r="3210" spans="1:9" ht="13.5" customHeight="1" x14ac:dyDescent="0.2">
      <c r="A3210" s="127">
        <v>10093</v>
      </c>
      <c r="B3210" s="127" t="str">
        <f t="shared" si="49"/>
        <v>E12</v>
      </c>
      <c r="C3210" s="129" t="s">
        <v>24</v>
      </c>
      <c r="D3210" s="130">
        <v>12200</v>
      </c>
      <c r="E3210" s="130">
        <v>977.13</v>
      </c>
      <c r="F3210" s="130">
        <v>0</v>
      </c>
      <c r="G3210" s="130">
        <v>977.13</v>
      </c>
      <c r="H3210" s="131">
        <v>8.0092622950819674</v>
      </c>
      <c r="I3210" s="132">
        <v>11222.87</v>
      </c>
    </row>
    <row r="3211" spans="1:9" ht="13.5" customHeight="1" x14ac:dyDescent="0.2">
      <c r="A3211" s="127">
        <v>10093</v>
      </c>
      <c r="B3211" s="127" t="str">
        <f t="shared" si="49"/>
        <v>E13</v>
      </c>
      <c r="C3211" s="129" t="s">
        <v>216</v>
      </c>
      <c r="D3211" s="130">
        <v>2700</v>
      </c>
      <c r="E3211" s="130">
        <v>460</v>
      </c>
      <c r="F3211" s="130">
        <v>0</v>
      </c>
      <c r="G3211" s="130">
        <v>460</v>
      </c>
      <c r="H3211" s="131">
        <v>17.037037037037038</v>
      </c>
      <c r="I3211" s="132">
        <v>2240</v>
      </c>
    </row>
    <row r="3212" spans="1:9" ht="13.5" customHeight="1" x14ac:dyDescent="0.2">
      <c r="A3212" s="127">
        <v>10093</v>
      </c>
      <c r="B3212" s="127" t="str">
        <f t="shared" ref="B3212:B3275" si="50">LEFT(C3212,3)</f>
        <v>E14</v>
      </c>
      <c r="C3212" s="129" t="s">
        <v>25</v>
      </c>
      <c r="D3212" s="130">
        <v>19500</v>
      </c>
      <c r="E3212" s="130">
        <v>5709.47</v>
      </c>
      <c r="F3212" s="130">
        <v>0</v>
      </c>
      <c r="G3212" s="130">
        <v>5709.47</v>
      </c>
      <c r="H3212" s="131">
        <v>29.27933333333333</v>
      </c>
      <c r="I3212" s="132">
        <v>13790.53</v>
      </c>
    </row>
    <row r="3213" spans="1:9" ht="13.5" customHeight="1" x14ac:dyDescent="0.2">
      <c r="A3213" s="127">
        <v>10093</v>
      </c>
      <c r="B3213" s="127" t="str">
        <f t="shared" si="50"/>
        <v>E15</v>
      </c>
      <c r="C3213" s="129" t="s">
        <v>26</v>
      </c>
      <c r="D3213" s="130">
        <v>2800</v>
      </c>
      <c r="E3213" s="130">
        <v>1126.0999999999999</v>
      </c>
      <c r="F3213" s="130">
        <v>0</v>
      </c>
      <c r="G3213" s="130">
        <v>1126.0999999999999</v>
      </c>
      <c r="H3213" s="131">
        <v>40.217857142857135</v>
      </c>
      <c r="I3213" s="132">
        <v>1673.9</v>
      </c>
    </row>
    <row r="3214" spans="1:9" ht="13.5" customHeight="1" x14ac:dyDescent="0.2">
      <c r="A3214" s="127">
        <v>10093</v>
      </c>
      <c r="B3214" s="127" t="str">
        <f t="shared" si="50"/>
        <v>E16</v>
      </c>
      <c r="C3214" s="129" t="s">
        <v>27</v>
      </c>
      <c r="D3214" s="130">
        <v>9800</v>
      </c>
      <c r="E3214" s="130">
        <v>1010.5300000000003</v>
      </c>
      <c r="F3214" s="130">
        <v>0</v>
      </c>
      <c r="G3214" s="130">
        <v>1010.5300000000003</v>
      </c>
      <c r="H3214" s="131">
        <v>10.311530612244901</v>
      </c>
      <c r="I3214" s="132">
        <v>8789.4699999999993</v>
      </c>
    </row>
    <row r="3215" spans="1:9" ht="13.5" customHeight="1" x14ac:dyDescent="0.2">
      <c r="A3215" s="127">
        <v>10093</v>
      </c>
      <c r="B3215" s="127" t="str">
        <f t="shared" si="50"/>
        <v>E17</v>
      </c>
      <c r="C3215" s="129" t="s">
        <v>28</v>
      </c>
      <c r="D3215" s="130">
        <v>3108</v>
      </c>
      <c r="E3215" s="130">
        <v>3292.27</v>
      </c>
      <c r="F3215" s="130">
        <v>0</v>
      </c>
      <c r="G3215" s="130">
        <v>3292.27</v>
      </c>
      <c r="H3215" s="131">
        <v>105.92889317889318</v>
      </c>
      <c r="I3215" s="132">
        <v>-184.27</v>
      </c>
    </row>
    <row r="3216" spans="1:9" ht="13.5" customHeight="1" x14ac:dyDescent="0.2">
      <c r="A3216" s="127">
        <v>10093</v>
      </c>
      <c r="B3216" s="127" t="str">
        <f t="shared" si="50"/>
        <v>E18</v>
      </c>
      <c r="C3216" s="129" t="s">
        <v>29</v>
      </c>
      <c r="D3216" s="130">
        <v>8395</v>
      </c>
      <c r="E3216" s="130">
        <v>2100.6799999999998</v>
      </c>
      <c r="F3216" s="130">
        <v>0</v>
      </c>
      <c r="G3216" s="130">
        <v>2100.6799999999998</v>
      </c>
      <c r="H3216" s="131">
        <v>25.022989874925546</v>
      </c>
      <c r="I3216" s="132">
        <v>6294.32</v>
      </c>
    </row>
    <row r="3217" spans="1:9" ht="12.75" customHeight="1" x14ac:dyDescent="0.2">
      <c r="A3217" s="127">
        <v>10093</v>
      </c>
      <c r="B3217" s="127" t="str">
        <f t="shared" si="50"/>
        <v/>
      </c>
    </row>
    <row r="3218" spans="1:9" ht="13.5" customHeight="1" x14ac:dyDescent="0.2">
      <c r="A3218" s="127">
        <v>10093</v>
      </c>
      <c r="C3218" s="143" t="s">
        <v>30</v>
      </c>
      <c r="D3218" s="144">
        <v>58503</v>
      </c>
      <c r="E3218" s="144">
        <v>14676.18</v>
      </c>
      <c r="F3218" s="144">
        <v>0</v>
      </c>
      <c r="G3218" s="144">
        <v>14676.18</v>
      </c>
      <c r="H3218" s="145">
        <v>25.086200707656023</v>
      </c>
      <c r="I3218" s="146">
        <v>43826.82</v>
      </c>
    </row>
    <row r="3219" spans="1:9" ht="13.5" customHeight="1" x14ac:dyDescent="0.2">
      <c r="A3219" s="127">
        <v>10093</v>
      </c>
      <c r="B3219" s="127" t="str">
        <f t="shared" si="50"/>
        <v>E19</v>
      </c>
      <c r="C3219" s="129" t="s">
        <v>31</v>
      </c>
      <c r="D3219" s="130">
        <v>65215</v>
      </c>
      <c r="E3219" s="130">
        <v>35985.339999999997</v>
      </c>
      <c r="F3219" s="130">
        <v>0</v>
      </c>
      <c r="G3219" s="130">
        <v>35985.339999999997</v>
      </c>
      <c r="H3219" s="131">
        <v>55.179544583301386</v>
      </c>
      <c r="I3219" s="132">
        <v>29229.66</v>
      </c>
    </row>
    <row r="3220" spans="1:9" ht="13.5" customHeight="1" x14ac:dyDescent="0.2">
      <c r="A3220" s="127">
        <v>10093</v>
      </c>
      <c r="B3220" s="127" t="str">
        <f t="shared" si="50"/>
        <v>E20</v>
      </c>
      <c r="C3220" s="129" t="s">
        <v>32</v>
      </c>
      <c r="D3220" s="130">
        <v>12500</v>
      </c>
      <c r="E3220" s="130">
        <v>9745.1200000000008</v>
      </c>
      <c r="F3220" s="130">
        <v>0</v>
      </c>
      <c r="G3220" s="130">
        <v>9745.1200000000008</v>
      </c>
      <c r="H3220" s="131">
        <v>77.960960000000014</v>
      </c>
      <c r="I3220" s="132">
        <v>2754.8799999999987</v>
      </c>
    </row>
    <row r="3221" spans="1:9" ht="13.5" customHeight="1" x14ac:dyDescent="0.2">
      <c r="A3221" s="127">
        <v>10093</v>
      </c>
      <c r="B3221" s="127" t="str">
        <f t="shared" si="50"/>
        <v>E22</v>
      </c>
      <c r="C3221" s="129" t="s">
        <v>33</v>
      </c>
      <c r="D3221" s="130">
        <v>6285</v>
      </c>
      <c r="E3221" s="130">
        <v>1608.57</v>
      </c>
      <c r="F3221" s="130">
        <v>0</v>
      </c>
      <c r="G3221" s="130">
        <v>1608.57</v>
      </c>
      <c r="H3221" s="131">
        <v>25.59379474940334</v>
      </c>
      <c r="I3221" s="132">
        <v>4676.43</v>
      </c>
    </row>
    <row r="3222" spans="1:9" ht="13.5" customHeight="1" x14ac:dyDescent="0.2">
      <c r="A3222" s="127">
        <v>10093</v>
      </c>
      <c r="B3222" s="127" t="str">
        <f t="shared" si="50"/>
        <v>E23</v>
      </c>
      <c r="C3222" s="129" t="s">
        <v>34</v>
      </c>
      <c r="D3222" s="130">
        <v>8926</v>
      </c>
      <c r="E3222" s="130">
        <v>4753.1899999999996</v>
      </c>
      <c r="F3222" s="130">
        <v>0</v>
      </c>
      <c r="G3222" s="130">
        <v>4753.1899999999996</v>
      </c>
      <c r="H3222" s="131">
        <v>53.251064306520277</v>
      </c>
      <c r="I3222" s="132">
        <v>4172.8100000000004</v>
      </c>
    </row>
    <row r="3223" spans="1:9" ht="13.5" customHeight="1" x14ac:dyDescent="0.2">
      <c r="A3223" s="127">
        <v>10093</v>
      </c>
      <c r="B3223" s="127" t="str">
        <f t="shared" si="50"/>
        <v>E24</v>
      </c>
      <c r="C3223" s="129" t="s">
        <v>35</v>
      </c>
      <c r="D3223" s="130">
        <v>17718</v>
      </c>
      <c r="E3223" s="130">
        <v>1263.9100000000001</v>
      </c>
      <c r="F3223" s="130">
        <v>0</v>
      </c>
      <c r="G3223" s="130">
        <v>1263.9100000000001</v>
      </c>
      <c r="H3223" s="131">
        <v>7.1334800767580999</v>
      </c>
      <c r="I3223" s="132">
        <v>16454.09</v>
      </c>
    </row>
    <row r="3224" spans="1:9" ht="13.5" customHeight="1" x14ac:dyDescent="0.2">
      <c r="A3224" s="127">
        <v>10093</v>
      </c>
      <c r="B3224" s="127" t="str">
        <f t="shared" si="50"/>
        <v>E25</v>
      </c>
      <c r="C3224" s="129" t="s">
        <v>36</v>
      </c>
      <c r="D3224" s="130">
        <v>73727</v>
      </c>
      <c r="E3224" s="130">
        <v>16004.87</v>
      </c>
      <c r="F3224" s="130">
        <v>0</v>
      </c>
      <c r="G3224" s="130">
        <v>16004.87</v>
      </c>
      <c r="H3224" s="131">
        <v>21.708288686641257</v>
      </c>
      <c r="I3224" s="132">
        <v>57722.13</v>
      </c>
    </row>
    <row r="3225" spans="1:9" ht="12.75" customHeight="1" x14ac:dyDescent="0.2">
      <c r="A3225" s="127">
        <v>10093</v>
      </c>
      <c r="B3225" s="127" t="str">
        <f t="shared" si="50"/>
        <v/>
      </c>
    </row>
    <row r="3226" spans="1:9" ht="13.5" customHeight="1" x14ac:dyDescent="0.2">
      <c r="A3226" s="127">
        <v>10093</v>
      </c>
      <c r="C3226" s="143" t="s">
        <v>37</v>
      </c>
      <c r="D3226" s="144">
        <v>184371</v>
      </c>
      <c r="E3226" s="144">
        <v>69361</v>
      </c>
      <c r="F3226" s="144">
        <v>0</v>
      </c>
      <c r="G3226" s="144">
        <v>69361</v>
      </c>
      <c r="H3226" s="145">
        <v>37.620341593851528</v>
      </c>
      <c r="I3226" s="146">
        <v>115010</v>
      </c>
    </row>
    <row r="3227" spans="1:9" ht="13.5" customHeight="1" x14ac:dyDescent="0.2">
      <c r="A3227" s="127">
        <v>10093</v>
      </c>
      <c r="B3227" s="127" t="str">
        <f t="shared" si="50"/>
        <v>E27</v>
      </c>
      <c r="C3227" s="129" t="s">
        <v>39</v>
      </c>
      <c r="D3227" s="130">
        <v>40410</v>
      </c>
      <c r="E3227" s="130">
        <v>11686.25</v>
      </c>
      <c r="F3227" s="130">
        <v>0</v>
      </c>
      <c r="G3227" s="130">
        <v>11686.25</v>
      </c>
      <c r="H3227" s="131">
        <v>28.919203167532793</v>
      </c>
      <c r="I3227" s="132">
        <v>28723.75</v>
      </c>
    </row>
    <row r="3228" spans="1:9" ht="13.5" customHeight="1" x14ac:dyDescent="0.2">
      <c r="A3228" s="127">
        <v>10093</v>
      </c>
      <c r="B3228" s="127" t="str">
        <f t="shared" si="50"/>
        <v>E28</v>
      </c>
      <c r="C3228" s="129" t="s">
        <v>40</v>
      </c>
      <c r="D3228" s="130">
        <v>31487</v>
      </c>
      <c r="E3228" s="130">
        <v>17614.87</v>
      </c>
      <c r="F3228" s="130">
        <v>0</v>
      </c>
      <c r="G3228" s="130">
        <v>17614.87</v>
      </c>
      <c r="H3228" s="131">
        <v>55.943309937434506</v>
      </c>
      <c r="I3228" s="132">
        <v>13872.13</v>
      </c>
    </row>
    <row r="3229" spans="1:9" ht="12.75" customHeight="1" x14ac:dyDescent="0.2">
      <c r="A3229" s="127">
        <v>10093</v>
      </c>
      <c r="B3229" s="127" t="str">
        <f t="shared" si="50"/>
        <v/>
      </c>
    </row>
    <row r="3230" spans="1:9" ht="13.5" customHeight="1" x14ac:dyDescent="0.2">
      <c r="A3230" s="127">
        <v>10093</v>
      </c>
      <c r="C3230" s="143" t="s">
        <v>41</v>
      </c>
      <c r="D3230" s="144">
        <v>71897</v>
      </c>
      <c r="E3230" s="144">
        <v>29301.119999999999</v>
      </c>
      <c r="F3230" s="144">
        <v>0</v>
      </c>
      <c r="G3230" s="144">
        <v>29301.119999999999</v>
      </c>
      <c r="H3230" s="145">
        <v>40.754301292126236</v>
      </c>
      <c r="I3230" s="146">
        <v>42595.88</v>
      </c>
    </row>
    <row r="3231" spans="1:9" ht="13.5" customHeight="1" x14ac:dyDescent="0.2">
      <c r="A3231" s="127">
        <v>10093</v>
      </c>
      <c r="B3231" s="127" t="str">
        <f t="shared" si="50"/>
        <v>Con</v>
      </c>
      <c r="C3231" s="129" t="s">
        <v>42</v>
      </c>
      <c r="D3231" s="130">
        <v>65274</v>
      </c>
      <c r="E3231" s="130">
        <v>0</v>
      </c>
      <c r="F3231" s="130">
        <v>0</v>
      </c>
      <c r="G3231" s="130">
        <v>0</v>
      </c>
      <c r="H3231" s="131">
        <v>0</v>
      </c>
      <c r="I3231" s="132">
        <v>65274</v>
      </c>
    </row>
    <row r="3232" spans="1:9" ht="12.75" customHeight="1" x14ac:dyDescent="0.2">
      <c r="A3232" s="127">
        <v>10093</v>
      </c>
      <c r="B3232" s="127" t="str">
        <f t="shared" si="50"/>
        <v/>
      </c>
    </row>
    <row r="3233" spans="1:9" ht="13.5" customHeight="1" x14ac:dyDescent="0.2">
      <c r="A3233" s="127">
        <v>10093</v>
      </c>
      <c r="C3233" s="143" t="s">
        <v>44</v>
      </c>
      <c r="D3233" s="144">
        <v>65274</v>
      </c>
      <c r="E3233" s="144">
        <v>0</v>
      </c>
      <c r="F3233" s="144">
        <v>0</v>
      </c>
      <c r="G3233" s="144">
        <v>0</v>
      </c>
      <c r="H3233" s="145">
        <v>0</v>
      </c>
      <c r="I3233" s="146">
        <v>65274</v>
      </c>
    </row>
    <row r="3234" spans="1:9" ht="0.75" customHeight="1" x14ac:dyDescent="0.2">
      <c r="A3234" s="127">
        <v>10093</v>
      </c>
      <c r="B3234" s="127" t="str">
        <f t="shared" si="50"/>
        <v/>
      </c>
    </row>
    <row r="3235" spans="1:9" ht="15.75" customHeight="1" x14ac:dyDescent="0.2">
      <c r="A3235" s="127">
        <v>10093</v>
      </c>
      <c r="C3235" s="139" t="s">
        <v>45</v>
      </c>
      <c r="D3235" s="140">
        <v>1272284</v>
      </c>
      <c r="E3235" s="140">
        <v>109524.8</v>
      </c>
      <c r="F3235" s="140">
        <v>0</v>
      </c>
      <c r="G3235" s="140">
        <v>109524.8</v>
      </c>
      <c r="H3235" s="141">
        <v>8.6085182239185585</v>
      </c>
      <c r="I3235" s="142">
        <v>1162759.2</v>
      </c>
    </row>
    <row r="3236" spans="1:9" ht="14.25" customHeight="1" x14ac:dyDescent="0.2">
      <c r="A3236" s="127">
        <v>10093</v>
      </c>
      <c r="B3236" s="127" t="s">
        <v>322</v>
      </c>
      <c r="C3236" s="161" t="s">
        <v>46</v>
      </c>
      <c r="D3236" s="162">
        <v>139926</v>
      </c>
      <c r="E3236" s="162">
        <v>-856212.68</v>
      </c>
      <c r="F3236" s="162">
        <v>0</v>
      </c>
      <c r="G3236" s="162">
        <v>-856212.68</v>
      </c>
      <c r="H3236" s="151">
        <v>-611.90392064376874</v>
      </c>
      <c r="I3236" s="152">
        <v>996138.68</v>
      </c>
    </row>
    <row r="3237" spans="1:9" ht="0.75" customHeight="1" x14ac:dyDescent="0.2">
      <c r="A3237" s="127">
        <v>10093</v>
      </c>
      <c r="B3237" s="127" t="str">
        <f t="shared" si="50"/>
        <v/>
      </c>
    </row>
    <row r="3238" spans="1:9" ht="14.25" customHeight="1" x14ac:dyDescent="0.2">
      <c r="A3238" s="127">
        <v>10093</v>
      </c>
      <c r="B3238" s="127" t="str">
        <f t="shared" si="50"/>
        <v>TOT</v>
      </c>
      <c r="C3238" s="133" t="s">
        <v>58</v>
      </c>
      <c r="D3238" s="134">
        <v>139926</v>
      </c>
      <c r="E3238" s="134">
        <v>-856212.68</v>
      </c>
      <c r="F3238" s="134">
        <v>0</v>
      </c>
      <c r="G3238" s="134">
        <v>-856212.68</v>
      </c>
      <c r="H3238" s="135">
        <v>-611.90392064376874</v>
      </c>
      <c r="I3238" s="136">
        <v>996138.68</v>
      </c>
    </row>
    <row r="3239" spans="1:9" ht="6.75" customHeight="1" x14ac:dyDescent="0.2">
      <c r="B3239" s="127" t="str">
        <f t="shared" si="50"/>
        <v>Lon</v>
      </c>
      <c r="C3239" s="247" t="s">
        <v>202</v>
      </c>
      <c r="D3239" s="247"/>
      <c r="E3239" s="247"/>
      <c r="F3239" s="247"/>
      <c r="G3239" s="247"/>
    </row>
    <row r="3240" spans="1:9" ht="13.5" customHeight="1" x14ac:dyDescent="0.2">
      <c r="B3240" s="127" t="str">
        <f t="shared" si="50"/>
        <v/>
      </c>
      <c r="C3240" s="247"/>
      <c r="D3240" s="247"/>
      <c r="E3240" s="247"/>
      <c r="F3240" s="247"/>
      <c r="G3240" s="247"/>
    </row>
    <row r="3241" spans="1:9" ht="6.75" customHeight="1" x14ac:dyDescent="0.2">
      <c r="B3241" s="127" t="str">
        <f t="shared" si="50"/>
        <v/>
      </c>
      <c r="C3241" s="247"/>
      <c r="D3241" s="247"/>
      <c r="E3241" s="247"/>
      <c r="F3241" s="247"/>
      <c r="G3241" s="247"/>
    </row>
    <row r="3242" spans="1:9" ht="13.5" customHeight="1" x14ac:dyDescent="0.2">
      <c r="B3242" s="127" t="str">
        <f t="shared" si="50"/>
        <v>Rep</v>
      </c>
      <c r="C3242" s="248" t="s">
        <v>203</v>
      </c>
      <c r="D3242" s="248"/>
      <c r="E3242" s="248"/>
      <c r="F3242" s="248"/>
      <c r="G3242" s="248"/>
    </row>
    <row r="3243" spans="1:9" ht="6.75" customHeight="1" x14ac:dyDescent="0.2">
      <c r="B3243" s="127" t="str">
        <f t="shared" si="50"/>
        <v/>
      </c>
    </row>
    <row r="3244" spans="1:9" ht="12.75" customHeight="1" x14ac:dyDescent="0.2">
      <c r="B3244" s="127" t="str">
        <f t="shared" si="50"/>
        <v>Cos</v>
      </c>
      <c r="C3244" s="248" t="s">
        <v>271</v>
      </c>
      <c r="D3244" s="248"/>
      <c r="E3244" s="248"/>
      <c r="F3244" s="248"/>
      <c r="G3244" s="248"/>
    </row>
    <row r="3245" spans="1:9" ht="13.5" customHeight="1" x14ac:dyDescent="0.2">
      <c r="B3245" s="127" t="str">
        <f t="shared" si="50"/>
        <v/>
      </c>
      <c r="C3245" s="248"/>
      <c r="D3245" s="248"/>
      <c r="E3245" s="248"/>
      <c r="F3245" s="248"/>
      <c r="G3245" s="248"/>
    </row>
    <row r="3246" spans="1:9" ht="6" customHeight="1" x14ac:dyDescent="0.2">
      <c r="B3246" s="127" t="str">
        <f t="shared" si="50"/>
        <v/>
      </c>
    </row>
    <row r="3247" spans="1:9" ht="13.5" customHeight="1" x14ac:dyDescent="0.2">
      <c r="B3247" s="127" t="str">
        <f t="shared" si="50"/>
        <v xml:space="preserve">
CF</v>
      </c>
      <c r="C3247" s="249" t="s">
        <v>205</v>
      </c>
      <c r="D3247" s="251" t="s">
        <v>206</v>
      </c>
      <c r="E3247" s="251" t="s">
        <v>207</v>
      </c>
      <c r="F3247" s="251" t="s">
        <v>208</v>
      </c>
      <c r="G3247" s="252" t="s">
        <v>209</v>
      </c>
      <c r="H3247" s="245" t="s">
        <v>210</v>
      </c>
      <c r="I3247" s="243" t="s">
        <v>211</v>
      </c>
    </row>
    <row r="3248" spans="1:9" ht="15" customHeight="1" x14ac:dyDescent="0.2">
      <c r="B3248" s="127" t="str">
        <f t="shared" si="50"/>
        <v/>
      </c>
      <c r="C3248" s="250"/>
      <c r="D3248" s="246"/>
      <c r="E3248" s="246"/>
      <c r="F3248" s="246"/>
      <c r="G3248" s="253"/>
      <c r="H3248" s="246"/>
      <c r="I3248" s="244"/>
    </row>
    <row r="3249" spans="1:9" ht="16.5" customHeight="1" x14ac:dyDescent="0.2">
      <c r="A3249" s="127">
        <v>10094</v>
      </c>
      <c r="B3249" s="126" t="s">
        <v>321</v>
      </c>
      <c r="C3249" s="147" t="s">
        <v>5</v>
      </c>
      <c r="D3249" s="148">
        <v>61680</v>
      </c>
      <c r="E3249" s="149"/>
      <c r="F3249" s="149"/>
      <c r="G3249" s="149"/>
      <c r="H3249" s="149"/>
      <c r="I3249" s="150"/>
    </row>
    <row r="3250" spans="1:9" ht="13.5" customHeight="1" x14ac:dyDescent="0.2">
      <c r="A3250" s="127">
        <v>10094</v>
      </c>
      <c r="B3250" s="127" t="str">
        <f t="shared" si="50"/>
        <v>I01</v>
      </c>
      <c r="C3250" s="129" t="s">
        <v>6</v>
      </c>
      <c r="D3250" s="130">
        <v>-985059</v>
      </c>
      <c r="E3250" s="130">
        <v>-976754.59</v>
      </c>
      <c r="F3250" s="130">
        <v>0</v>
      </c>
      <c r="G3250" s="130">
        <v>-976754.59</v>
      </c>
      <c r="H3250" s="131">
        <v>99.156963186976611</v>
      </c>
      <c r="I3250" s="132">
        <v>-8304.41</v>
      </c>
    </row>
    <row r="3251" spans="1:9" ht="13.5" customHeight="1" x14ac:dyDescent="0.2">
      <c r="A3251" s="127">
        <v>10094</v>
      </c>
      <c r="B3251" s="127" t="str">
        <f t="shared" si="50"/>
        <v>I03</v>
      </c>
      <c r="C3251" s="129" t="s">
        <v>7</v>
      </c>
      <c r="D3251" s="130">
        <v>-17304</v>
      </c>
      <c r="E3251" s="130">
        <v>-27686</v>
      </c>
      <c r="F3251" s="130">
        <v>0</v>
      </c>
      <c r="G3251" s="130">
        <v>-27686</v>
      </c>
      <c r="H3251" s="131">
        <v>159.99768839574665</v>
      </c>
      <c r="I3251" s="132">
        <v>10382</v>
      </c>
    </row>
    <row r="3252" spans="1:9" ht="13.5" customHeight="1" x14ac:dyDescent="0.2">
      <c r="A3252" s="127">
        <v>10094</v>
      </c>
      <c r="B3252" s="127" t="str">
        <f t="shared" si="50"/>
        <v>I05</v>
      </c>
      <c r="C3252" s="129" t="s">
        <v>8</v>
      </c>
      <c r="D3252" s="130">
        <v>-66000</v>
      </c>
      <c r="E3252" s="130">
        <v>0</v>
      </c>
      <c r="F3252" s="130">
        <v>0</v>
      </c>
      <c r="G3252" s="130">
        <v>0</v>
      </c>
      <c r="H3252" s="131">
        <v>0</v>
      </c>
      <c r="I3252" s="132">
        <v>-66000</v>
      </c>
    </row>
    <row r="3253" spans="1:9" ht="13.5" customHeight="1" x14ac:dyDescent="0.2">
      <c r="A3253" s="127">
        <v>10094</v>
      </c>
      <c r="B3253" s="127" t="str">
        <f t="shared" si="50"/>
        <v>I08</v>
      </c>
      <c r="C3253" s="129" t="s">
        <v>213</v>
      </c>
      <c r="D3253" s="130">
        <v>-13650</v>
      </c>
      <c r="E3253" s="130">
        <v>-3526.25</v>
      </c>
      <c r="F3253" s="130">
        <v>0</v>
      </c>
      <c r="G3253" s="130">
        <v>-3526.25</v>
      </c>
      <c r="H3253" s="131">
        <v>25.833333333333329</v>
      </c>
      <c r="I3253" s="132">
        <v>-10123.75</v>
      </c>
    </row>
    <row r="3254" spans="1:9" ht="13.5" customHeight="1" x14ac:dyDescent="0.2">
      <c r="A3254" s="127">
        <v>10094</v>
      </c>
      <c r="B3254" s="127" t="str">
        <f t="shared" si="50"/>
        <v>I09</v>
      </c>
      <c r="C3254" s="129" t="s">
        <v>10</v>
      </c>
      <c r="D3254" s="130">
        <v>-17600</v>
      </c>
      <c r="E3254" s="130">
        <v>-4634.04</v>
      </c>
      <c r="F3254" s="130">
        <v>0</v>
      </c>
      <c r="G3254" s="130">
        <v>-4634.04</v>
      </c>
      <c r="H3254" s="131">
        <v>26.329772727272726</v>
      </c>
      <c r="I3254" s="132">
        <v>-12965.96</v>
      </c>
    </row>
    <row r="3255" spans="1:9" ht="13.5" customHeight="1" x14ac:dyDescent="0.2">
      <c r="A3255" s="127">
        <v>10094</v>
      </c>
      <c r="B3255" s="127" t="str">
        <f t="shared" si="50"/>
        <v>I10</v>
      </c>
      <c r="C3255" s="129" t="s">
        <v>63</v>
      </c>
      <c r="D3255" s="130">
        <v>-16870</v>
      </c>
      <c r="E3255" s="130">
        <v>0</v>
      </c>
      <c r="F3255" s="130">
        <v>0</v>
      </c>
      <c r="G3255" s="130">
        <v>0</v>
      </c>
      <c r="H3255" s="131">
        <v>0</v>
      </c>
      <c r="I3255" s="132">
        <v>-16870</v>
      </c>
    </row>
    <row r="3256" spans="1:9" ht="13.5" customHeight="1" x14ac:dyDescent="0.2">
      <c r="A3256" s="127">
        <v>10094</v>
      </c>
      <c r="B3256" s="127" t="str">
        <f t="shared" si="50"/>
        <v>I11</v>
      </c>
      <c r="C3256" s="129" t="s">
        <v>64</v>
      </c>
      <c r="D3256" s="130">
        <v>-3162</v>
      </c>
      <c r="E3256" s="130">
        <v>0</v>
      </c>
      <c r="F3256" s="130">
        <v>0</v>
      </c>
      <c r="G3256" s="130">
        <v>0</v>
      </c>
      <c r="H3256" s="131">
        <v>0</v>
      </c>
      <c r="I3256" s="132">
        <v>-3162</v>
      </c>
    </row>
    <row r="3257" spans="1:9" ht="13.5" customHeight="1" x14ac:dyDescent="0.2">
      <c r="A3257" s="127">
        <v>10094</v>
      </c>
      <c r="B3257" s="127" t="str">
        <f t="shared" si="50"/>
        <v>I12</v>
      </c>
      <c r="C3257" s="129" t="s">
        <v>11</v>
      </c>
      <c r="D3257" s="130">
        <v>-19000</v>
      </c>
      <c r="E3257" s="130">
        <v>-15943.04</v>
      </c>
      <c r="F3257" s="130">
        <v>0</v>
      </c>
      <c r="G3257" s="130">
        <v>-15943.04</v>
      </c>
      <c r="H3257" s="131">
        <v>83.910736842105266</v>
      </c>
      <c r="I3257" s="132">
        <v>-3056.96</v>
      </c>
    </row>
    <row r="3258" spans="1:9" ht="13.5" customHeight="1" x14ac:dyDescent="0.2">
      <c r="A3258" s="127">
        <v>10094</v>
      </c>
      <c r="B3258" s="127" t="str">
        <f t="shared" si="50"/>
        <v>I13</v>
      </c>
      <c r="C3258" s="129" t="s">
        <v>12</v>
      </c>
      <c r="D3258" s="130">
        <v>-2500</v>
      </c>
      <c r="E3258" s="130">
        <v>-4672</v>
      </c>
      <c r="F3258" s="130">
        <v>0</v>
      </c>
      <c r="G3258" s="130">
        <v>-4672</v>
      </c>
      <c r="H3258" s="131">
        <v>186.88</v>
      </c>
      <c r="I3258" s="132">
        <v>2172</v>
      </c>
    </row>
    <row r="3259" spans="1:9" ht="13.5" customHeight="1" x14ac:dyDescent="0.2">
      <c r="A3259" s="127">
        <v>10094</v>
      </c>
      <c r="B3259" s="127" t="str">
        <f t="shared" si="50"/>
        <v>I18</v>
      </c>
      <c r="C3259" s="129" t="s">
        <v>13</v>
      </c>
      <c r="D3259" s="130">
        <v>-33682</v>
      </c>
      <c r="E3259" s="130">
        <v>0</v>
      </c>
      <c r="F3259" s="130">
        <v>0</v>
      </c>
      <c r="G3259" s="130">
        <v>0</v>
      </c>
      <c r="H3259" s="131">
        <v>0</v>
      </c>
      <c r="I3259" s="132">
        <v>-33682</v>
      </c>
    </row>
    <row r="3260" spans="1:9" ht="12.75" customHeight="1" x14ac:dyDescent="0.2">
      <c r="A3260" s="127">
        <v>10094</v>
      </c>
      <c r="B3260" s="127" t="str">
        <f t="shared" si="50"/>
        <v/>
      </c>
    </row>
    <row r="3261" spans="1:9" ht="13.5" customHeight="1" x14ac:dyDescent="0.2">
      <c r="A3261" s="127">
        <v>10094</v>
      </c>
      <c r="C3261" s="143" t="s">
        <v>14</v>
      </c>
      <c r="D3261" s="144">
        <v>-1174827</v>
      </c>
      <c r="E3261" s="144">
        <v>-1033215.92</v>
      </c>
      <c r="F3261" s="144">
        <v>0</v>
      </c>
      <c r="G3261" s="144">
        <v>-1033215.92</v>
      </c>
      <c r="H3261" s="145">
        <v>87.946218464505833</v>
      </c>
      <c r="I3261" s="146">
        <v>-141611.07999999999</v>
      </c>
    </row>
    <row r="3262" spans="1:9" ht="0.75" customHeight="1" x14ac:dyDescent="0.2">
      <c r="A3262" s="127">
        <v>10094</v>
      </c>
      <c r="B3262" s="127" t="str">
        <f t="shared" si="50"/>
        <v/>
      </c>
    </row>
    <row r="3263" spans="1:9" ht="13.5" customHeight="1" x14ac:dyDescent="0.2">
      <c r="A3263" s="127">
        <v>10094</v>
      </c>
      <c r="B3263" s="127" t="str">
        <f t="shared" si="50"/>
        <v>E01</v>
      </c>
      <c r="C3263" s="129" t="s">
        <v>15</v>
      </c>
      <c r="D3263" s="130">
        <v>608662</v>
      </c>
      <c r="E3263" s="130">
        <v>0</v>
      </c>
      <c r="F3263" s="130">
        <v>0</v>
      </c>
      <c r="G3263" s="130">
        <v>0</v>
      </c>
      <c r="H3263" s="131">
        <v>0</v>
      </c>
      <c r="I3263" s="132">
        <v>608662</v>
      </c>
    </row>
    <row r="3264" spans="1:9" ht="13.5" customHeight="1" x14ac:dyDescent="0.2">
      <c r="A3264" s="127">
        <v>10094</v>
      </c>
      <c r="B3264" s="127" t="str">
        <f t="shared" si="50"/>
        <v>E03</v>
      </c>
      <c r="C3264" s="129" t="s">
        <v>17</v>
      </c>
      <c r="D3264" s="130">
        <v>226336</v>
      </c>
      <c r="E3264" s="130">
        <v>0</v>
      </c>
      <c r="F3264" s="130">
        <v>0</v>
      </c>
      <c r="G3264" s="130">
        <v>0</v>
      </c>
      <c r="H3264" s="131">
        <v>0</v>
      </c>
      <c r="I3264" s="132">
        <v>226336</v>
      </c>
    </row>
    <row r="3265" spans="1:9" ht="13.5" customHeight="1" x14ac:dyDescent="0.2">
      <c r="A3265" s="127">
        <v>10094</v>
      </c>
      <c r="B3265" s="127" t="str">
        <f t="shared" si="50"/>
        <v>E04</v>
      </c>
      <c r="C3265" s="129" t="s">
        <v>18</v>
      </c>
      <c r="D3265" s="130">
        <v>27491</v>
      </c>
      <c r="E3265" s="130">
        <v>0</v>
      </c>
      <c r="F3265" s="130">
        <v>0</v>
      </c>
      <c r="G3265" s="130">
        <v>0</v>
      </c>
      <c r="H3265" s="131">
        <v>0</v>
      </c>
      <c r="I3265" s="132">
        <v>27491</v>
      </c>
    </row>
    <row r="3266" spans="1:9" ht="13.5" customHeight="1" x14ac:dyDescent="0.2">
      <c r="A3266" s="127">
        <v>10094</v>
      </c>
      <c r="B3266" s="127" t="str">
        <f t="shared" si="50"/>
        <v>E05</v>
      </c>
      <c r="C3266" s="129" t="s">
        <v>214</v>
      </c>
      <c r="D3266" s="130">
        <v>42416</v>
      </c>
      <c r="E3266" s="130">
        <v>0</v>
      </c>
      <c r="F3266" s="130">
        <v>0</v>
      </c>
      <c r="G3266" s="130">
        <v>0</v>
      </c>
      <c r="H3266" s="131">
        <v>0</v>
      </c>
      <c r="I3266" s="132">
        <v>42416</v>
      </c>
    </row>
    <row r="3267" spans="1:9" ht="13.5" customHeight="1" x14ac:dyDescent="0.2">
      <c r="A3267" s="127">
        <v>10094</v>
      </c>
      <c r="B3267" s="127" t="str">
        <f t="shared" si="50"/>
        <v>E07</v>
      </c>
      <c r="C3267" s="129" t="s">
        <v>19</v>
      </c>
      <c r="D3267" s="130">
        <v>5990</v>
      </c>
      <c r="E3267" s="130">
        <v>0</v>
      </c>
      <c r="F3267" s="130">
        <v>0</v>
      </c>
      <c r="G3267" s="130">
        <v>0</v>
      </c>
      <c r="H3267" s="131">
        <v>0</v>
      </c>
      <c r="I3267" s="132">
        <v>5990</v>
      </c>
    </row>
    <row r="3268" spans="1:9" ht="13.5" customHeight="1" x14ac:dyDescent="0.2">
      <c r="A3268" s="127">
        <v>10094</v>
      </c>
      <c r="B3268" s="127" t="str">
        <f t="shared" si="50"/>
        <v>E08</v>
      </c>
      <c r="C3268" s="129" t="s">
        <v>20</v>
      </c>
      <c r="D3268" s="130">
        <v>10353</v>
      </c>
      <c r="E3268" s="130">
        <v>-9671.2000000000007</v>
      </c>
      <c r="F3268" s="130">
        <v>0</v>
      </c>
      <c r="G3268" s="130">
        <v>-9671.2000000000007</v>
      </c>
      <c r="H3268" s="131">
        <v>-93.414469235970245</v>
      </c>
      <c r="I3268" s="132">
        <v>20024.2</v>
      </c>
    </row>
    <row r="3269" spans="1:9" ht="13.5" customHeight="1" x14ac:dyDescent="0.2">
      <c r="A3269" s="127">
        <v>10094</v>
      </c>
      <c r="B3269" s="127" t="str">
        <f t="shared" si="50"/>
        <v>E09</v>
      </c>
      <c r="C3269" s="129" t="s">
        <v>215</v>
      </c>
      <c r="D3269" s="130">
        <v>4250</v>
      </c>
      <c r="E3269" s="130">
        <v>1838</v>
      </c>
      <c r="F3269" s="130">
        <v>0</v>
      </c>
      <c r="G3269" s="130">
        <v>1838</v>
      </c>
      <c r="H3269" s="131">
        <v>43.247058823529414</v>
      </c>
      <c r="I3269" s="132">
        <v>2412</v>
      </c>
    </row>
    <row r="3270" spans="1:9" ht="13.5" customHeight="1" x14ac:dyDescent="0.2">
      <c r="A3270" s="127">
        <v>10094</v>
      </c>
      <c r="B3270" s="127" t="str">
        <f t="shared" si="50"/>
        <v>E10</v>
      </c>
      <c r="C3270" s="129" t="s">
        <v>21</v>
      </c>
      <c r="D3270" s="130">
        <v>10505</v>
      </c>
      <c r="E3270" s="130">
        <v>329</v>
      </c>
      <c r="F3270" s="130">
        <v>0</v>
      </c>
      <c r="G3270" s="130">
        <v>329</v>
      </c>
      <c r="H3270" s="131">
        <v>3.1318419800095194</v>
      </c>
      <c r="I3270" s="132">
        <v>10176</v>
      </c>
    </row>
    <row r="3271" spans="1:9" ht="13.5" customHeight="1" x14ac:dyDescent="0.2">
      <c r="A3271" s="127">
        <v>10094</v>
      </c>
      <c r="B3271" s="127" t="str">
        <f t="shared" si="50"/>
        <v>E11</v>
      </c>
      <c r="C3271" s="129" t="s">
        <v>22</v>
      </c>
      <c r="D3271" s="130">
        <v>5746</v>
      </c>
      <c r="E3271" s="130">
        <v>0</v>
      </c>
      <c r="F3271" s="130">
        <v>0</v>
      </c>
      <c r="G3271" s="130">
        <v>0</v>
      </c>
      <c r="H3271" s="131">
        <v>0</v>
      </c>
      <c r="I3271" s="132">
        <v>5746</v>
      </c>
    </row>
    <row r="3272" spans="1:9" ht="12.75" customHeight="1" x14ac:dyDescent="0.2">
      <c r="A3272" s="127">
        <v>10094</v>
      </c>
      <c r="B3272" s="127" t="str">
        <f t="shared" si="50"/>
        <v/>
      </c>
    </row>
    <row r="3273" spans="1:9" ht="13.5" customHeight="1" x14ac:dyDescent="0.2">
      <c r="A3273" s="127">
        <v>10094</v>
      </c>
      <c r="C3273" s="143" t="s">
        <v>23</v>
      </c>
      <c r="D3273" s="144">
        <v>941749</v>
      </c>
      <c r="E3273" s="144">
        <v>-7504.2</v>
      </c>
      <c r="F3273" s="144">
        <v>0</v>
      </c>
      <c r="G3273" s="144">
        <v>-7504.2</v>
      </c>
      <c r="H3273" s="145">
        <v>-0.79683652438176211</v>
      </c>
      <c r="I3273" s="146">
        <v>949253.2</v>
      </c>
    </row>
    <row r="3274" spans="1:9" ht="13.5" customHeight="1" x14ac:dyDescent="0.2">
      <c r="A3274" s="127">
        <v>10094</v>
      </c>
      <c r="B3274" s="127" t="str">
        <f t="shared" si="50"/>
        <v>E12</v>
      </c>
      <c r="C3274" s="129" t="s">
        <v>24</v>
      </c>
      <c r="D3274" s="130">
        <v>3000</v>
      </c>
      <c r="E3274" s="130">
        <v>3762.71</v>
      </c>
      <c r="F3274" s="130">
        <v>0</v>
      </c>
      <c r="G3274" s="130">
        <v>3762.71</v>
      </c>
      <c r="H3274" s="131">
        <v>125.42366666666665</v>
      </c>
      <c r="I3274" s="132">
        <v>-762.71</v>
      </c>
    </row>
    <row r="3275" spans="1:9" ht="13.5" customHeight="1" x14ac:dyDescent="0.2">
      <c r="A3275" s="127">
        <v>10094</v>
      </c>
      <c r="B3275" s="127" t="str">
        <f t="shared" si="50"/>
        <v>E13</v>
      </c>
      <c r="C3275" s="129" t="s">
        <v>216</v>
      </c>
      <c r="D3275" s="130">
        <v>2000</v>
      </c>
      <c r="E3275" s="130">
        <v>-3.6</v>
      </c>
      <c r="F3275" s="130">
        <v>0</v>
      </c>
      <c r="G3275" s="130">
        <v>-3.6</v>
      </c>
      <c r="H3275" s="131">
        <v>-0.18</v>
      </c>
      <c r="I3275" s="132">
        <v>2003.6</v>
      </c>
    </row>
    <row r="3276" spans="1:9" ht="13.5" customHeight="1" x14ac:dyDescent="0.2">
      <c r="A3276" s="127">
        <v>10094</v>
      </c>
      <c r="B3276" s="127" t="str">
        <f t="shared" ref="B3276:B3339" si="51">LEFT(C3276,3)</f>
        <v>E14</v>
      </c>
      <c r="C3276" s="129" t="s">
        <v>25</v>
      </c>
      <c r="D3276" s="130">
        <v>17200</v>
      </c>
      <c r="E3276" s="130">
        <v>4432.8999999999996</v>
      </c>
      <c r="F3276" s="130">
        <v>0</v>
      </c>
      <c r="G3276" s="130">
        <v>4432.8999999999996</v>
      </c>
      <c r="H3276" s="131">
        <v>25.772674418604652</v>
      </c>
      <c r="I3276" s="132">
        <v>12767.1</v>
      </c>
    </row>
    <row r="3277" spans="1:9" ht="13.5" customHeight="1" x14ac:dyDescent="0.2">
      <c r="A3277" s="127">
        <v>10094</v>
      </c>
      <c r="B3277" s="127" t="str">
        <f t="shared" si="51"/>
        <v>E15</v>
      </c>
      <c r="C3277" s="129" t="s">
        <v>26</v>
      </c>
      <c r="D3277" s="130">
        <v>3000</v>
      </c>
      <c r="E3277" s="130">
        <v>894.48</v>
      </c>
      <c r="F3277" s="130">
        <v>0</v>
      </c>
      <c r="G3277" s="130">
        <v>894.48</v>
      </c>
      <c r="H3277" s="131">
        <v>29.815999999999999</v>
      </c>
      <c r="I3277" s="132">
        <v>2105.52</v>
      </c>
    </row>
    <row r="3278" spans="1:9" ht="13.5" customHeight="1" x14ac:dyDescent="0.2">
      <c r="A3278" s="127">
        <v>10094</v>
      </c>
      <c r="B3278" s="127" t="str">
        <f t="shared" si="51"/>
        <v>E16</v>
      </c>
      <c r="C3278" s="129" t="s">
        <v>27</v>
      </c>
      <c r="D3278" s="130">
        <v>9500</v>
      </c>
      <c r="E3278" s="130">
        <v>2596.94</v>
      </c>
      <c r="F3278" s="130">
        <v>0</v>
      </c>
      <c r="G3278" s="130">
        <v>2596.94</v>
      </c>
      <c r="H3278" s="131">
        <v>27.336210526315785</v>
      </c>
      <c r="I3278" s="132">
        <v>6903.06</v>
      </c>
    </row>
    <row r="3279" spans="1:9" ht="13.5" customHeight="1" x14ac:dyDescent="0.2">
      <c r="A3279" s="127">
        <v>10094</v>
      </c>
      <c r="B3279" s="127" t="str">
        <f t="shared" si="51"/>
        <v>E17</v>
      </c>
      <c r="C3279" s="129" t="s">
        <v>28</v>
      </c>
      <c r="D3279" s="130">
        <v>2834</v>
      </c>
      <c r="E3279" s="130">
        <v>3133.66</v>
      </c>
      <c r="F3279" s="130">
        <v>0</v>
      </c>
      <c r="G3279" s="130">
        <v>3133.66</v>
      </c>
      <c r="H3279" s="131">
        <v>110.57374735356389</v>
      </c>
      <c r="I3279" s="132">
        <v>-299.66000000000003</v>
      </c>
    </row>
    <row r="3280" spans="1:9" ht="13.5" customHeight="1" x14ac:dyDescent="0.2">
      <c r="A3280" s="127">
        <v>10094</v>
      </c>
      <c r="B3280" s="127" t="str">
        <f t="shared" si="51"/>
        <v>E18</v>
      </c>
      <c r="C3280" s="129" t="s">
        <v>29</v>
      </c>
      <c r="D3280" s="130">
        <v>6444</v>
      </c>
      <c r="E3280" s="130">
        <v>6235.23</v>
      </c>
      <c r="F3280" s="130">
        <v>0</v>
      </c>
      <c r="G3280" s="130">
        <v>6235.23</v>
      </c>
      <c r="H3280" s="131">
        <v>96.760242085661091</v>
      </c>
      <c r="I3280" s="132">
        <v>208.77</v>
      </c>
    </row>
    <row r="3281" spans="1:9" ht="12.75" customHeight="1" x14ac:dyDescent="0.2">
      <c r="A3281" s="127">
        <v>10094</v>
      </c>
      <c r="B3281" s="127" t="str">
        <f t="shared" si="51"/>
        <v/>
      </c>
    </row>
    <row r="3282" spans="1:9" ht="13.5" customHeight="1" x14ac:dyDescent="0.2">
      <c r="A3282" s="127">
        <v>10094</v>
      </c>
      <c r="C3282" s="143" t="s">
        <v>30</v>
      </c>
      <c r="D3282" s="144">
        <v>43978</v>
      </c>
      <c r="E3282" s="144">
        <v>21052.32</v>
      </c>
      <c r="F3282" s="144">
        <v>0</v>
      </c>
      <c r="G3282" s="144">
        <v>21052.32</v>
      </c>
      <c r="H3282" s="145">
        <v>47.870116876620131</v>
      </c>
      <c r="I3282" s="146">
        <v>22925.68</v>
      </c>
    </row>
    <row r="3283" spans="1:9" ht="13.5" customHeight="1" x14ac:dyDescent="0.2">
      <c r="A3283" s="127">
        <v>10094</v>
      </c>
      <c r="B3283" s="127" t="str">
        <f t="shared" si="51"/>
        <v>E19</v>
      </c>
      <c r="C3283" s="129" t="s">
        <v>31</v>
      </c>
      <c r="D3283" s="130">
        <v>39350</v>
      </c>
      <c r="E3283" s="130">
        <v>32432.25</v>
      </c>
      <c r="F3283" s="130">
        <v>0</v>
      </c>
      <c r="G3283" s="130">
        <v>32432.25</v>
      </c>
      <c r="H3283" s="131">
        <v>82.419949174078781</v>
      </c>
      <c r="I3283" s="132">
        <v>6917.75</v>
      </c>
    </row>
    <row r="3284" spans="1:9" ht="13.5" customHeight="1" x14ac:dyDescent="0.2">
      <c r="A3284" s="127">
        <v>10094</v>
      </c>
      <c r="B3284" s="127" t="str">
        <f t="shared" si="51"/>
        <v>E20</v>
      </c>
      <c r="C3284" s="129" t="s">
        <v>32</v>
      </c>
      <c r="D3284" s="130">
        <v>13669</v>
      </c>
      <c r="E3284" s="130">
        <v>8483.48</v>
      </c>
      <c r="F3284" s="130">
        <v>0</v>
      </c>
      <c r="G3284" s="130">
        <v>8483.48</v>
      </c>
      <c r="H3284" s="131">
        <v>62.063647669910026</v>
      </c>
      <c r="I3284" s="132">
        <v>5185.5200000000004</v>
      </c>
    </row>
    <row r="3285" spans="1:9" ht="13.5" customHeight="1" x14ac:dyDescent="0.2">
      <c r="A3285" s="127">
        <v>10094</v>
      </c>
      <c r="B3285" s="127" t="str">
        <f t="shared" si="51"/>
        <v>E22</v>
      </c>
      <c r="C3285" s="129" t="s">
        <v>33</v>
      </c>
      <c r="D3285" s="130">
        <v>7372</v>
      </c>
      <c r="E3285" s="130">
        <v>1197.51</v>
      </c>
      <c r="F3285" s="130">
        <v>0</v>
      </c>
      <c r="G3285" s="130">
        <v>1197.51</v>
      </c>
      <c r="H3285" s="131">
        <v>16.244031470428649</v>
      </c>
      <c r="I3285" s="132">
        <v>6174.49</v>
      </c>
    </row>
    <row r="3286" spans="1:9" ht="13.5" customHeight="1" x14ac:dyDescent="0.2">
      <c r="A3286" s="127">
        <v>10094</v>
      </c>
      <c r="B3286" s="127" t="str">
        <f t="shared" si="51"/>
        <v>E23</v>
      </c>
      <c r="C3286" s="129" t="s">
        <v>34</v>
      </c>
      <c r="D3286" s="130">
        <v>7996</v>
      </c>
      <c r="E3286" s="130">
        <v>5816.98</v>
      </c>
      <c r="F3286" s="130">
        <v>0</v>
      </c>
      <c r="G3286" s="130">
        <v>5816.98</v>
      </c>
      <c r="H3286" s="131">
        <v>72.748624312156082</v>
      </c>
      <c r="I3286" s="132">
        <v>2179.02</v>
      </c>
    </row>
    <row r="3287" spans="1:9" ht="13.5" customHeight="1" x14ac:dyDescent="0.2">
      <c r="A3287" s="127">
        <v>10094</v>
      </c>
      <c r="B3287" s="127" t="str">
        <f t="shared" si="51"/>
        <v>E24</v>
      </c>
      <c r="C3287" s="129" t="s">
        <v>35</v>
      </c>
      <c r="D3287" s="130">
        <v>15000</v>
      </c>
      <c r="E3287" s="130">
        <v>3781.65</v>
      </c>
      <c r="F3287" s="130">
        <v>0</v>
      </c>
      <c r="G3287" s="130">
        <v>3781.65</v>
      </c>
      <c r="H3287" s="131">
        <v>25.210999999999999</v>
      </c>
      <c r="I3287" s="132">
        <v>11218.35</v>
      </c>
    </row>
    <row r="3288" spans="1:9" ht="13.5" customHeight="1" x14ac:dyDescent="0.2">
      <c r="A3288" s="127">
        <v>10094</v>
      </c>
      <c r="B3288" s="127" t="str">
        <f t="shared" si="51"/>
        <v>E25</v>
      </c>
      <c r="C3288" s="129" t="s">
        <v>36</v>
      </c>
      <c r="D3288" s="130">
        <v>51601</v>
      </c>
      <c r="E3288" s="130">
        <v>8421.43</v>
      </c>
      <c r="F3288" s="130">
        <v>0</v>
      </c>
      <c r="G3288" s="130">
        <v>8421.43</v>
      </c>
      <c r="H3288" s="131">
        <v>16.320284490610646</v>
      </c>
      <c r="I3288" s="132">
        <v>43179.57</v>
      </c>
    </row>
    <row r="3289" spans="1:9" ht="12.75" customHeight="1" x14ac:dyDescent="0.2">
      <c r="A3289" s="127">
        <v>10094</v>
      </c>
      <c r="B3289" s="127" t="str">
        <f t="shared" si="51"/>
        <v/>
      </c>
    </row>
    <row r="3290" spans="1:9" ht="13.5" customHeight="1" x14ac:dyDescent="0.2">
      <c r="A3290" s="127">
        <v>10094</v>
      </c>
      <c r="C3290" s="143" t="s">
        <v>37</v>
      </c>
      <c r="D3290" s="144">
        <v>134988</v>
      </c>
      <c r="E3290" s="144">
        <v>60133.3</v>
      </c>
      <c r="F3290" s="144">
        <v>0</v>
      </c>
      <c r="G3290" s="144">
        <v>60133.3</v>
      </c>
      <c r="H3290" s="145">
        <v>44.547144931401306</v>
      </c>
      <c r="I3290" s="146">
        <v>74854.7</v>
      </c>
    </row>
    <row r="3291" spans="1:9" ht="13.5" customHeight="1" x14ac:dyDescent="0.2">
      <c r="A3291" s="127">
        <v>10094</v>
      </c>
      <c r="B3291" s="127" t="str">
        <f t="shared" si="51"/>
        <v>E26</v>
      </c>
      <c r="C3291" s="129" t="s">
        <v>38</v>
      </c>
      <c r="D3291" s="130">
        <v>24906</v>
      </c>
      <c r="E3291" s="130">
        <v>36349.019999999997</v>
      </c>
      <c r="F3291" s="130">
        <v>0</v>
      </c>
      <c r="G3291" s="130">
        <v>36349.019999999997</v>
      </c>
      <c r="H3291" s="131">
        <v>145.94483257046494</v>
      </c>
      <c r="I3291" s="132">
        <v>-11443.02</v>
      </c>
    </row>
    <row r="3292" spans="1:9" ht="13.5" customHeight="1" x14ac:dyDescent="0.2">
      <c r="A3292" s="127">
        <v>10094</v>
      </c>
      <c r="B3292" s="127" t="str">
        <f t="shared" si="51"/>
        <v>E27</v>
      </c>
      <c r="C3292" s="129" t="s">
        <v>39</v>
      </c>
      <c r="D3292" s="130">
        <v>34506</v>
      </c>
      <c r="E3292" s="130">
        <v>14864.29</v>
      </c>
      <c r="F3292" s="130">
        <v>0</v>
      </c>
      <c r="G3292" s="130">
        <v>14864.29</v>
      </c>
      <c r="H3292" s="131">
        <v>43.077406827798065</v>
      </c>
      <c r="I3292" s="132">
        <v>19641.71</v>
      </c>
    </row>
    <row r="3293" spans="1:9" ht="13.5" customHeight="1" x14ac:dyDescent="0.2">
      <c r="A3293" s="127">
        <v>10094</v>
      </c>
      <c r="B3293" s="127" t="str">
        <f t="shared" si="51"/>
        <v>E28</v>
      </c>
      <c r="C3293" s="129" t="s">
        <v>40</v>
      </c>
      <c r="D3293" s="130">
        <v>34405</v>
      </c>
      <c r="E3293" s="130">
        <v>1935</v>
      </c>
      <c r="F3293" s="130">
        <v>0</v>
      </c>
      <c r="G3293" s="130">
        <v>1935</v>
      </c>
      <c r="H3293" s="131">
        <v>5.6241825316087786</v>
      </c>
      <c r="I3293" s="132">
        <v>32470</v>
      </c>
    </row>
    <row r="3294" spans="1:9" ht="12.75" customHeight="1" x14ac:dyDescent="0.2">
      <c r="A3294" s="127">
        <v>10094</v>
      </c>
      <c r="B3294" s="127" t="str">
        <f t="shared" si="51"/>
        <v/>
      </c>
    </row>
    <row r="3295" spans="1:9" ht="13.5" customHeight="1" x14ac:dyDescent="0.2">
      <c r="A3295" s="127">
        <v>10094</v>
      </c>
      <c r="C3295" s="143" t="s">
        <v>41</v>
      </c>
      <c r="D3295" s="144">
        <v>93817</v>
      </c>
      <c r="E3295" s="144">
        <v>53148.31</v>
      </c>
      <c r="F3295" s="144">
        <v>0</v>
      </c>
      <c r="G3295" s="144">
        <v>53148.31</v>
      </c>
      <c r="H3295" s="145">
        <v>56.651044053849517</v>
      </c>
      <c r="I3295" s="146">
        <v>40668.69</v>
      </c>
    </row>
    <row r="3296" spans="1:9" ht="13.5" customHeight="1" x14ac:dyDescent="0.2">
      <c r="A3296" s="127">
        <v>10094</v>
      </c>
      <c r="B3296" s="127" t="str">
        <f t="shared" si="51"/>
        <v>Con</v>
      </c>
      <c r="C3296" s="129" t="s">
        <v>42</v>
      </c>
      <c r="D3296" s="130">
        <v>21975</v>
      </c>
      <c r="E3296" s="130">
        <v>0</v>
      </c>
      <c r="F3296" s="130">
        <v>0</v>
      </c>
      <c r="G3296" s="130">
        <v>0</v>
      </c>
      <c r="H3296" s="131">
        <v>0</v>
      </c>
      <c r="I3296" s="132">
        <v>21975</v>
      </c>
    </row>
    <row r="3297" spans="1:9" ht="12.75" customHeight="1" x14ac:dyDescent="0.2">
      <c r="A3297" s="127">
        <v>10094</v>
      </c>
      <c r="B3297" s="127" t="str">
        <f t="shared" si="51"/>
        <v/>
      </c>
    </row>
    <row r="3298" spans="1:9" ht="13.5" customHeight="1" x14ac:dyDescent="0.2">
      <c r="A3298" s="127">
        <v>10094</v>
      </c>
      <c r="C3298" s="143" t="s">
        <v>44</v>
      </c>
      <c r="D3298" s="144">
        <v>21975</v>
      </c>
      <c r="E3298" s="144">
        <v>0</v>
      </c>
      <c r="F3298" s="144">
        <v>0</v>
      </c>
      <c r="G3298" s="144">
        <v>0</v>
      </c>
      <c r="H3298" s="145">
        <v>0</v>
      </c>
      <c r="I3298" s="146">
        <v>21975</v>
      </c>
    </row>
    <row r="3299" spans="1:9" ht="0.75" customHeight="1" x14ac:dyDescent="0.2">
      <c r="A3299" s="127">
        <v>10094</v>
      </c>
      <c r="B3299" s="127" t="str">
        <f t="shared" si="51"/>
        <v/>
      </c>
    </row>
    <row r="3300" spans="1:9" ht="15.75" customHeight="1" x14ac:dyDescent="0.2">
      <c r="A3300" s="127">
        <v>10094</v>
      </c>
      <c r="C3300" s="139" t="s">
        <v>45</v>
      </c>
      <c r="D3300" s="140">
        <v>1236507</v>
      </c>
      <c r="E3300" s="140">
        <v>126829.73</v>
      </c>
      <c r="F3300" s="140">
        <v>0</v>
      </c>
      <c r="G3300" s="140">
        <v>126829.73</v>
      </c>
      <c r="H3300" s="141">
        <v>10.257097614489849</v>
      </c>
      <c r="I3300" s="142">
        <v>1109677.27</v>
      </c>
    </row>
    <row r="3301" spans="1:9" ht="14.25" customHeight="1" x14ac:dyDescent="0.2">
      <c r="A3301" s="127">
        <v>10094</v>
      </c>
      <c r="B3301" s="127" t="s">
        <v>322</v>
      </c>
      <c r="C3301" s="161" t="s">
        <v>46</v>
      </c>
      <c r="D3301" s="162">
        <v>61680</v>
      </c>
      <c r="E3301" s="162">
        <v>-906386.19</v>
      </c>
      <c r="F3301" s="162">
        <v>0</v>
      </c>
      <c r="G3301" s="162">
        <v>-906386.19</v>
      </c>
      <c r="H3301" s="151">
        <v>-1469.497714007782</v>
      </c>
      <c r="I3301" s="152">
        <v>968066.19</v>
      </c>
    </row>
    <row r="3302" spans="1:9" ht="0.75" customHeight="1" x14ac:dyDescent="0.2">
      <c r="A3302" s="127">
        <v>10094</v>
      </c>
      <c r="B3302" s="127" t="str">
        <f t="shared" si="51"/>
        <v/>
      </c>
    </row>
    <row r="3303" spans="1:9" ht="14.25" customHeight="1" x14ac:dyDescent="0.2">
      <c r="A3303" s="127">
        <v>10094</v>
      </c>
      <c r="B3303" s="127" t="str">
        <f t="shared" si="51"/>
        <v>TOT</v>
      </c>
      <c r="C3303" s="133" t="s">
        <v>58</v>
      </c>
      <c r="D3303" s="134">
        <v>61680</v>
      </c>
      <c r="E3303" s="134">
        <v>-906386.19</v>
      </c>
      <c r="F3303" s="134">
        <v>0</v>
      </c>
      <c r="G3303" s="134">
        <v>-906386.19</v>
      </c>
      <c r="H3303" s="135">
        <v>-1469.497714007782</v>
      </c>
      <c r="I3303" s="136">
        <v>968066.19</v>
      </c>
    </row>
    <row r="3304" spans="1:9" ht="6.75" customHeight="1" x14ac:dyDescent="0.2">
      <c r="B3304" s="127" t="str">
        <f t="shared" si="51"/>
        <v>Lon</v>
      </c>
      <c r="C3304" s="247" t="s">
        <v>202</v>
      </c>
      <c r="D3304" s="247"/>
      <c r="E3304" s="247"/>
      <c r="F3304" s="247"/>
      <c r="G3304" s="247"/>
    </row>
    <row r="3305" spans="1:9" ht="13.5" customHeight="1" x14ac:dyDescent="0.2">
      <c r="B3305" s="127" t="str">
        <f t="shared" si="51"/>
        <v/>
      </c>
      <c r="C3305" s="247"/>
      <c r="D3305" s="247"/>
      <c r="E3305" s="247"/>
      <c r="F3305" s="247"/>
      <c r="G3305" s="247"/>
    </row>
    <row r="3306" spans="1:9" ht="6.75" customHeight="1" x14ac:dyDescent="0.2">
      <c r="B3306" s="127" t="str">
        <f t="shared" si="51"/>
        <v/>
      </c>
      <c r="C3306" s="247"/>
      <c r="D3306" s="247"/>
      <c r="E3306" s="247"/>
      <c r="F3306" s="247"/>
      <c r="G3306" s="247"/>
    </row>
    <row r="3307" spans="1:9" ht="13.5" customHeight="1" x14ac:dyDescent="0.2">
      <c r="B3307" s="127" t="str">
        <f t="shared" si="51"/>
        <v>Rep</v>
      </c>
      <c r="C3307" s="248" t="s">
        <v>203</v>
      </c>
      <c r="D3307" s="248"/>
      <c r="E3307" s="248"/>
      <c r="F3307" s="248"/>
      <c r="G3307" s="248"/>
    </row>
    <row r="3308" spans="1:9" ht="6.75" customHeight="1" x14ac:dyDescent="0.2">
      <c r="B3308" s="127" t="str">
        <f t="shared" si="51"/>
        <v/>
      </c>
    </row>
    <row r="3309" spans="1:9" ht="12.75" customHeight="1" x14ac:dyDescent="0.2">
      <c r="B3309" s="127" t="str">
        <f t="shared" si="51"/>
        <v>Cos</v>
      </c>
      <c r="C3309" s="248" t="s">
        <v>272</v>
      </c>
      <c r="D3309" s="248"/>
      <c r="E3309" s="248"/>
      <c r="F3309" s="248"/>
      <c r="G3309" s="248"/>
    </row>
    <row r="3310" spans="1:9" ht="13.5" customHeight="1" x14ac:dyDescent="0.2">
      <c r="B3310" s="127" t="str">
        <f t="shared" si="51"/>
        <v/>
      </c>
      <c r="C3310" s="248"/>
      <c r="D3310" s="248"/>
      <c r="E3310" s="248"/>
      <c r="F3310" s="248"/>
      <c r="G3310" s="248"/>
    </row>
    <row r="3311" spans="1:9" ht="6" customHeight="1" x14ac:dyDescent="0.2">
      <c r="B3311" s="127" t="str">
        <f t="shared" si="51"/>
        <v/>
      </c>
    </row>
    <row r="3312" spans="1:9" ht="13.5" customHeight="1" x14ac:dyDescent="0.2">
      <c r="B3312" s="127" t="str">
        <f t="shared" si="51"/>
        <v xml:space="preserve">
CF</v>
      </c>
      <c r="C3312" s="249" t="s">
        <v>205</v>
      </c>
      <c r="D3312" s="251" t="s">
        <v>206</v>
      </c>
      <c r="E3312" s="251" t="s">
        <v>207</v>
      </c>
      <c r="F3312" s="251" t="s">
        <v>208</v>
      </c>
      <c r="G3312" s="252" t="s">
        <v>209</v>
      </c>
      <c r="H3312" s="245" t="s">
        <v>210</v>
      </c>
      <c r="I3312" s="243" t="s">
        <v>211</v>
      </c>
    </row>
    <row r="3313" spans="1:9" ht="15" customHeight="1" x14ac:dyDescent="0.2">
      <c r="B3313" s="127" t="str">
        <f t="shared" si="51"/>
        <v/>
      </c>
      <c r="C3313" s="250"/>
      <c r="D3313" s="246"/>
      <c r="E3313" s="246"/>
      <c r="F3313" s="246"/>
      <c r="G3313" s="253"/>
      <c r="H3313" s="246"/>
      <c r="I3313" s="244"/>
    </row>
    <row r="3314" spans="1:9" ht="16.5" customHeight="1" x14ac:dyDescent="0.2">
      <c r="A3314" s="127">
        <v>10095</v>
      </c>
      <c r="B3314" s="126" t="s">
        <v>321</v>
      </c>
      <c r="C3314" s="147" t="s">
        <v>5</v>
      </c>
      <c r="D3314" s="148">
        <v>22194</v>
      </c>
      <c r="E3314" s="149"/>
      <c r="F3314" s="149"/>
      <c r="G3314" s="149"/>
      <c r="H3314" s="149"/>
      <c r="I3314" s="150"/>
    </row>
    <row r="3315" spans="1:9" ht="13.5" customHeight="1" x14ac:dyDescent="0.2">
      <c r="A3315" s="127">
        <v>10095</v>
      </c>
      <c r="B3315" s="127" t="str">
        <f t="shared" si="51"/>
        <v>I01</v>
      </c>
      <c r="C3315" s="129" t="s">
        <v>6</v>
      </c>
      <c r="D3315" s="130">
        <v>-874098</v>
      </c>
      <c r="E3315" s="130">
        <v>-242805</v>
      </c>
      <c r="F3315" s="130">
        <v>0</v>
      </c>
      <c r="G3315" s="130">
        <v>-242805</v>
      </c>
      <c r="H3315" s="131">
        <v>27.777777777777782</v>
      </c>
      <c r="I3315" s="132">
        <v>-631293</v>
      </c>
    </row>
    <row r="3316" spans="1:9" ht="13.5" customHeight="1" x14ac:dyDescent="0.2">
      <c r="A3316" s="127">
        <v>10095</v>
      </c>
      <c r="B3316" s="127" t="str">
        <f t="shared" si="51"/>
        <v>I03</v>
      </c>
      <c r="C3316" s="129" t="s">
        <v>7</v>
      </c>
      <c r="D3316" s="130">
        <v>-36432</v>
      </c>
      <c r="E3316" s="130">
        <v>-14028</v>
      </c>
      <c r="F3316" s="130">
        <v>0</v>
      </c>
      <c r="G3316" s="130">
        <v>-14028</v>
      </c>
      <c r="H3316" s="131">
        <v>38.504611330698289</v>
      </c>
      <c r="I3316" s="132">
        <v>-22404</v>
      </c>
    </row>
    <row r="3317" spans="1:9" ht="13.5" customHeight="1" x14ac:dyDescent="0.2">
      <c r="A3317" s="127">
        <v>10095</v>
      </c>
      <c r="B3317" s="127" t="str">
        <f t="shared" si="51"/>
        <v>I05</v>
      </c>
      <c r="C3317" s="129" t="s">
        <v>8</v>
      </c>
      <c r="D3317" s="130">
        <v>-33420</v>
      </c>
      <c r="E3317" s="130">
        <v>0</v>
      </c>
      <c r="F3317" s="130">
        <v>0</v>
      </c>
      <c r="G3317" s="130">
        <v>0</v>
      </c>
      <c r="H3317" s="131">
        <v>0</v>
      </c>
      <c r="I3317" s="132">
        <v>-33420</v>
      </c>
    </row>
    <row r="3318" spans="1:9" ht="13.5" customHeight="1" x14ac:dyDescent="0.2">
      <c r="A3318" s="127">
        <v>10095</v>
      </c>
      <c r="B3318" s="127" t="str">
        <f t="shared" si="51"/>
        <v>I07</v>
      </c>
      <c r="C3318" s="129" t="s">
        <v>212</v>
      </c>
      <c r="D3318" s="130">
        <v>-16014</v>
      </c>
      <c r="E3318" s="130">
        <v>-4000</v>
      </c>
      <c r="F3318" s="130">
        <v>0</v>
      </c>
      <c r="G3318" s="130">
        <v>-4000</v>
      </c>
      <c r="H3318" s="131">
        <v>24.978144123891596</v>
      </c>
      <c r="I3318" s="132">
        <v>-12014</v>
      </c>
    </row>
    <row r="3319" spans="1:9" ht="13.5" customHeight="1" x14ac:dyDescent="0.2">
      <c r="A3319" s="127">
        <v>10095</v>
      </c>
      <c r="B3319" s="127" t="str">
        <f t="shared" si="51"/>
        <v>I08</v>
      </c>
      <c r="C3319" s="129" t="s">
        <v>213</v>
      </c>
      <c r="D3319" s="130">
        <v>-31000</v>
      </c>
      <c r="E3319" s="130">
        <v>-12993.85</v>
      </c>
      <c r="F3319" s="130">
        <v>0</v>
      </c>
      <c r="G3319" s="130">
        <v>-12993.85</v>
      </c>
      <c r="H3319" s="131">
        <v>41.915645161290321</v>
      </c>
      <c r="I3319" s="132">
        <v>-18006.150000000001</v>
      </c>
    </row>
    <row r="3320" spans="1:9" ht="13.5" customHeight="1" x14ac:dyDescent="0.2">
      <c r="A3320" s="127">
        <v>10095</v>
      </c>
      <c r="B3320" s="127" t="str">
        <f t="shared" si="51"/>
        <v>I09</v>
      </c>
      <c r="C3320" s="129" t="s">
        <v>10</v>
      </c>
      <c r="D3320" s="130">
        <v>-21000</v>
      </c>
      <c r="E3320" s="130">
        <v>-7793.13</v>
      </c>
      <c r="F3320" s="130">
        <v>0</v>
      </c>
      <c r="G3320" s="130">
        <v>-7793.13</v>
      </c>
      <c r="H3320" s="131">
        <v>37.110142857142847</v>
      </c>
      <c r="I3320" s="132">
        <v>-13206.87</v>
      </c>
    </row>
    <row r="3321" spans="1:9" ht="13.5" customHeight="1" x14ac:dyDescent="0.2">
      <c r="A3321" s="127">
        <v>10095</v>
      </c>
      <c r="B3321" s="127" t="str">
        <f t="shared" si="51"/>
        <v>I12</v>
      </c>
      <c r="C3321" s="129" t="s">
        <v>11</v>
      </c>
      <c r="D3321" s="130">
        <v>0</v>
      </c>
      <c r="E3321" s="130">
        <v>-29108.98</v>
      </c>
      <c r="F3321" s="130">
        <v>0</v>
      </c>
      <c r="G3321" s="130">
        <v>-29108.98</v>
      </c>
      <c r="H3321" s="131">
        <v>0</v>
      </c>
      <c r="I3321" s="132">
        <v>29108.98</v>
      </c>
    </row>
    <row r="3322" spans="1:9" ht="13.5" customHeight="1" x14ac:dyDescent="0.2">
      <c r="A3322" s="127">
        <v>10095</v>
      </c>
      <c r="B3322" s="127" t="str">
        <f t="shared" si="51"/>
        <v>I13</v>
      </c>
      <c r="C3322" s="129" t="s">
        <v>12</v>
      </c>
      <c r="D3322" s="130">
        <v>0</v>
      </c>
      <c r="E3322" s="130">
        <v>-440.18</v>
      </c>
      <c r="F3322" s="130">
        <v>0</v>
      </c>
      <c r="G3322" s="130">
        <v>-440.18</v>
      </c>
      <c r="H3322" s="131">
        <v>0</v>
      </c>
      <c r="I3322" s="132">
        <v>440.18</v>
      </c>
    </row>
    <row r="3323" spans="1:9" ht="13.5" customHeight="1" x14ac:dyDescent="0.2">
      <c r="A3323" s="127">
        <v>10095</v>
      </c>
      <c r="B3323" s="127" t="str">
        <f t="shared" si="51"/>
        <v>I18</v>
      </c>
      <c r="C3323" s="129" t="s">
        <v>13</v>
      </c>
      <c r="D3323" s="130">
        <v>-50677</v>
      </c>
      <c r="E3323" s="130">
        <v>0</v>
      </c>
      <c r="F3323" s="130">
        <v>0</v>
      </c>
      <c r="G3323" s="130">
        <v>0</v>
      </c>
      <c r="H3323" s="131">
        <v>0</v>
      </c>
      <c r="I3323" s="132">
        <v>-50677</v>
      </c>
    </row>
    <row r="3324" spans="1:9" ht="12.75" customHeight="1" x14ac:dyDescent="0.2">
      <c r="A3324" s="127">
        <v>10095</v>
      </c>
      <c r="B3324" s="127" t="str">
        <f t="shared" si="51"/>
        <v/>
      </c>
    </row>
    <row r="3325" spans="1:9" ht="13.5" customHeight="1" x14ac:dyDescent="0.2">
      <c r="A3325" s="127">
        <v>10095</v>
      </c>
      <c r="C3325" s="143" t="s">
        <v>14</v>
      </c>
      <c r="D3325" s="144">
        <v>-1062641</v>
      </c>
      <c r="E3325" s="144">
        <v>-311169.14</v>
      </c>
      <c r="F3325" s="144">
        <v>0</v>
      </c>
      <c r="G3325" s="144">
        <v>-311169.14</v>
      </c>
      <c r="H3325" s="145">
        <v>29.282621318018037</v>
      </c>
      <c r="I3325" s="146">
        <v>-751471.86</v>
      </c>
    </row>
    <row r="3326" spans="1:9" ht="0.75" customHeight="1" x14ac:dyDescent="0.2">
      <c r="A3326" s="127">
        <v>10095</v>
      </c>
      <c r="B3326" s="127" t="str">
        <f t="shared" si="51"/>
        <v/>
      </c>
    </row>
    <row r="3327" spans="1:9" ht="13.5" customHeight="1" x14ac:dyDescent="0.2">
      <c r="A3327" s="127">
        <v>10095</v>
      </c>
      <c r="B3327" s="127" t="str">
        <f t="shared" si="51"/>
        <v>E01</v>
      </c>
      <c r="C3327" s="129" t="s">
        <v>15</v>
      </c>
      <c r="D3327" s="130">
        <v>553507</v>
      </c>
      <c r="E3327" s="130">
        <v>4500.13</v>
      </c>
      <c r="F3327" s="130">
        <v>0</v>
      </c>
      <c r="G3327" s="130">
        <v>4500.13</v>
      </c>
      <c r="H3327" s="131">
        <v>0.81302133487020045</v>
      </c>
      <c r="I3327" s="132">
        <v>549006.87</v>
      </c>
    </row>
    <row r="3328" spans="1:9" ht="13.5" customHeight="1" x14ac:dyDescent="0.2">
      <c r="A3328" s="127">
        <v>10095</v>
      </c>
      <c r="B3328" s="127" t="str">
        <f t="shared" si="51"/>
        <v>E02</v>
      </c>
      <c r="C3328" s="129" t="s">
        <v>16</v>
      </c>
      <c r="D3328" s="130">
        <v>3000</v>
      </c>
      <c r="E3328" s="130">
        <v>-3660</v>
      </c>
      <c r="F3328" s="130">
        <v>0</v>
      </c>
      <c r="G3328" s="130">
        <v>-3660</v>
      </c>
      <c r="H3328" s="131">
        <v>-122</v>
      </c>
      <c r="I3328" s="132">
        <v>6660</v>
      </c>
    </row>
    <row r="3329" spans="1:9" ht="13.5" customHeight="1" x14ac:dyDescent="0.2">
      <c r="A3329" s="127">
        <v>10095</v>
      </c>
      <c r="B3329" s="127" t="str">
        <f t="shared" si="51"/>
        <v>E03</v>
      </c>
      <c r="C3329" s="129" t="s">
        <v>17</v>
      </c>
      <c r="D3329" s="130">
        <v>140527</v>
      </c>
      <c r="E3329" s="130">
        <v>-825.76</v>
      </c>
      <c r="F3329" s="130">
        <v>0</v>
      </c>
      <c r="G3329" s="130">
        <v>-825.76</v>
      </c>
      <c r="H3329" s="131">
        <v>-0.58761661460075276</v>
      </c>
      <c r="I3329" s="132">
        <v>141352.76</v>
      </c>
    </row>
    <row r="3330" spans="1:9" ht="13.5" customHeight="1" x14ac:dyDescent="0.2">
      <c r="A3330" s="127">
        <v>10095</v>
      </c>
      <c r="B3330" s="127" t="str">
        <f t="shared" si="51"/>
        <v>E04</v>
      </c>
      <c r="C3330" s="129" t="s">
        <v>18</v>
      </c>
      <c r="D3330" s="130">
        <v>29665</v>
      </c>
      <c r="E3330" s="130">
        <v>0.4</v>
      </c>
      <c r="F3330" s="130">
        <v>0</v>
      </c>
      <c r="G3330" s="130">
        <v>0.4</v>
      </c>
      <c r="H3330" s="131">
        <v>1.3483903590089334E-3</v>
      </c>
      <c r="I3330" s="132">
        <v>29664.6</v>
      </c>
    </row>
    <row r="3331" spans="1:9" ht="13.5" customHeight="1" x14ac:dyDescent="0.2">
      <c r="A3331" s="127">
        <v>10095</v>
      </c>
      <c r="B3331" s="127" t="str">
        <f t="shared" si="51"/>
        <v>E05</v>
      </c>
      <c r="C3331" s="129" t="s">
        <v>214</v>
      </c>
      <c r="D3331" s="130">
        <v>40659</v>
      </c>
      <c r="E3331" s="130">
        <v>-0.36</v>
      </c>
      <c r="F3331" s="130">
        <v>0</v>
      </c>
      <c r="G3331" s="130">
        <v>-0.36</v>
      </c>
      <c r="H3331" s="131">
        <v>-8.8541282372906383E-4</v>
      </c>
      <c r="I3331" s="132">
        <v>40659.360000000001</v>
      </c>
    </row>
    <row r="3332" spans="1:9" ht="13.5" customHeight="1" x14ac:dyDescent="0.2">
      <c r="A3332" s="127">
        <v>10095</v>
      </c>
      <c r="B3332" s="127" t="str">
        <f t="shared" si="51"/>
        <v>E07</v>
      </c>
      <c r="C3332" s="129" t="s">
        <v>19</v>
      </c>
      <c r="D3332" s="130">
        <v>23555</v>
      </c>
      <c r="E3332" s="130">
        <v>825.96</v>
      </c>
      <c r="F3332" s="130">
        <v>0</v>
      </c>
      <c r="G3332" s="130">
        <v>825.96</v>
      </c>
      <c r="H3332" s="131">
        <v>3.5065166631288469</v>
      </c>
      <c r="I3332" s="132">
        <v>22729.040000000001</v>
      </c>
    </row>
    <row r="3333" spans="1:9" ht="13.5" customHeight="1" x14ac:dyDescent="0.2">
      <c r="A3333" s="127">
        <v>10095</v>
      </c>
      <c r="B3333" s="127" t="str">
        <f t="shared" si="51"/>
        <v>E08</v>
      </c>
      <c r="C3333" s="129" t="s">
        <v>20</v>
      </c>
      <c r="D3333" s="130">
        <v>7300</v>
      </c>
      <c r="E3333" s="130">
        <v>3380.73</v>
      </c>
      <c r="F3333" s="130">
        <v>0</v>
      </c>
      <c r="G3333" s="130">
        <v>3380.73</v>
      </c>
      <c r="H3333" s="131">
        <v>46.311369863013695</v>
      </c>
      <c r="I3333" s="132">
        <v>3919.27</v>
      </c>
    </row>
    <row r="3334" spans="1:9" ht="13.5" customHeight="1" x14ac:dyDescent="0.2">
      <c r="A3334" s="127">
        <v>10095</v>
      </c>
      <c r="B3334" s="127" t="str">
        <f t="shared" si="51"/>
        <v>E09</v>
      </c>
      <c r="C3334" s="129" t="s">
        <v>215</v>
      </c>
      <c r="D3334" s="130">
        <v>8500</v>
      </c>
      <c r="E3334" s="130">
        <v>615.71</v>
      </c>
      <c r="F3334" s="130">
        <v>0</v>
      </c>
      <c r="G3334" s="130">
        <v>615.71</v>
      </c>
      <c r="H3334" s="131">
        <v>7.2436470588235284</v>
      </c>
      <c r="I3334" s="132">
        <v>7884.29</v>
      </c>
    </row>
    <row r="3335" spans="1:9" ht="13.5" customHeight="1" x14ac:dyDescent="0.2">
      <c r="A3335" s="127">
        <v>10095</v>
      </c>
      <c r="B3335" s="127" t="str">
        <f t="shared" si="51"/>
        <v>E10</v>
      </c>
      <c r="C3335" s="129" t="s">
        <v>21</v>
      </c>
      <c r="D3335" s="130">
        <v>6646</v>
      </c>
      <c r="E3335" s="130">
        <v>349</v>
      </c>
      <c r="F3335" s="130">
        <v>0</v>
      </c>
      <c r="G3335" s="130">
        <v>349</v>
      </c>
      <c r="H3335" s="131">
        <v>5.2512789647908518</v>
      </c>
      <c r="I3335" s="132">
        <v>6297</v>
      </c>
    </row>
    <row r="3336" spans="1:9" ht="13.5" customHeight="1" x14ac:dyDescent="0.2">
      <c r="A3336" s="127">
        <v>10095</v>
      </c>
      <c r="B3336" s="127" t="str">
        <f t="shared" si="51"/>
        <v>E11</v>
      </c>
      <c r="C3336" s="129" t="s">
        <v>22</v>
      </c>
      <c r="D3336" s="130">
        <v>1200</v>
      </c>
      <c r="E3336" s="130">
        <v>0</v>
      </c>
      <c r="F3336" s="130">
        <v>0</v>
      </c>
      <c r="G3336" s="130">
        <v>0</v>
      </c>
      <c r="H3336" s="131">
        <v>0</v>
      </c>
      <c r="I3336" s="132">
        <v>1200</v>
      </c>
    </row>
    <row r="3337" spans="1:9" ht="12.75" customHeight="1" x14ac:dyDescent="0.2">
      <c r="A3337" s="127">
        <v>10095</v>
      </c>
      <c r="B3337" s="127" t="str">
        <f t="shared" si="51"/>
        <v/>
      </c>
    </row>
    <row r="3338" spans="1:9" ht="13.5" customHeight="1" x14ac:dyDescent="0.2">
      <c r="A3338" s="127">
        <v>10095</v>
      </c>
      <c r="C3338" s="143" t="s">
        <v>23</v>
      </c>
      <c r="D3338" s="144">
        <v>814559</v>
      </c>
      <c r="E3338" s="144">
        <v>5185.8100000000004</v>
      </c>
      <c r="F3338" s="144">
        <v>0</v>
      </c>
      <c r="G3338" s="144">
        <v>5185.8100000000004</v>
      </c>
      <c r="H3338" s="145">
        <v>0.63664019426462659</v>
      </c>
      <c r="I3338" s="146">
        <v>809373.19</v>
      </c>
    </row>
    <row r="3339" spans="1:9" ht="13.5" customHeight="1" x14ac:dyDescent="0.2">
      <c r="A3339" s="127">
        <v>10095</v>
      </c>
      <c r="B3339" s="127" t="str">
        <f t="shared" si="51"/>
        <v>E12</v>
      </c>
      <c r="C3339" s="129" t="s">
        <v>24</v>
      </c>
      <c r="D3339" s="130">
        <v>19500</v>
      </c>
      <c r="E3339" s="130">
        <v>3842.96</v>
      </c>
      <c r="F3339" s="130">
        <v>0</v>
      </c>
      <c r="G3339" s="130">
        <v>3842.96</v>
      </c>
      <c r="H3339" s="131">
        <v>19.707487179487181</v>
      </c>
      <c r="I3339" s="132">
        <v>15657.04</v>
      </c>
    </row>
    <row r="3340" spans="1:9" ht="13.5" customHeight="1" x14ac:dyDescent="0.2">
      <c r="A3340" s="127">
        <v>10095</v>
      </c>
      <c r="B3340" s="127" t="str">
        <f t="shared" ref="B3340:B3403" si="52">LEFT(C3340,3)</f>
        <v>E13</v>
      </c>
      <c r="C3340" s="129" t="s">
        <v>216</v>
      </c>
      <c r="D3340" s="130">
        <v>1000</v>
      </c>
      <c r="E3340" s="130">
        <v>0</v>
      </c>
      <c r="F3340" s="130">
        <v>0</v>
      </c>
      <c r="G3340" s="130">
        <v>0</v>
      </c>
      <c r="H3340" s="131">
        <v>0</v>
      </c>
      <c r="I3340" s="132">
        <v>1000</v>
      </c>
    </row>
    <row r="3341" spans="1:9" ht="13.5" customHeight="1" x14ac:dyDescent="0.2">
      <c r="A3341" s="127">
        <v>10095</v>
      </c>
      <c r="B3341" s="127" t="str">
        <f t="shared" si="52"/>
        <v>E14</v>
      </c>
      <c r="C3341" s="129" t="s">
        <v>25</v>
      </c>
      <c r="D3341" s="130">
        <v>11850</v>
      </c>
      <c r="E3341" s="130">
        <v>3780.73</v>
      </c>
      <c r="F3341" s="130">
        <v>0</v>
      </c>
      <c r="G3341" s="130">
        <v>3780.73</v>
      </c>
      <c r="H3341" s="131">
        <v>31.904894514767928</v>
      </c>
      <c r="I3341" s="132">
        <v>8069.27</v>
      </c>
    </row>
    <row r="3342" spans="1:9" ht="13.5" customHeight="1" x14ac:dyDescent="0.2">
      <c r="A3342" s="127">
        <v>10095</v>
      </c>
      <c r="B3342" s="127" t="str">
        <f t="shared" si="52"/>
        <v>E15</v>
      </c>
      <c r="C3342" s="129" t="s">
        <v>26</v>
      </c>
      <c r="D3342" s="130">
        <v>2500</v>
      </c>
      <c r="E3342" s="130">
        <v>389.9</v>
      </c>
      <c r="F3342" s="130">
        <v>0</v>
      </c>
      <c r="G3342" s="130">
        <v>389.9</v>
      </c>
      <c r="H3342" s="131">
        <v>15.595999999999998</v>
      </c>
      <c r="I3342" s="132">
        <v>2110.1</v>
      </c>
    </row>
    <row r="3343" spans="1:9" ht="13.5" customHeight="1" x14ac:dyDescent="0.2">
      <c r="A3343" s="127">
        <v>10095</v>
      </c>
      <c r="B3343" s="127" t="str">
        <f t="shared" si="52"/>
        <v>E16</v>
      </c>
      <c r="C3343" s="129" t="s">
        <v>27</v>
      </c>
      <c r="D3343" s="130">
        <v>13000</v>
      </c>
      <c r="E3343" s="130">
        <v>3007.46</v>
      </c>
      <c r="F3343" s="130">
        <v>0</v>
      </c>
      <c r="G3343" s="130">
        <v>3007.46</v>
      </c>
      <c r="H3343" s="131">
        <v>23.134307692307694</v>
      </c>
      <c r="I3343" s="132">
        <v>9992.5400000000009</v>
      </c>
    </row>
    <row r="3344" spans="1:9" ht="13.5" customHeight="1" x14ac:dyDescent="0.2">
      <c r="A3344" s="127">
        <v>10095</v>
      </c>
      <c r="B3344" s="127" t="str">
        <f t="shared" si="52"/>
        <v>E17</v>
      </c>
      <c r="C3344" s="129" t="s">
        <v>28</v>
      </c>
      <c r="D3344" s="130">
        <v>2493</v>
      </c>
      <c r="E3344" s="130">
        <v>2908.7</v>
      </c>
      <c r="F3344" s="130">
        <v>0</v>
      </c>
      <c r="G3344" s="130">
        <v>2908.7</v>
      </c>
      <c r="H3344" s="131">
        <v>116.67468912956278</v>
      </c>
      <c r="I3344" s="132">
        <v>-415.7</v>
      </c>
    </row>
    <row r="3345" spans="1:9" ht="13.5" customHeight="1" x14ac:dyDescent="0.2">
      <c r="A3345" s="127">
        <v>10095</v>
      </c>
      <c r="B3345" s="127" t="str">
        <f t="shared" si="52"/>
        <v>E18</v>
      </c>
      <c r="C3345" s="129" t="s">
        <v>29</v>
      </c>
      <c r="D3345" s="130">
        <v>7890</v>
      </c>
      <c r="E3345" s="130">
        <v>2830.43</v>
      </c>
      <c r="F3345" s="130">
        <v>0</v>
      </c>
      <c r="G3345" s="130">
        <v>2830.43</v>
      </c>
      <c r="H3345" s="131">
        <v>35.873637515842837</v>
      </c>
      <c r="I3345" s="132">
        <v>5059.57</v>
      </c>
    </row>
    <row r="3346" spans="1:9" ht="12.75" customHeight="1" x14ac:dyDescent="0.2">
      <c r="A3346" s="127">
        <v>10095</v>
      </c>
      <c r="B3346" s="127" t="str">
        <f t="shared" si="52"/>
        <v/>
      </c>
    </row>
    <row r="3347" spans="1:9" ht="13.5" customHeight="1" x14ac:dyDescent="0.2">
      <c r="A3347" s="127">
        <v>10095</v>
      </c>
      <c r="C3347" s="143" t="s">
        <v>30</v>
      </c>
      <c r="D3347" s="144">
        <v>58233</v>
      </c>
      <c r="E3347" s="144">
        <v>16760.18</v>
      </c>
      <c r="F3347" s="144">
        <v>0</v>
      </c>
      <c r="G3347" s="144">
        <v>16760.18</v>
      </c>
      <c r="H3347" s="145">
        <v>28.781240877165864</v>
      </c>
      <c r="I3347" s="146">
        <v>41472.82</v>
      </c>
    </row>
    <row r="3348" spans="1:9" ht="13.5" customHeight="1" x14ac:dyDescent="0.2">
      <c r="A3348" s="127">
        <v>10095</v>
      </c>
      <c r="B3348" s="127" t="str">
        <f t="shared" si="52"/>
        <v>E19</v>
      </c>
      <c r="C3348" s="129" t="s">
        <v>31</v>
      </c>
      <c r="D3348" s="130">
        <v>52846</v>
      </c>
      <c r="E3348" s="130">
        <v>41823.56</v>
      </c>
      <c r="F3348" s="130">
        <v>0</v>
      </c>
      <c r="G3348" s="130">
        <v>41823.56</v>
      </c>
      <c r="H3348" s="131">
        <v>79.142338114521436</v>
      </c>
      <c r="I3348" s="132">
        <v>11022.44</v>
      </c>
    </row>
    <row r="3349" spans="1:9" ht="13.5" customHeight="1" x14ac:dyDescent="0.2">
      <c r="A3349" s="127">
        <v>10095</v>
      </c>
      <c r="B3349" s="127" t="str">
        <f t="shared" si="52"/>
        <v>E20</v>
      </c>
      <c r="C3349" s="129" t="s">
        <v>32</v>
      </c>
      <c r="D3349" s="130">
        <v>17300</v>
      </c>
      <c r="E3349" s="130">
        <v>9740.94</v>
      </c>
      <c r="F3349" s="130">
        <v>0</v>
      </c>
      <c r="G3349" s="130">
        <v>9740.94</v>
      </c>
      <c r="H3349" s="131">
        <v>56.306011560693641</v>
      </c>
      <c r="I3349" s="132">
        <v>7559.06</v>
      </c>
    </row>
    <row r="3350" spans="1:9" ht="13.5" customHeight="1" x14ac:dyDescent="0.2">
      <c r="A3350" s="127">
        <v>10095</v>
      </c>
      <c r="B3350" s="127" t="str">
        <f t="shared" si="52"/>
        <v>E22</v>
      </c>
      <c r="C3350" s="129" t="s">
        <v>33</v>
      </c>
      <c r="D3350" s="130">
        <v>12405</v>
      </c>
      <c r="E3350" s="130">
        <v>1804.36</v>
      </c>
      <c r="F3350" s="130">
        <v>0</v>
      </c>
      <c r="G3350" s="130">
        <v>1804.36</v>
      </c>
      <c r="H3350" s="131">
        <v>14.545425231761387</v>
      </c>
      <c r="I3350" s="132">
        <v>10600.64</v>
      </c>
    </row>
    <row r="3351" spans="1:9" ht="13.5" customHeight="1" x14ac:dyDescent="0.2">
      <c r="A3351" s="127">
        <v>10095</v>
      </c>
      <c r="B3351" s="127" t="str">
        <f t="shared" si="52"/>
        <v>E23</v>
      </c>
      <c r="C3351" s="129" t="s">
        <v>34</v>
      </c>
      <c r="D3351" s="130">
        <v>5420</v>
      </c>
      <c r="E3351" s="130">
        <v>3096.48</v>
      </c>
      <c r="F3351" s="130">
        <v>0</v>
      </c>
      <c r="G3351" s="130">
        <v>3096.48</v>
      </c>
      <c r="H3351" s="131">
        <v>57.130627306273063</v>
      </c>
      <c r="I3351" s="132">
        <v>2323.52</v>
      </c>
    </row>
    <row r="3352" spans="1:9" ht="13.5" customHeight="1" x14ac:dyDescent="0.2">
      <c r="A3352" s="127">
        <v>10095</v>
      </c>
      <c r="B3352" s="127" t="str">
        <f t="shared" si="52"/>
        <v>E24</v>
      </c>
      <c r="C3352" s="129" t="s">
        <v>35</v>
      </c>
      <c r="D3352" s="130">
        <v>2700</v>
      </c>
      <c r="E3352" s="130">
        <v>9278.41</v>
      </c>
      <c r="F3352" s="130">
        <v>0</v>
      </c>
      <c r="G3352" s="130">
        <v>9278.41</v>
      </c>
      <c r="H3352" s="131">
        <v>343.64481481481482</v>
      </c>
      <c r="I3352" s="132">
        <v>-6578.41</v>
      </c>
    </row>
    <row r="3353" spans="1:9" ht="13.5" customHeight="1" x14ac:dyDescent="0.2">
      <c r="A3353" s="127">
        <v>10095</v>
      </c>
      <c r="B3353" s="127" t="str">
        <f t="shared" si="52"/>
        <v>E25</v>
      </c>
      <c r="C3353" s="129" t="s">
        <v>36</v>
      </c>
      <c r="D3353" s="130">
        <v>56367</v>
      </c>
      <c r="E3353" s="130">
        <v>8926.1</v>
      </c>
      <c r="F3353" s="130">
        <v>0</v>
      </c>
      <c r="G3353" s="130">
        <v>8926.1</v>
      </c>
      <c r="H3353" s="131">
        <v>15.835683999503255</v>
      </c>
      <c r="I3353" s="132">
        <v>47440.9</v>
      </c>
    </row>
    <row r="3354" spans="1:9" ht="12.75" customHeight="1" x14ac:dyDescent="0.2">
      <c r="A3354" s="127">
        <v>10095</v>
      </c>
      <c r="B3354" s="127" t="str">
        <f t="shared" si="52"/>
        <v/>
      </c>
    </row>
    <row r="3355" spans="1:9" ht="13.5" customHeight="1" x14ac:dyDescent="0.2">
      <c r="A3355" s="127">
        <v>10095</v>
      </c>
      <c r="C3355" s="143" t="s">
        <v>37</v>
      </c>
      <c r="D3355" s="144">
        <v>147038</v>
      </c>
      <c r="E3355" s="144">
        <v>74669.850000000006</v>
      </c>
      <c r="F3355" s="144">
        <v>0</v>
      </c>
      <c r="G3355" s="144">
        <v>74669.850000000006</v>
      </c>
      <c r="H3355" s="145">
        <v>50.782688828738145</v>
      </c>
      <c r="I3355" s="146">
        <v>72368.149999999994</v>
      </c>
    </row>
    <row r="3356" spans="1:9" ht="13.5" customHeight="1" x14ac:dyDescent="0.2">
      <c r="A3356" s="127">
        <v>10095</v>
      </c>
      <c r="B3356" s="127" t="str">
        <f t="shared" si="52"/>
        <v>E26</v>
      </c>
      <c r="C3356" s="129" t="s">
        <v>38</v>
      </c>
      <c r="D3356" s="130">
        <v>14000</v>
      </c>
      <c r="E3356" s="130">
        <v>5761.25</v>
      </c>
      <c r="F3356" s="130">
        <v>0</v>
      </c>
      <c r="G3356" s="130">
        <v>5761.25</v>
      </c>
      <c r="H3356" s="131">
        <v>41.151785714285715</v>
      </c>
      <c r="I3356" s="132">
        <v>8238.75</v>
      </c>
    </row>
    <row r="3357" spans="1:9" ht="13.5" customHeight="1" x14ac:dyDescent="0.2">
      <c r="A3357" s="127">
        <v>10095</v>
      </c>
      <c r="B3357" s="127" t="str">
        <f t="shared" si="52"/>
        <v>E27</v>
      </c>
      <c r="C3357" s="129" t="s">
        <v>39</v>
      </c>
      <c r="D3357" s="130">
        <v>11509</v>
      </c>
      <c r="E3357" s="130">
        <v>7159</v>
      </c>
      <c r="F3357" s="130">
        <v>0</v>
      </c>
      <c r="G3357" s="130">
        <v>7159</v>
      </c>
      <c r="H3357" s="131">
        <v>62.203492918585454</v>
      </c>
      <c r="I3357" s="132">
        <v>4350</v>
      </c>
    </row>
    <row r="3358" spans="1:9" ht="13.5" customHeight="1" x14ac:dyDescent="0.2">
      <c r="A3358" s="127">
        <v>10095</v>
      </c>
      <c r="B3358" s="127" t="str">
        <f t="shared" si="52"/>
        <v>E28</v>
      </c>
      <c r="C3358" s="129" t="s">
        <v>40</v>
      </c>
      <c r="D3358" s="130">
        <v>27495</v>
      </c>
      <c r="E3358" s="130">
        <v>16252.43</v>
      </c>
      <c r="F3358" s="130">
        <v>0</v>
      </c>
      <c r="G3358" s="130">
        <v>16252.43</v>
      </c>
      <c r="H3358" s="131">
        <v>59.110492816875791</v>
      </c>
      <c r="I3358" s="132">
        <v>11242.57</v>
      </c>
    </row>
    <row r="3359" spans="1:9" ht="12.75" customHeight="1" x14ac:dyDescent="0.2">
      <c r="A3359" s="127">
        <v>10095</v>
      </c>
      <c r="B3359" s="127" t="str">
        <f t="shared" si="52"/>
        <v/>
      </c>
    </row>
    <row r="3360" spans="1:9" ht="13.5" customHeight="1" x14ac:dyDescent="0.2">
      <c r="A3360" s="127">
        <v>10095</v>
      </c>
      <c r="C3360" s="143" t="s">
        <v>41</v>
      </c>
      <c r="D3360" s="144">
        <v>53004</v>
      </c>
      <c r="E3360" s="144">
        <v>29172.68</v>
      </c>
      <c r="F3360" s="144">
        <v>0</v>
      </c>
      <c r="G3360" s="144">
        <v>29172.68</v>
      </c>
      <c r="H3360" s="145">
        <v>55.038638593313721</v>
      </c>
      <c r="I3360" s="146">
        <v>23831.32</v>
      </c>
    </row>
    <row r="3361" spans="1:9" ht="13.5" customHeight="1" x14ac:dyDescent="0.2">
      <c r="A3361" s="127">
        <v>10095</v>
      </c>
      <c r="B3361" s="127" t="str">
        <f t="shared" si="52"/>
        <v>Con</v>
      </c>
      <c r="C3361" s="129" t="s">
        <v>42</v>
      </c>
      <c r="D3361" s="130">
        <v>12001</v>
      </c>
      <c r="E3361" s="130">
        <v>0</v>
      </c>
      <c r="F3361" s="130">
        <v>0</v>
      </c>
      <c r="G3361" s="130">
        <v>0</v>
      </c>
      <c r="H3361" s="131">
        <v>0</v>
      </c>
      <c r="I3361" s="132">
        <v>12001</v>
      </c>
    </row>
    <row r="3362" spans="1:9" ht="12.75" customHeight="1" x14ac:dyDescent="0.2">
      <c r="A3362" s="127">
        <v>10095</v>
      </c>
      <c r="B3362" s="127" t="str">
        <f t="shared" si="52"/>
        <v/>
      </c>
    </row>
    <row r="3363" spans="1:9" ht="13.5" customHeight="1" x14ac:dyDescent="0.2">
      <c r="A3363" s="127">
        <v>10095</v>
      </c>
      <c r="C3363" s="143" t="s">
        <v>44</v>
      </c>
      <c r="D3363" s="144">
        <v>12001</v>
      </c>
      <c r="E3363" s="144">
        <v>0</v>
      </c>
      <c r="F3363" s="144">
        <v>0</v>
      </c>
      <c r="G3363" s="144">
        <v>0</v>
      </c>
      <c r="H3363" s="145">
        <v>0</v>
      </c>
      <c r="I3363" s="146">
        <v>12001</v>
      </c>
    </row>
    <row r="3364" spans="1:9" ht="0.75" customHeight="1" x14ac:dyDescent="0.2">
      <c r="A3364" s="127">
        <v>10095</v>
      </c>
      <c r="B3364" s="127" t="str">
        <f t="shared" si="52"/>
        <v/>
      </c>
    </row>
    <row r="3365" spans="1:9" ht="15.75" customHeight="1" x14ac:dyDescent="0.2">
      <c r="A3365" s="127">
        <v>10095</v>
      </c>
      <c r="C3365" s="139" t="s">
        <v>45</v>
      </c>
      <c r="D3365" s="140">
        <v>1084835</v>
      </c>
      <c r="E3365" s="140">
        <v>125788.52</v>
      </c>
      <c r="F3365" s="140">
        <v>0</v>
      </c>
      <c r="G3365" s="140">
        <v>125788.52</v>
      </c>
      <c r="H3365" s="141">
        <v>11.595175303156703</v>
      </c>
      <c r="I3365" s="142">
        <v>959046.48</v>
      </c>
    </row>
    <row r="3366" spans="1:9" ht="14.25" customHeight="1" x14ac:dyDescent="0.2">
      <c r="A3366" s="127">
        <v>10095</v>
      </c>
      <c r="B3366" s="127" t="s">
        <v>322</v>
      </c>
      <c r="C3366" s="161" t="s">
        <v>46</v>
      </c>
      <c r="D3366" s="162">
        <v>22194</v>
      </c>
      <c r="E3366" s="162">
        <v>-185380.62</v>
      </c>
      <c r="F3366" s="162">
        <v>0</v>
      </c>
      <c r="G3366" s="162">
        <v>-185380.62</v>
      </c>
      <c r="H3366" s="151">
        <v>-835.27358745606921</v>
      </c>
      <c r="I3366" s="152">
        <v>207574.62</v>
      </c>
    </row>
    <row r="3367" spans="1:9" ht="0.75" customHeight="1" x14ac:dyDescent="0.2">
      <c r="A3367" s="127">
        <v>10095</v>
      </c>
      <c r="B3367" s="127" t="str">
        <f t="shared" si="52"/>
        <v/>
      </c>
    </row>
    <row r="3368" spans="1:9" ht="14.25" customHeight="1" x14ac:dyDescent="0.2">
      <c r="A3368" s="127">
        <v>10095</v>
      </c>
      <c r="B3368" s="127" t="str">
        <f t="shared" si="52"/>
        <v>TOT</v>
      </c>
      <c r="C3368" s="133" t="s">
        <v>58</v>
      </c>
      <c r="D3368" s="134">
        <v>22194</v>
      </c>
      <c r="E3368" s="134">
        <v>-185380.62</v>
      </c>
      <c r="F3368" s="134">
        <v>0</v>
      </c>
      <c r="G3368" s="134">
        <v>-185380.62</v>
      </c>
      <c r="H3368" s="135">
        <v>-835.27358745606921</v>
      </c>
      <c r="I3368" s="136">
        <v>207574.62</v>
      </c>
    </row>
    <row r="3369" spans="1:9" ht="6.75" customHeight="1" x14ac:dyDescent="0.2">
      <c r="B3369" s="127" t="str">
        <f t="shared" si="52"/>
        <v>Lon</v>
      </c>
      <c r="C3369" s="247" t="s">
        <v>202</v>
      </c>
      <c r="D3369" s="247"/>
      <c r="E3369" s="247"/>
      <c r="F3369" s="247"/>
      <c r="G3369" s="247"/>
    </row>
    <row r="3370" spans="1:9" ht="13.5" customHeight="1" x14ac:dyDescent="0.2">
      <c r="B3370" s="127" t="str">
        <f t="shared" si="52"/>
        <v/>
      </c>
      <c r="C3370" s="247"/>
      <c r="D3370" s="247"/>
      <c r="E3370" s="247"/>
      <c r="F3370" s="247"/>
      <c r="G3370" s="247"/>
    </row>
    <row r="3371" spans="1:9" ht="6.75" customHeight="1" x14ac:dyDescent="0.2">
      <c r="B3371" s="127" t="str">
        <f t="shared" si="52"/>
        <v/>
      </c>
      <c r="C3371" s="247"/>
      <c r="D3371" s="247"/>
      <c r="E3371" s="247"/>
      <c r="F3371" s="247"/>
      <c r="G3371" s="247"/>
    </row>
    <row r="3372" spans="1:9" ht="13.5" customHeight="1" x14ac:dyDescent="0.2">
      <c r="B3372" s="127" t="str">
        <f t="shared" si="52"/>
        <v>Rep</v>
      </c>
      <c r="C3372" s="248" t="s">
        <v>203</v>
      </c>
      <c r="D3372" s="248"/>
      <c r="E3372" s="248"/>
      <c r="F3372" s="248"/>
      <c r="G3372" s="248"/>
    </row>
    <row r="3373" spans="1:9" ht="6.75" customHeight="1" x14ac:dyDescent="0.2">
      <c r="B3373" s="127" t="str">
        <f t="shared" si="52"/>
        <v/>
      </c>
    </row>
    <row r="3374" spans="1:9" ht="12.75" customHeight="1" x14ac:dyDescent="0.2">
      <c r="B3374" s="127" t="str">
        <f t="shared" si="52"/>
        <v>Cos</v>
      </c>
      <c r="C3374" s="248" t="s">
        <v>273</v>
      </c>
      <c r="D3374" s="248"/>
      <c r="E3374" s="248"/>
      <c r="F3374" s="248"/>
      <c r="G3374" s="248"/>
    </row>
    <row r="3375" spans="1:9" ht="13.5" customHeight="1" x14ac:dyDescent="0.2">
      <c r="B3375" s="127" t="str">
        <f t="shared" si="52"/>
        <v/>
      </c>
      <c r="C3375" s="248"/>
      <c r="D3375" s="248"/>
      <c r="E3375" s="248"/>
      <c r="F3375" s="248"/>
      <c r="G3375" s="248"/>
    </row>
    <row r="3376" spans="1:9" ht="6" customHeight="1" x14ac:dyDescent="0.2">
      <c r="B3376" s="127" t="str">
        <f t="shared" si="52"/>
        <v/>
      </c>
    </row>
    <row r="3377" spans="1:9" ht="13.5" customHeight="1" x14ac:dyDescent="0.2">
      <c r="B3377" s="127" t="str">
        <f t="shared" si="52"/>
        <v xml:space="preserve">
CF</v>
      </c>
      <c r="C3377" s="249" t="s">
        <v>205</v>
      </c>
      <c r="D3377" s="251" t="s">
        <v>206</v>
      </c>
      <c r="E3377" s="251" t="s">
        <v>207</v>
      </c>
      <c r="F3377" s="251" t="s">
        <v>208</v>
      </c>
      <c r="G3377" s="252" t="s">
        <v>209</v>
      </c>
      <c r="H3377" s="245" t="s">
        <v>210</v>
      </c>
      <c r="I3377" s="243" t="s">
        <v>211</v>
      </c>
    </row>
    <row r="3378" spans="1:9" ht="15" customHeight="1" x14ac:dyDescent="0.2">
      <c r="B3378" s="127" t="str">
        <f t="shared" si="52"/>
        <v/>
      </c>
      <c r="C3378" s="250"/>
      <c r="D3378" s="246"/>
      <c r="E3378" s="246"/>
      <c r="F3378" s="246"/>
      <c r="G3378" s="253"/>
      <c r="H3378" s="246"/>
      <c r="I3378" s="244"/>
    </row>
    <row r="3379" spans="1:9" ht="16.5" customHeight="1" x14ac:dyDescent="0.2">
      <c r="A3379" s="127">
        <v>10096</v>
      </c>
      <c r="B3379" s="126" t="s">
        <v>321</v>
      </c>
      <c r="C3379" s="147" t="s">
        <v>5</v>
      </c>
      <c r="D3379" s="148">
        <v>69002</v>
      </c>
      <c r="E3379" s="149"/>
      <c r="F3379" s="149"/>
      <c r="G3379" s="149"/>
      <c r="H3379" s="149"/>
      <c r="I3379" s="150"/>
    </row>
    <row r="3380" spans="1:9" ht="13.5" customHeight="1" x14ac:dyDescent="0.2">
      <c r="A3380" s="127">
        <v>10096</v>
      </c>
      <c r="B3380" s="127" t="str">
        <f t="shared" si="52"/>
        <v>I01</v>
      </c>
      <c r="C3380" s="129" t="s">
        <v>6</v>
      </c>
      <c r="D3380" s="130">
        <v>-1327415</v>
      </c>
      <c r="E3380" s="130">
        <v>-1327840.95</v>
      </c>
      <c r="F3380" s="130">
        <v>0</v>
      </c>
      <c r="G3380" s="130">
        <v>-1327840.95</v>
      </c>
      <c r="H3380" s="131">
        <v>100.03208868364453</v>
      </c>
      <c r="I3380" s="132">
        <v>425.95</v>
      </c>
    </row>
    <row r="3381" spans="1:9" ht="13.5" customHeight="1" x14ac:dyDescent="0.2">
      <c r="A3381" s="127">
        <v>10096</v>
      </c>
      <c r="B3381" s="127" t="str">
        <f t="shared" si="52"/>
        <v>I03</v>
      </c>
      <c r="C3381" s="129" t="s">
        <v>7</v>
      </c>
      <c r="D3381" s="130">
        <v>-41498</v>
      </c>
      <c r="E3381" s="130">
        <v>-46112</v>
      </c>
      <c r="F3381" s="130">
        <v>0</v>
      </c>
      <c r="G3381" s="130">
        <v>-46112</v>
      </c>
      <c r="H3381" s="131">
        <v>111.11860812569279</v>
      </c>
      <c r="I3381" s="132">
        <v>4614</v>
      </c>
    </row>
    <row r="3382" spans="1:9" ht="13.5" customHeight="1" x14ac:dyDescent="0.2">
      <c r="A3382" s="127">
        <v>10096</v>
      </c>
      <c r="B3382" s="127" t="str">
        <f t="shared" si="52"/>
        <v>I05</v>
      </c>
      <c r="C3382" s="129" t="s">
        <v>8</v>
      </c>
      <c r="D3382" s="130">
        <v>-67320</v>
      </c>
      <c r="E3382" s="130">
        <v>0</v>
      </c>
      <c r="F3382" s="130">
        <v>0</v>
      </c>
      <c r="G3382" s="130">
        <v>0</v>
      </c>
      <c r="H3382" s="131">
        <v>0</v>
      </c>
      <c r="I3382" s="132">
        <v>-67320</v>
      </c>
    </row>
    <row r="3383" spans="1:9" ht="13.5" customHeight="1" x14ac:dyDescent="0.2">
      <c r="A3383" s="127">
        <v>10096</v>
      </c>
      <c r="B3383" s="127" t="str">
        <f t="shared" si="52"/>
        <v>I08</v>
      </c>
      <c r="C3383" s="129" t="s">
        <v>213</v>
      </c>
      <c r="D3383" s="130">
        <v>-16792</v>
      </c>
      <c r="E3383" s="130">
        <v>-2775.2</v>
      </c>
      <c r="F3383" s="130">
        <v>0</v>
      </c>
      <c r="G3383" s="130">
        <v>-2775.2</v>
      </c>
      <c r="H3383" s="131">
        <v>16.5269175797999</v>
      </c>
      <c r="I3383" s="132">
        <v>-14016.8</v>
      </c>
    </row>
    <row r="3384" spans="1:9" ht="13.5" customHeight="1" x14ac:dyDescent="0.2">
      <c r="A3384" s="127">
        <v>10096</v>
      </c>
      <c r="B3384" s="127" t="str">
        <f t="shared" si="52"/>
        <v>I09</v>
      </c>
      <c r="C3384" s="129" t="s">
        <v>10</v>
      </c>
      <c r="D3384" s="130">
        <v>-23650</v>
      </c>
      <c r="E3384" s="130">
        <v>-5258.3</v>
      </c>
      <c r="F3384" s="130">
        <v>0</v>
      </c>
      <c r="G3384" s="130">
        <v>-5258.3</v>
      </c>
      <c r="H3384" s="131">
        <v>22.233826638477804</v>
      </c>
      <c r="I3384" s="132">
        <v>-18391.7</v>
      </c>
    </row>
    <row r="3385" spans="1:9" ht="13.5" customHeight="1" x14ac:dyDescent="0.2">
      <c r="A3385" s="127">
        <v>10096</v>
      </c>
      <c r="B3385" s="127" t="str">
        <f t="shared" si="52"/>
        <v>I10</v>
      </c>
      <c r="C3385" s="129" t="s">
        <v>63</v>
      </c>
      <c r="D3385" s="130">
        <v>0</v>
      </c>
      <c r="E3385" s="130">
        <v>-468</v>
      </c>
      <c r="F3385" s="130">
        <v>0</v>
      </c>
      <c r="G3385" s="130">
        <v>-468</v>
      </c>
      <c r="H3385" s="131">
        <v>0</v>
      </c>
      <c r="I3385" s="132">
        <v>468</v>
      </c>
    </row>
    <row r="3386" spans="1:9" ht="13.5" customHeight="1" x14ac:dyDescent="0.2">
      <c r="A3386" s="127">
        <v>10096</v>
      </c>
      <c r="B3386" s="127" t="str">
        <f t="shared" si="52"/>
        <v>I12</v>
      </c>
      <c r="C3386" s="129" t="s">
        <v>11</v>
      </c>
      <c r="D3386" s="130">
        <v>-25149</v>
      </c>
      <c r="E3386" s="130">
        <v>-15427.75</v>
      </c>
      <c r="F3386" s="130">
        <v>0</v>
      </c>
      <c r="G3386" s="130">
        <v>-15427.75</v>
      </c>
      <c r="H3386" s="131">
        <v>61.345381526104418</v>
      </c>
      <c r="I3386" s="132">
        <v>-9721.25</v>
      </c>
    </row>
    <row r="3387" spans="1:9" ht="13.5" customHeight="1" x14ac:dyDescent="0.2">
      <c r="A3387" s="127">
        <v>10096</v>
      </c>
      <c r="B3387" s="127" t="str">
        <f t="shared" si="52"/>
        <v>I13</v>
      </c>
      <c r="C3387" s="129" t="s">
        <v>12</v>
      </c>
      <c r="D3387" s="130">
        <v>0</v>
      </c>
      <c r="E3387" s="130">
        <v>-4243.07</v>
      </c>
      <c r="F3387" s="130">
        <v>0</v>
      </c>
      <c r="G3387" s="130">
        <v>-4243.07</v>
      </c>
      <c r="H3387" s="131">
        <v>0</v>
      </c>
      <c r="I3387" s="132">
        <v>4243.07</v>
      </c>
    </row>
    <row r="3388" spans="1:9" ht="13.5" customHeight="1" x14ac:dyDescent="0.2">
      <c r="A3388" s="127">
        <v>10096</v>
      </c>
      <c r="B3388" s="127" t="str">
        <f t="shared" si="52"/>
        <v>I18</v>
      </c>
      <c r="C3388" s="129" t="s">
        <v>13</v>
      </c>
      <c r="D3388" s="130">
        <v>-48936</v>
      </c>
      <c r="E3388" s="130">
        <v>0</v>
      </c>
      <c r="F3388" s="130">
        <v>0</v>
      </c>
      <c r="G3388" s="130">
        <v>0</v>
      </c>
      <c r="H3388" s="131">
        <v>0</v>
      </c>
      <c r="I3388" s="132">
        <v>-48936</v>
      </c>
    </row>
    <row r="3389" spans="1:9" ht="12.75" customHeight="1" x14ac:dyDescent="0.2">
      <c r="A3389" s="127">
        <v>10096</v>
      </c>
      <c r="B3389" s="127" t="str">
        <f t="shared" si="52"/>
        <v/>
      </c>
    </row>
    <row r="3390" spans="1:9" ht="13.5" customHeight="1" x14ac:dyDescent="0.2">
      <c r="A3390" s="127">
        <v>10096</v>
      </c>
      <c r="C3390" s="143" t="s">
        <v>14</v>
      </c>
      <c r="D3390" s="144">
        <v>-1550760</v>
      </c>
      <c r="E3390" s="144">
        <v>-1402125.27</v>
      </c>
      <c r="F3390" s="144">
        <v>0</v>
      </c>
      <c r="G3390" s="144">
        <v>-1402125.27</v>
      </c>
      <c r="H3390" s="145">
        <v>90.415362145012764</v>
      </c>
      <c r="I3390" s="146">
        <v>-148634.73000000001</v>
      </c>
    </row>
    <row r="3391" spans="1:9" ht="0.75" customHeight="1" x14ac:dyDescent="0.2">
      <c r="A3391" s="127">
        <v>10096</v>
      </c>
      <c r="B3391" s="127" t="str">
        <f t="shared" si="52"/>
        <v/>
      </c>
    </row>
    <row r="3392" spans="1:9" ht="13.5" customHeight="1" x14ac:dyDescent="0.2">
      <c r="A3392" s="127">
        <v>10096</v>
      </c>
      <c r="B3392" s="127" t="str">
        <f t="shared" si="52"/>
        <v>E01</v>
      </c>
      <c r="C3392" s="129" t="s">
        <v>15</v>
      </c>
      <c r="D3392" s="130">
        <v>786058</v>
      </c>
      <c r="E3392" s="130">
        <v>0</v>
      </c>
      <c r="F3392" s="130">
        <v>0</v>
      </c>
      <c r="G3392" s="130">
        <v>0</v>
      </c>
      <c r="H3392" s="131">
        <v>0</v>
      </c>
      <c r="I3392" s="132">
        <v>786058</v>
      </c>
    </row>
    <row r="3393" spans="1:9" ht="13.5" customHeight="1" x14ac:dyDescent="0.2">
      <c r="A3393" s="127">
        <v>10096</v>
      </c>
      <c r="B3393" s="127" t="str">
        <f t="shared" si="52"/>
        <v>E02</v>
      </c>
      <c r="C3393" s="129" t="s">
        <v>16</v>
      </c>
      <c r="D3393" s="130">
        <v>6565</v>
      </c>
      <c r="E3393" s="130">
        <v>-1750</v>
      </c>
      <c r="F3393" s="130">
        <v>0</v>
      </c>
      <c r="G3393" s="130">
        <v>-1750</v>
      </c>
      <c r="H3393" s="131">
        <v>-26.656511805026657</v>
      </c>
      <c r="I3393" s="132">
        <v>8315</v>
      </c>
    </row>
    <row r="3394" spans="1:9" ht="13.5" customHeight="1" x14ac:dyDescent="0.2">
      <c r="A3394" s="127">
        <v>10096</v>
      </c>
      <c r="B3394" s="127" t="str">
        <f t="shared" si="52"/>
        <v>E03</v>
      </c>
      <c r="C3394" s="129" t="s">
        <v>17</v>
      </c>
      <c r="D3394" s="130">
        <v>323075</v>
      </c>
      <c r="E3394" s="130">
        <v>0</v>
      </c>
      <c r="F3394" s="130">
        <v>0</v>
      </c>
      <c r="G3394" s="130">
        <v>0</v>
      </c>
      <c r="H3394" s="131">
        <v>0</v>
      </c>
      <c r="I3394" s="132">
        <v>323075</v>
      </c>
    </row>
    <row r="3395" spans="1:9" ht="13.5" customHeight="1" x14ac:dyDescent="0.2">
      <c r="A3395" s="127">
        <v>10096</v>
      </c>
      <c r="B3395" s="127" t="str">
        <f t="shared" si="52"/>
        <v>E04</v>
      </c>
      <c r="C3395" s="129" t="s">
        <v>18</v>
      </c>
      <c r="D3395" s="130">
        <v>56415</v>
      </c>
      <c r="E3395" s="130">
        <v>0</v>
      </c>
      <c r="F3395" s="130">
        <v>0</v>
      </c>
      <c r="G3395" s="130">
        <v>0</v>
      </c>
      <c r="H3395" s="131">
        <v>0</v>
      </c>
      <c r="I3395" s="132">
        <v>56415</v>
      </c>
    </row>
    <row r="3396" spans="1:9" ht="13.5" customHeight="1" x14ac:dyDescent="0.2">
      <c r="A3396" s="127">
        <v>10096</v>
      </c>
      <c r="B3396" s="127" t="str">
        <f t="shared" si="52"/>
        <v>E05</v>
      </c>
      <c r="C3396" s="129" t="s">
        <v>214</v>
      </c>
      <c r="D3396" s="130">
        <v>67405</v>
      </c>
      <c r="E3396" s="130">
        <v>0</v>
      </c>
      <c r="F3396" s="130">
        <v>0</v>
      </c>
      <c r="G3396" s="130">
        <v>0</v>
      </c>
      <c r="H3396" s="131">
        <v>0</v>
      </c>
      <c r="I3396" s="132">
        <v>67405</v>
      </c>
    </row>
    <row r="3397" spans="1:9" ht="13.5" customHeight="1" x14ac:dyDescent="0.2">
      <c r="A3397" s="127">
        <v>10096</v>
      </c>
      <c r="B3397" s="127" t="str">
        <f t="shared" si="52"/>
        <v>E08</v>
      </c>
      <c r="C3397" s="129" t="s">
        <v>20</v>
      </c>
      <c r="D3397" s="130">
        <v>1800</v>
      </c>
      <c r="E3397" s="130">
        <v>1252.5</v>
      </c>
      <c r="F3397" s="130">
        <v>0</v>
      </c>
      <c r="G3397" s="130">
        <v>1252.5</v>
      </c>
      <c r="H3397" s="131">
        <v>69.583333333333314</v>
      </c>
      <c r="I3397" s="132">
        <v>547.5</v>
      </c>
    </row>
    <row r="3398" spans="1:9" ht="13.5" customHeight="1" x14ac:dyDescent="0.2">
      <c r="A3398" s="127">
        <v>10096</v>
      </c>
      <c r="B3398" s="127" t="str">
        <f t="shared" si="52"/>
        <v>E09</v>
      </c>
      <c r="C3398" s="129" t="s">
        <v>215</v>
      </c>
      <c r="D3398" s="130">
        <v>6648</v>
      </c>
      <c r="E3398" s="130">
        <v>250.6</v>
      </c>
      <c r="F3398" s="130">
        <v>0</v>
      </c>
      <c r="G3398" s="130">
        <v>250.6</v>
      </c>
      <c r="H3398" s="131">
        <v>3.7695547533092655</v>
      </c>
      <c r="I3398" s="132">
        <v>6397.4</v>
      </c>
    </row>
    <row r="3399" spans="1:9" ht="13.5" customHeight="1" x14ac:dyDescent="0.2">
      <c r="A3399" s="127">
        <v>10096</v>
      </c>
      <c r="B3399" s="127" t="str">
        <f t="shared" si="52"/>
        <v>E10</v>
      </c>
      <c r="C3399" s="129" t="s">
        <v>21</v>
      </c>
      <c r="D3399" s="130">
        <v>8934</v>
      </c>
      <c r="E3399" s="130">
        <v>8433.94</v>
      </c>
      <c r="F3399" s="130">
        <v>0</v>
      </c>
      <c r="G3399" s="130">
        <v>8433.94</v>
      </c>
      <c r="H3399" s="131">
        <v>94.402731139467193</v>
      </c>
      <c r="I3399" s="132">
        <v>500.06</v>
      </c>
    </row>
    <row r="3400" spans="1:9" ht="13.5" customHeight="1" x14ac:dyDescent="0.2">
      <c r="A3400" s="127">
        <v>10096</v>
      </c>
      <c r="B3400" s="127" t="str">
        <f t="shared" si="52"/>
        <v>E11</v>
      </c>
      <c r="C3400" s="129" t="s">
        <v>22</v>
      </c>
      <c r="D3400" s="130">
        <v>1779</v>
      </c>
      <c r="E3400" s="130">
        <v>0</v>
      </c>
      <c r="F3400" s="130">
        <v>0</v>
      </c>
      <c r="G3400" s="130">
        <v>0</v>
      </c>
      <c r="H3400" s="131">
        <v>0</v>
      </c>
      <c r="I3400" s="132">
        <v>1779</v>
      </c>
    </row>
    <row r="3401" spans="1:9" ht="12.75" customHeight="1" x14ac:dyDescent="0.2">
      <c r="A3401" s="127">
        <v>10096</v>
      </c>
      <c r="B3401" s="127" t="str">
        <f t="shared" si="52"/>
        <v/>
      </c>
    </row>
    <row r="3402" spans="1:9" ht="13.5" customHeight="1" x14ac:dyDescent="0.2">
      <c r="A3402" s="127">
        <v>10096</v>
      </c>
      <c r="C3402" s="143" t="s">
        <v>23</v>
      </c>
      <c r="D3402" s="144">
        <v>1258679</v>
      </c>
      <c r="E3402" s="144">
        <v>8187.04</v>
      </c>
      <c r="F3402" s="144">
        <v>0</v>
      </c>
      <c r="G3402" s="144">
        <v>8187.04</v>
      </c>
      <c r="H3402" s="145">
        <v>0.65044701627658841</v>
      </c>
      <c r="I3402" s="146">
        <v>1250491.96</v>
      </c>
    </row>
    <row r="3403" spans="1:9" ht="13.5" customHeight="1" x14ac:dyDescent="0.2">
      <c r="A3403" s="127">
        <v>10096</v>
      </c>
      <c r="B3403" s="127" t="str">
        <f t="shared" si="52"/>
        <v>E12</v>
      </c>
      <c r="C3403" s="129" t="s">
        <v>24</v>
      </c>
      <c r="D3403" s="130">
        <v>19735</v>
      </c>
      <c r="E3403" s="130">
        <v>3546.93</v>
      </c>
      <c r="F3403" s="130">
        <v>0</v>
      </c>
      <c r="G3403" s="130">
        <v>3546.93</v>
      </c>
      <c r="H3403" s="131">
        <v>17.972789460349631</v>
      </c>
      <c r="I3403" s="132">
        <v>16188.07</v>
      </c>
    </row>
    <row r="3404" spans="1:9" ht="13.5" customHeight="1" x14ac:dyDescent="0.2">
      <c r="A3404" s="127">
        <v>10096</v>
      </c>
      <c r="B3404" s="127" t="str">
        <f t="shared" ref="B3404:B3467" si="53">LEFT(C3404,3)</f>
        <v>E13</v>
      </c>
      <c r="C3404" s="129" t="s">
        <v>216</v>
      </c>
      <c r="D3404" s="130">
        <v>6855</v>
      </c>
      <c r="E3404" s="130">
        <v>1265</v>
      </c>
      <c r="F3404" s="130">
        <v>0</v>
      </c>
      <c r="G3404" s="130">
        <v>1265</v>
      </c>
      <c r="H3404" s="131">
        <v>18.453683442742523</v>
      </c>
      <c r="I3404" s="132">
        <v>5590</v>
      </c>
    </row>
    <row r="3405" spans="1:9" ht="13.5" customHeight="1" x14ac:dyDescent="0.2">
      <c r="A3405" s="127">
        <v>10096</v>
      </c>
      <c r="B3405" s="127" t="str">
        <f t="shared" si="53"/>
        <v>E14</v>
      </c>
      <c r="C3405" s="129" t="s">
        <v>25</v>
      </c>
      <c r="D3405" s="130">
        <v>4121</v>
      </c>
      <c r="E3405" s="130">
        <v>552.33000000000004</v>
      </c>
      <c r="F3405" s="130">
        <v>0</v>
      </c>
      <c r="G3405" s="130">
        <v>552.33000000000004</v>
      </c>
      <c r="H3405" s="131">
        <v>13.402814850764377</v>
      </c>
      <c r="I3405" s="132">
        <v>3568.67</v>
      </c>
    </row>
    <row r="3406" spans="1:9" ht="13.5" customHeight="1" x14ac:dyDescent="0.2">
      <c r="A3406" s="127">
        <v>10096</v>
      </c>
      <c r="B3406" s="127" t="str">
        <f t="shared" si="53"/>
        <v>E15</v>
      </c>
      <c r="C3406" s="129" t="s">
        <v>26</v>
      </c>
      <c r="D3406" s="130">
        <v>3045</v>
      </c>
      <c r="E3406" s="130">
        <v>196.76</v>
      </c>
      <c r="F3406" s="130">
        <v>0</v>
      </c>
      <c r="G3406" s="130">
        <v>196.76</v>
      </c>
      <c r="H3406" s="131">
        <v>6.4617405582922824</v>
      </c>
      <c r="I3406" s="132">
        <v>2848.24</v>
      </c>
    </row>
    <row r="3407" spans="1:9" ht="13.5" customHeight="1" x14ac:dyDescent="0.2">
      <c r="A3407" s="127">
        <v>10096</v>
      </c>
      <c r="B3407" s="127" t="str">
        <f t="shared" si="53"/>
        <v>E16</v>
      </c>
      <c r="C3407" s="129" t="s">
        <v>27</v>
      </c>
      <c r="D3407" s="130">
        <v>18120</v>
      </c>
      <c r="E3407" s="130">
        <v>1493.28</v>
      </c>
      <c r="F3407" s="130">
        <v>0</v>
      </c>
      <c r="G3407" s="130">
        <v>1493.28</v>
      </c>
      <c r="H3407" s="131">
        <v>8.2410596026490062</v>
      </c>
      <c r="I3407" s="132">
        <v>16626.72</v>
      </c>
    </row>
    <row r="3408" spans="1:9" ht="13.5" customHeight="1" x14ac:dyDescent="0.2">
      <c r="A3408" s="127">
        <v>10096</v>
      </c>
      <c r="B3408" s="127" t="str">
        <f t="shared" si="53"/>
        <v>E17</v>
      </c>
      <c r="C3408" s="129" t="s">
        <v>28</v>
      </c>
      <c r="D3408" s="130">
        <v>2711</v>
      </c>
      <c r="E3408" s="130">
        <v>3096.55</v>
      </c>
      <c r="F3408" s="130">
        <v>0</v>
      </c>
      <c r="G3408" s="130">
        <v>3096.55</v>
      </c>
      <c r="H3408" s="131">
        <v>114.22168941350056</v>
      </c>
      <c r="I3408" s="132">
        <v>-385.55</v>
      </c>
    </row>
    <row r="3409" spans="1:9" ht="13.5" customHeight="1" x14ac:dyDescent="0.2">
      <c r="A3409" s="127">
        <v>10096</v>
      </c>
      <c r="B3409" s="127" t="str">
        <f t="shared" si="53"/>
        <v>E18</v>
      </c>
      <c r="C3409" s="129" t="s">
        <v>29</v>
      </c>
      <c r="D3409" s="130">
        <v>8745</v>
      </c>
      <c r="E3409" s="130">
        <v>4903.05</v>
      </c>
      <c r="F3409" s="130">
        <v>0</v>
      </c>
      <c r="G3409" s="130">
        <v>4903.05</v>
      </c>
      <c r="H3409" s="131">
        <v>56.066895368782163</v>
      </c>
      <c r="I3409" s="132">
        <v>3841.95</v>
      </c>
    </row>
    <row r="3410" spans="1:9" ht="12.75" customHeight="1" x14ac:dyDescent="0.2">
      <c r="A3410" s="127">
        <v>10096</v>
      </c>
      <c r="B3410" s="127" t="str">
        <f t="shared" si="53"/>
        <v/>
      </c>
    </row>
    <row r="3411" spans="1:9" ht="13.5" customHeight="1" x14ac:dyDescent="0.2">
      <c r="A3411" s="127">
        <v>10096</v>
      </c>
      <c r="C3411" s="143" t="s">
        <v>30</v>
      </c>
      <c r="D3411" s="144">
        <v>63332</v>
      </c>
      <c r="E3411" s="144">
        <v>15053.9</v>
      </c>
      <c r="F3411" s="144">
        <v>0</v>
      </c>
      <c r="G3411" s="144">
        <v>15053.9</v>
      </c>
      <c r="H3411" s="145">
        <v>23.769816206656984</v>
      </c>
      <c r="I3411" s="146">
        <v>48278.1</v>
      </c>
    </row>
    <row r="3412" spans="1:9" ht="13.5" customHeight="1" x14ac:dyDescent="0.2">
      <c r="A3412" s="127">
        <v>10096</v>
      </c>
      <c r="B3412" s="127" t="str">
        <f t="shared" si="53"/>
        <v>E19</v>
      </c>
      <c r="C3412" s="129" t="s">
        <v>31</v>
      </c>
      <c r="D3412" s="130">
        <v>49721</v>
      </c>
      <c r="E3412" s="130">
        <v>25262.09</v>
      </c>
      <c r="F3412" s="130">
        <v>0</v>
      </c>
      <c r="G3412" s="130">
        <v>25262.09</v>
      </c>
      <c r="H3412" s="131">
        <v>50.807686892862165</v>
      </c>
      <c r="I3412" s="132">
        <v>24458.91</v>
      </c>
    </row>
    <row r="3413" spans="1:9" ht="13.5" customHeight="1" x14ac:dyDescent="0.2">
      <c r="A3413" s="127">
        <v>10096</v>
      </c>
      <c r="B3413" s="127" t="str">
        <f t="shared" si="53"/>
        <v>E20</v>
      </c>
      <c r="C3413" s="129" t="s">
        <v>32</v>
      </c>
      <c r="D3413" s="130">
        <v>35109</v>
      </c>
      <c r="E3413" s="130">
        <v>27307.759999999998</v>
      </c>
      <c r="F3413" s="130">
        <v>0</v>
      </c>
      <c r="G3413" s="130">
        <v>27307.759999999998</v>
      </c>
      <c r="H3413" s="131">
        <v>77.779942464895043</v>
      </c>
      <c r="I3413" s="132">
        <v>7801.24</v>
      </c>
    </row>
    <row r="3414" spans="1:9" ht="13.5" customHeight="1" x14ac:dyDescent="0.2">
      <c r="A3414" s="127">
        <v>10096</v>
      </c>
      <c r="B3414" s="127" t="str">
        <f t="shared" si="53"/>
        <v>E22</v>
      </c>
      <c r="C3414" s="129" t="s">
        <v>33</v>
      </c>
      <c r="D3414" s="130">
        <v>13219</v>
      </c>
      <c r="E3414" s="130">
        <v>2069.36</v>
      </c>
      <c r="F3414" s="130">
        <v>0</v>
      </c>
      <c r="G3414" s="130">
        <v>2069.36</v>
      </c>
      <c r="H3414" s="131">
        <v>15.654436795521598</v>
      </c>
      <c r="I3414" s="132">
        <v>11149.64</v>
      </c>
    </row>
    <row r="3415" spans="1:9" ht="13.5" customHeight="1" x14ac:dyDescent="0.2">
      <c r="A3415" s="127">
        <v>10096</v>
      </c>
      <c r="B3415" s="127" t="str">
        <f t="shared" si="53"/>
        <v>E23</v>
      </c>
      <c r="C3415" s="129" t="s">
        <v>34</v>
      </c>
      <c r="D3415" s="130">
        <v>10063</v>
      </c>
      <c r="E3415" s="130">
        <v>5312.77</v>
      </c>
      <c r="F3415" s="130">
        <v>0</v>
      </c>
      <c r="G3415" s="130">
        <v>5312.77</v>
      </c>
      <c r="H3415" s="131">
        <v>52.795090927158888</v>
      </c>
      <c r="I3415" s="132">
        <v>4750.2299999999996</v>
      </c>
    </row>
    <row r="3416" spans="1:9" ht="13.5" customHeight="1" x14ac:dyDescent="0.2">
      <c r="A3416" s="127">
        <v>10096</v>
      </c>
      <c r="B3416" s="127" t="str">
        <f t="shared" si="53"/>
        <v>E24</v>
      </c>
      <c r="C3416" s="129" t="s">
        <v>35</v>
      </c>
      <c r="D3416" s="130">
        <v>51</v>
      </c>
      <c r="E3416" s="130">
        <v>0</v>
      </c>
      <c r="F3416" s="130">
        <v>0</v>
      </c>
      <c r="G3416" s="130">
        <v>0</v>
      </c>
      <c r="H3416" s="131">
        <v>0</v>
      </c>
      <c r="I3416" s="132">
        <v>51</v>
      </c>
    </row>
    <row r="3417" spans="1:9" ht="13.5" customHeight="1" x14ac:dyDescent="0.2">
      <c r="A3417" s="127">
        <v>10096</v>
      </c>
      <c r="B3417" s="127" t="str">
        <f t="shared" si="53"/>
        <v>E25</v>
      </c>
      <c r="C3417" s="129" t="s">
        <v>36</v>
      </c>
      <c r="D3417" s="130">
        <v>65193</v>
      </c>
      <c r="E3417" s="130">
        <v>9251.19</v>
      </c>
      <c r="F3417" s="130">
        <v>0</v>
      </c>
      <c r="G3417" s="130">
        <v>9251.19</v>
      </c>
      <c r="H3417" s="131">
        <v>14.190465233997516</v>
      </c>
      <c r="I3417" s="132">
        <v>55941.81</v>
      </c>
    </row>
    <row r="3418" spans="1:9" ht="12.75" customHeight="1" x14ac:dyDescent="0.2">
      <c r="A3418" s="127">
        <v>10096</v>
      </c>
      <c r="B3418" s="127" t="str">
        <f t="shared" si="53"/>
        <v/>
      </c>
    </row>
    <row r="3419" spans="1:9" ht="13.5" customHeight="1" x14ac:dyDescent="0.2">
      <c r="A3419" s="127">
        <v>10096</v>
      </c>
      <c r="C3419" s="143" t="s">
        <v>37</v>
      </c>
      <c r="D3419" s="144">
        <v>173356</v>
      </c>
      <c r="E3419" s="144">
        <v>69203.17</v>
      </c>
      <c r="F3419" s="144">
        <v>0</v>
      </c>
      <c r="G3419" s="144">
        <v>69203.17</v>
      </c>
      <c r="H3419" s="145">
        <v>39.919685502665033</v>
      </c>
      <c r="I3419" s="146">
        <v>104152.83</v>
      </c>
    </row>
    <row r="3420" spans="1:9" ht="13.5" customHeight="1" x14ac:dyDescent="0.2">
      <c r="A3420" s="127">
        <v>10096</v>
      </c>
      <c r="B3420" s="127" t="str">
        <f t="shared" si="53"/>
        <v>E26</v>
      </c>
      <c r="C3420" s="129" t="s">
        <v>38</v>
      </c>
      <c r="D3420" s="130">
        <v>11180</v>
      </c>
      <c r="E3420" s="130">
        <v>2547</v>
      </c>
      <c r="F3420" s="130">
        <v>0</v>
      </c>
      <c r="G3420" s="130">
        <v>2547</v>
      </c>
      <c r="H3420" s="131">
        <v>22.781753130590342</v>
      </c>
      <c r="I3420" s="132">
        <v>8633</v>
      </c>
    </row>
    <row r="3421" spans="1:9" ht="13.5" customHeight="1" x14ac:dyDescent="0.2">
      <c r="A3421" s="127">
        <v>10096</v>
      </c>
      <c r="B3421" s="127" t="str">
        <f t="shared" si="53"/>
        <v>E27</v>
      </c>
      <c r="C3421" s="129" t="s">
        <v>39</v>
      </c>
      <c r="D3421" s="130">
        <v>64221</v>
      </c>
      <c r="E3421" s="130">
        <v>18981.95</v>
      </c>
      <c r="F3421" s="130">
        <v>0</v>
      </c>
      <c r="G3421" s="130">
        <v>18981.95</v>
      </c>
      <c r="H3421" s="131">
        <v>29.557232058049543</v>
      </c>
      <c r="I3421" s="132">
        <v>45239.05</v>
      </c>
    </row>
    <row r="3422" spans="1:9" ht="13.5" customHeight="1" x14ac:dyDescent="0.2">
      <c r="A3422" s="127">
        <v>10096</v>
      </c>
      <c r="B3422" s="127" t="str">
        <f t="shared" si="53"/>
        <v>E28</v>
      </c>
      <c r="C3422" s="129" t="s">
        <v>40</v>
      </c>
      <c r="D3422" s="130">
        <v>48994</v>
      </c>
      <c r="E3422" s="130">
        <v>20447</v>
      </c>
      <c r="F3422" s="130">
        <v>0</v>
      </c>
      <c r="G3422" s="130">
        <v>20447</v>
      </c>
      <c r="H3422" s="131">
        <v>41.733681675307182</v>
      </c>
      <c r="I3422" s="132">
        <v>28547</v>
      </c>
    </row>
    <row r="3423" spans="1:9" ht="12.75" customHeight="1" x14ac:dyDescent="0.2">
      <c r="A3423" s="127">
        <v>10096</v>
      </c>
      <c r="B3423" s="127" t="str">
        <f t="shared" si="53"/>
        <v/>
      </c>
    </row>
    <row r="3424" spans="1:9" ht="13.5" customHeight="1" x14ac:dyDescent="0.2">
      <c r="A3424" s="127">
        <v>10096</v>
      </c>
      <c r="C3424" s="143" t="s">
        <v>41</v>
      </c>
      <c r="D3424" s="144">
        <v>124395</v>
      </c>
      <c r="E3424" s="144">
        <v>41975.95</v>
      </c>
      <c r="F3424" s="144">
        <v>0</v>
      </c>
      <c r="G3424" s="144">
        <v>41975.95</v>
      </c>
      <c r="H3424" s="145">
        <v>33.744081353752158</v>
      </c>
      <c r="I3424" s="146">
        <v>82419.05</v>
      </c>
    </row>
    <row r="3425" spans="1:9" ht="0.75" customHeight="1" x14ac:dyDescent="0.2">
      <c r="A3425" s="127">
        <v>10096</v>
      </c>
      <c r="B3425" s="127" t="str">
        <f t="shared" si="53"/>
        <v/>
      </c>
    </row>
    <row r="3426" spans="1:9" ht="15.75" customHeight="1" x14ac:dyDescent="0.2">
      <c r="A3426" s="127">
        <v>10096</v>
      </c>
      <c r="C3426" s="139" t="s">
        <v>45</v>
      </c>
      <c r="D3426" s="140">
        <v>1619762</v>
      </c>
      <c r="E3426" s="140">
        <v>134420.06</v>
      </c>
      <c r="F3426" s="140">
        <v>0</v>
      </c>
      <c r="G3426" s="140">
        <v>134420.06</v>
      </c>
      <c r="H3426" s="141">
        <v>8.2987537675288099</v>
      </c>
      <c r="I3426" s="142">
        <v>1485341.94</v>
      </c>
    </row>
    <row r="3427" spans="1:9" ht="14.25" customHeight="1" x14ac:dyDescent="0.2">
      <c r="A3427" s="127">
        <v>10096</v>
      </c>
      <c r="B3427" s="127" t="s">
        <v>322</v>
      </c>
      <c r="C3427" s="161" t="s">
        <v>46</v>
      </c>
      <c r="D3427" s="162">
        <v>69002</v>
      </c>
      <c r="E3427" s="162">
        <v>-1267705.21</v>
      </c>
      <c r="F3427" s="162">
        <v>0</v>
      </c>
      <c r="G3427" s="162">
        <v>-1267705.21</v>
      </c>
      <c r="H3427" s="151">
        <v>-1837.2006753427434</v>
      </c>
      <c r="I3427" s="152">
        <v>1336707.21</v>
      </c>
    </row>
    <row r="3428" spans="1:9" ht="16.5" customHeight="1" x14ac:dyDescent="0.2">
      <c r="A3428" s="127">
        <v>10096</v>
      </c>
      <c r="B3428" s="127" t="s">
        <v>323</v>
      </c>
      <c r="C3428" s="153" t="s">
        <v>47</v>
      </c>
      <c r="D3428" s="154">
        <v>-1</v>
      </c>
      <c r="E3428" s="155"/>
      <c r="F3428" s="155"/>
      <c r="G3428" s="155"/>
      <c r="H3428" s="155"/>
      <c r="I3428" s="156"/>
    </row>
    <row r="3429" spans="1:9" ht="13.5" customHeight="1" x14ac:dyDescent="0.2">
      <c r="A3429" s="127">
        <v>10096</v>
      </c>
      <c r="B3429" s="127" t="s">
        <v>325</v>
      </c>
      <c r="C3429" s="129" t="s">
        <v>229</v>
      </c>
      <c r="D3429" s="130">
        <v>-1</v>
      </c>
      <c r="E3429" s="130">
        <v>0</v>
      </c>
      <c r="F3429" s="130">
        <v>0</v>
      </c>
      <c r="G3429" s="130">
        <v>0</v>
      </c>
      <c r="H3429" s="131">
        <v>0</v>
      </c>
      <c r="I3429" s="132">
        <v>-1</v>
      </c>
    </row>
    <row r="3430" spans="1:9" ht="12.75" customHeight="1" x14ac:dyDescent="0.2">
      <c r="A3430" s="127">
        <v>10096</v>
      </c>
      <c r="B3430" s="127" t="str">
        <f t="shared" si="53"/>
        <v/>
      </c>
    </row>
    <row r="3431" spans="1:9" ht="13.5" customHeight="1" x14ac:dyDescent="0.2">
      <c r="A3431" s="127">
        <v>10096</v>
      </c>
      <c r="C3431" s="143" t="s">
        <v>56</v>
      </c>
      <c r="D3431" s="144">
        <v>-1</v>
      </c>
      <c r="E3431" s="144">
        <v>0</v>
      </c>
      <c r="F3431" s="144">
        <v>0</v>
      </c>
      <c r="G3431" s="144">
        <v>0</v>
      </c>
      <c r="H3431" s="145">
        <v>0</v>
      </c>
      <c r="I3431" s="146">
        <v>-1</v>
      </c>
    </row>
    <row r="3432" spans="1:9" ht="0.75" customHeight="1" x14ac:dyDescent="0.2">
      <c r="A3432" s="127">
        <v>10096</v>
      </c>
      <c r="B3432" s="127" t="str">
        <f t="shared" si="53"/>
        <v/>
      </c>
    </row>
    <row r="3433" spans="1:9" ht="14.25" customHeight="1" x14ac:dyDescent="0.2">
      <c r="A3433" s="127">
        <v>10096</v>
      </c>
      <c r="B3433" s="127" t="s">
        <v>324</v>
      </c>
      <c r="C3433" s="157" t="s">
        <v>57</v>
      </c>
      <c r="D3433" s="158">
        <v>-1</v>
      </c>
      <c r="E3433" s="158">
        <v>0</v>
      </c>
      <c r="F3433" s="158">
        <v>0</v>
      </c>
      <c r="G3433" s="158">
        <v>0</v>
      </c>
      <c r="H3433" s="159">
        <v>0</v>
      </c>
      <c r="I3433" s="160">
        <v>-1</v>
      </c>
    </row>
    <row r="3434" spans="1:9" ht="0.75" customHeight="1" x14ac:dyDescent="0.2">
      <c r="A3434" s="127">
        <v>10096</v>
      </c>
      <c r="B3434" s="127" t="str">
        <f t="shared" si="53"/>
        <v/>
      </c>
    </row>
    <row r="3435" spans="1:9" ht="14.25" customHeight="1" x14ac:dyDescent="0.2">
      <c r="A3435" s="127">
        <v>10096</v>
      </c>
      <c r="B3435" s="127" t="str">
        <f t="shared" si="53"/>
        <v>TOT</v>
      </c>
      <c r="C3435" s="133" t="s">
        <v>58</v>
      </c>
      <c r="D3435" s="134">
        <v>69001</v>
      </c>
      <c r="E3435" s="134">
        <v>-1267705.21</v>
      </c>
      <c r="F3435" s="134">
        <v>0</v>
      </c>
      <c r="G3435" s="134">
        <v>-1267705.21</v>
      </c>
      <c r="H3435" s="135">
        <v>-1837.227301053608</v>
      </c>
      <c r="I3435" s="136">
        <v>1336706.21</v>
      </c>
    </row>
    <row r="3436" spans="1:9" ht="6.75" customHeight="1" x14ac:dyDescent="0.2">
      <c r="B3436" s="127" t="str">
        <f t="shared" si="53"/>
        <v>Lon</v>
      </c>
      <c r="C3436" s="247" t="s">
        <v>202</v>
      </c>
      <c r="D3436" s="247"/>
      <c r="E3436" s="247"/>
      <c r="F3436" s="247"/>
      <c r="G3436" s="247"/>
    </row>
    <row r="3437" spans="1:9" ht="13.5" customHeight="1" x14ac:dyDescent="0.2">
      <c r="B3437" s="127" t="str">
        <f t="shared" si="53"/>
        <v/>
      </c>
      <c r="C3437" s="247"/>
      <c r="D3437" s="247"/>
      <c r="E3437" s="247"/>
      <c r="F3437" s="247"/>
      <c r="G3437" s="247"/>
    </row>
    <row r="3438" spans="1:9" ht="6.75" customHeight="1" x14ac:dyDescent="0.2">
      <c r="B3438" s="127" t="str">
        <f t="shared" si="53"/>
        <v/>
      </c>
      <c r="C3438" s="247"/>
      <c r="D3438" s="247"/>
      <c r="E3438" s="247"/>
      <c r="F3438" s="247"/>
      <c r="G3438" s="247"/>
    </row>
    <row r="3439" spans="1:9" ht="13.5" customHeight="1" x14ac:dyDescent="0.2">
      <c r="B3439" s="127" t="str">
        <f t="shared" si="53"/>
        <v>Rep</v>
      </c>
      <c r="C3439" s="248" t="s">
        <v>203</v>
      </c>
      <c r="D3439" s="248"/>
      <c r="E3439" s="248"/>
      <c r="F3439" s="248"/>
      <c r="G3439" s="248"/>
    </row>
    <row r="3440" spans="1:9" ht="6.75" customHeight="1" x14ac:dyDescent="0.2">
      <c r="B3440" s="127" t="str">
        <f t="shared" si="53"/>
        <v/>
      </c>
    </row>
    <row r="3441" spans="1:9" ht="12.75" customHeight="1" x14ac:dyDescent="0.2">
      <c r="B3441" s="127" t="str">
        <f t="shared" si="53"/>
        <v>Cos</v>
      </c>
      <c r="C3441" s="248" t="s">
        <v>274</v>
      </c>
      <c r="D3441" s="248"/>
      <c r="E3441" s="248"/>
      <c r="F3441" s="248"/>
      <c r="G3441" s="248"/>
    </row>
    <row r="3442" spans="1:9" ht="13.5" customHeight="1" x14ac:dyDescent="0.2">
      <c r="B3442" s="127" t="str">
        <f t="shared" si="53"/>
        <v/>
      </c>
      <c r="C3442" s="248"/>
      <c r="D3442" s="248"/>
      <c r="E3442" s="248"/>
      <c r="F3442" s="248"/>
      <c r="G3442" s="248"/>
    </row>
    <row r="3443" spans="1:9" ht="6" customHeight="1" x14ac:dyDescent="0.2">
      <c r="B3443" s="127" t="str">
        <f t="shared" si="53"/>
        <v/>
      </c>
    </row>
    <row r="3444" spans="1:9" ht="13.5" customHeight="1" x14ac:dyDescent="0.2">
      <c r="B3444" s="127" t="str">
        <f t="shared" si="53"/>
        <v xml:space="preserve">
CF</v>
      </c>
      <c r="C3444" s="249" t="s">
        <v>205</v>
      </c>
      <c r="D3444" s="251" t="s">
        <v>206</v>
      </c>
      <c r="E3444" s="251" t="s">
        <v>207</v>
      </c>
      <c r="F3444" s="251" t="s">
        <v>208</v>
      </c>
      <c r="G3444" s="252" t="s">
        <v>209</v>
      </c>
      <c r="H3444" s="245" t="s">
        <v>210</v>
      </c>
      <c r="I3444" s="243" t="s">
        <v>211</v>
      </c>
    </row>
    <row r="3445" spans="1:9" ht="15" customHeight="1" x14ac:dyDescent="0.2">
      <c r="B3445" s="127" t="str">
        <f t="shared" si="53"/>
        <v/>
      </c>
      <c r="C3445" s="250"/>
      <c r="D3445" s="246"/>
      <c r="E3445" s="246"/>
      <c r="F3445" s="246"/>
      <c r="G3445" s="253"/>
      <c r="H3445" s="246"/>
      <c r="I3445" s="244"/>
    </row>
    <row r="3446" spans="1:9" ht="16.5" customHeight="1" x14ac:dyDescent="0.2">
      <c r="A3446" s="127">
        <v>10097</v>
      </c>
      <c r="B3446" s="126" t="s">
        <v>321</v>
      </c>
      <c r="C3446" s="147" t="s">
        <v>5</v>
      </c>
      <c r="D3446" s="148">
        <v>229601</v>
      </c>
      <c r="E3446" s="149"/>
      <c r="F3446" s="149"/>
      <c r="G3446" s="149"/>
      <c r="H3446" s="149"/>
      <c r="I3446" s="150"/>
    </row>
    <row r="3447" spans="1:9" ht="13.5" customHeight="1" x14ac:dyDescent="0.2">
      <c r="A3447" s="127">
        <v>10097</v>
      </c>
      <c r="B3447" s="127" t="str">
        <f t="shared" si="53"/>
        <v>I01</v>
      </c>
      <c r="C3447" s="129" t="s">
        <v>6</v>
      </c>
      <c r="D3447" s="130">
        <v>-1195681</v>
      </c>
      <c r="E3447" s="130">
        <v>0</v>
      </c>
      <c r="F3447" s="130">
        <v>0</v>
      </c>
      <c r="G3447" s="130">
        <v>0</v>
      </c>
      <c r="H3447" s="131">
        <v>0</v>
      </c>
      <c r="I3447" s="132">
        <v>-1195681</v>
      </c>
    </row>
    <row r="3448" spans="1:9" ht="13.5" customHeight="1" x14ac:dyDescent="0.2">
      <c r="A3448" s="127">
        <v>10097</v>
      </c>
      <c r="B3448" s="127" t="str">
        <f t="shared" si="53"/>
        <v>I03</v>
      </c>
      <c r="C3448" s="129" t="s">
        <v>7</v>
      </c>
      <c r="D3448" s="130">
        <v>-99219</v>
      </c>
      <c r="E3448" s="130">
        <v>0</v>
      </c>
      <c r="F3448" s="130">
        <v>0</v>
      </c>
      <c r="G3448" s="130">
        <v>0</v>
      </c>
      <c r="H3448" s="131">
        <v>0</v>
      </c>
      <c r="I3448" s="132">
        <v>-99219</v>
      </c>
    </row>
    <row r="3449" spans="1:9" ht="13.5" customHeight="1" x14ac:dyDescent="0.2">
      <c r="A3449" s="127">
        <v>10097</v>
      </c>
      <c r="B3449" s="127" t="str">
        <f t="shared" si="53"/>
        <v>I05</v>
      </c>
      <c r="C3449" s="129" t="s">
        <v>8</v>
      </c>
      <c r="D3449" s="130">
        <v>-138600</v>
      </c>
      <c r="E3449" s="130">
        <v>0</v>
      </c>
      <c r="F3449" s="130">
        <v>0</v>
      </c>
      <c r="G3449" s="130">
        <v>0</v>
      </c>
      <c r="H3449" s="131">
        <v>0</v>
      </c>
      <c r="I3449" s="132">
        <v>-138600</v>
      </c>
    </row>
    <row r="3450" spans="1:9" ht="13.5" customHeight="1" x14ac:dyDescent="0.2">
      <c r="A3450" s="127">
        <v>10097</v>
      </c>
      <c r="B3450" s="127" t="str">
        <f t="shared" si="53"/>
        <v>I07</v>
      </c>
      <c r="C3450" s="129" t="s">
        <v>212</v>
      </c>
      <c r="D3450" s="130">
        <v>-4000</v>
      </c>
      <c r="E3450" s="130">
        <v>4000</v>
      </c>
      <c r="F3450" s="130">
        <v>0</v>
      </c>
      <c r="G3450" s="130">
        <v>4000</v>
      </c>
      <c r="H3450" s="131">
        <v>-100</v>
      </c>
      <c r="I3450" s="132">
        <v>-8000</v>
      </c>
    </row>
    <row r="3451" spans="1:9" ht="13.5" customHeight="1" x14ac:dyDescent="0.2">
      <c r="A3451" s="127">
        <v>10097</v>
      </c>
      <c r="B3451" s="127" t="str">
        <f t="shared" si="53"/>
        <v>I08</v>
      </c>
      <c r="C3451" s="129" t="s">
        <v>213</v>
      </c>
      <c r="D3451" s="130">
        <v>-11120</v>
      </c>
      <c r="E3451" s="130">
        <v>0</v>
      </c>
      <c r="F3451" s="130">
        <v>0</v>
      </c>
      <c r="G3451" s="130">
        <v>0</v>
      </c>
      <c r="H3451" s="131">
        <v>0</v>
      </c>
      <c r="I3451" s="132">
        <v>-11120</v>
      </c>
    </row>
    <row r="3452" spans="1:9" ht="13.5" customHeight="1" x14ac:dyDescent="0.2">
      <c r="A3452" s="127">
        <v>10097</v>
      </c>
      <c r="B3452" s="127" t="str">
        <f t="shared" si="53"/>
        <v>I09</v>
      </c>
      <c r="C3452" s="129" t="s">
        <v>10</v>
      </c>
      <c r="D3452" s="130">
        <v>-18000</v>
      </c>
      <c r="E3452" s="130">
        <v>0</v>
      </c>
      <c r="F3452" s="130">
        <v>0</v>
      </c>
      <c r="G3452" s="130">
        <v>0</v>
      </c>
      <c r="H3452" s="131">
        <v>0</v>
      </c>
      <c r="I3452" s="132">
        <v>-18000</v>
      </c>
    </row>
    <row r="3453" spans="1:9" ht="13.5" customHeight="1" x14ac:dyDescent="0.2">
      <c r="A3453" s="127">
        <v>10097</v>
      </c>
      <c r="B3453" s="127" t="str">
        <f t="shared" si="53"/>
        <v>I12</v>
      </c>
      <c r="C3453" s="129" t="s">
        <v>11</v>
      </c>
      <c r="D3453" s="130">
        <v>-16227</v>
      </c>
      <c r="E3453" s="130">
        <v>-5990</v>
      </c>
      <c r="F3453" s="130">
        <v>0</v>
      </c>
      <c r="G3453" s="130">
        <v>-5990</v>
      </c>
      <c r="H3453" s="131">
        <v>36.913785665865532</v>
      </c>
      <c r="I3453" s="132">
        <v>-10237</v>
      </c>
    </row>
    <row r="3454" spans="1:9" ht="13.5" customHeight="1" x14ac:dyDescent="0.2">
      <c r="A3454" s="127">
        <v>10097</v>
      </c>
      <c r="B3454" s="127" t="str">
        <f t="shared" si="53"/>
        <v>I13</v>
      </c>
      <c r="C3454" s="129" t="s">
        <v>12</v>
      </c>
      <c r="D3454" s="130">
        <v>-1260</v>
      </c>
      <c r="E3454" s="130">
        <v>0</v>
      </c>
      <c r="F3454" s="130">
        <v>0</v>
      </c>
      <c r="G3454" s="130">
        <v>0</v>
      </c>
      <c r="H3454" s="131">
        <v>0</v>
      </c>
      <c r="I3454" s="132">
        <v>-1260</v>
      </c>
    </row>
    <row r="3455" spans="1:9" ht="13.5" customHeight="1" x14ac:dyDescent="0.2">
      <c r="A3455" s="127">
        <v>10097</v>
      </c>
      <c r="B3455" s="127" t="str">
        <f t="shared" si="53"/>
        <v>I18</v>
      </c>
      <c r="C3455" s="129" t="s">
        <v>13</v>
      </c>
      <c r="D3455" s="130">
        <v>-28967</v>
      </c>
      <c r="E3455" s="130">
        <v>0</v>
      </c>
      <c r="F3455" s="130">
        <v>0</v>
      </c>
      <c r="G3455" s="130">
        <v>0</v>
      </c>
      <c r="H3455" s="131">
        <v>0</v>
      </c>
      <c r="I3455" s="132">
        <v>-28967</v>
      </c>
    </row>
    <row r="3456" spans="1:9" ht="12.75" customHeight="1" x14ac:dyDescent="0.2">
      <c r="A3456" s="127">
        <v>10097</v>
      </c>
      <c r="B3456" s="127" t="str">
        <f t="shared" si="53"/>
        <v/>
      </c>
    </row>
    <row r="3457" spans="1:9" ht="13.5" customHeight="1" x14ac:dyDescent="0.2">
      <c r="A3457" s="127">
        <v>10097</v>
      </c>
      <c r="C3457" s="143" t="s">
        <v>14</v>
      </c>
      <c r="D3457" s="144">
        <v>-1513074</v>
      </c>
      <c r="E3457" s="144">
        <v>-1990</v>
      </c>
      <c r="F3457" s="144">
        <v>0</v>
      </c>
      <c r="G3457" s="144">
        <v>-1990</v>
      </c>
      <c r="H3457" s="145">
        <v>0.13152033542311875</v>
      </c>
      <c r="I3457" s="146">
        <v>-1511084</v>
      </c>
    </row>
    <row r="3458" spans="1:9" ht="0.75" customHeight="1" x14ac:dyDescent="0.2">
      <c r="A3458" s="127">
        <v>10097</v>
      </c>
      <c r="B3458" s="127" t="str">
        <f t="shared" si="53"/>
        <v/>
      </c>
    </row>
    <row r="3459" spans="1:9" ht="13.5" customHeight="1" x14ac:dyDescent="0.2">
      <c r="A3459" s="127">
        <v>10097</v>
      </c>
      <c r="B3459" s="127" t="str">
        <f t="shared" si="53"/>
        <v>E01</v>
      </c>
      <c r="C3459" s="129" t="s">
        <v>15</v>
      </c>
      <c r="D3459" s="130">
        <v>696217</v>
      </c>
      <c r="E3459" s="130">
        <v>-11088</v>
      </c>
      <c r="F3459" s="130">
        <v>0</v>
      </c>
      <c r="G3459" s="130">
        <v>-11088</v>
      </c>
      <c r="H3459" s="131">
        <v>-1.5926069027329124</v>
      </c>
      <c r="I3459" s="132">
        <v>707305</v>
      </c>
    </row>
    <row r="3460" spans="1:9" ht="13.5" customHeight="1" x14ac:dyDescent="0.2">
      <c r="A3460" s="127">
        <v>10097</v>
      </c>
      <c r="B3460" s="127" t="str">
        <f t="shared" si="53"/>
        <v>E03</v>
      </c>
      <c r="C3460" s="129" t="s">
        <v>17</v>
      </c>
      <c r="D3460" s="130">
        <v>327023</v>
      </c>
      <c r="E3460" s="130">
        <v>0</v>
      </c>
      <c r="F3460" s="130">
        <v>0</v>
      </c>
      <c r="G3460" s="130">
        <v>0</v>
      </c>
      <c r="H3460" s="131">
        <v>0</v>
      </c>
      <c r="I3460" s="132">
        <v>327023</v>
      </c>
    </row>
    <row r="3461" spans="1:9" ht="13.5" customHeight="1" x14ac:dyDescent="0.2">
      <c r="A3461" s="127">
        <v>10097</v>
      </c>
      <c r="B3461" s="127" t="str">
        <f t="shared" si="53"/>
        <v>E04</v>
      </c>
      <c r="C3461" s="129" t="s">
        <v>18</v>
      </c>
      <c r="D3461" s="130">
        <v>51865</v>
      </c>
      <c r="E3461" s="130">
        <v>0</v>
      </c>
      <c r="F3461" s="130">
        <v>0</v>
      </c>
      <c r="G3461" s="130">
        <v>0</v>
      </c>
      <c r="H3461" s="131">
        <v>0</v>
      </c>
      <c r="I3461" s="132">
        <v>51865</v>
      </c>
    </row>
    <row r="3462" spans="1:9" ht="13.5" customHeight="1" x14ac:dyDescent="0.2">
      <c r="A3462" s="127">
        <v>10097</v>
      </c>
      <c r="B3462" s="127" t="str">
        <f t="shared" si="53"/>
        <v>E05</v>
      </c>
      <c r="C3462" s="129" t="s">
        <v>214</v>
      </c>
      <c r="D3462" s="130">
        <v>119670</v>
      </c>
      <c r="E3462" s="130">
        <v>-2500</v>
      </c>
      <c r="F3462" s="130">
        <v>0</v>
      </c>
      <c r="G3462" s="130">
        <v>-2500</v>
      </c>
      <c r="H3462" s="131">
        <v>-2.0890782986546337</v>
      </c>
      <c r="I3462" s="132">
        <v>122170</v>
      </c>
    </row>
    <row r="3463" spans="1:9" ht="13.5" customHeight="1" x14ac:dyDescent="0.2">
      <c r="A3463" s="127">
        <v>10097</v>
      </c>
      <c r="B3463" s="127" t="str">
        <f t="shared" si="53"/>
        <v>E07</v>
      </c>
      <c r="C3463" s="129" t="s">
        <v>19</v>
      </c>
      <c r="D3463" s="130">
        <v>28638</v>
      </c>
      <c r="E3463" s="130">
        <v>0</v>
      </c>
      <c r="F3463" s="130">
        <v>0</v>
      </c>
      <c r="G3463" s="130">
        <v>0</v>
      </c>
      <c r="H3463" s="131">
        <v>0</v>
      </c>
      <c r="I3463" s="132">
        <v>28638</v>
      </c>
    </row>
    <row r="3464" spans="1:9" ht="13.5" customHeight="1" x14ac:dyDescent="0.2">
      <c r="A3464" s="127">
        <v>10097</v>
      </c>
      <c r="B3464" s="127" t="str">
        <f t="shared" si="53"/>
        <v>E08</v>
      </c>
      <c r="C3464" s="129" t="s">
        <v>20</v>
      </c>
      <c r="D3464" s="130">
        <v>20155</v>
      </c>
      <c r="E3464" s="130">
        <v>0</v>
      </c>
      <c r="F3464" s="130">
        <v>0</v>
      </c>
      <c r="G3464" s="130">
        <v>0</v>
      </c>
      <c r="H3464" s="131">
        <v>0</v>
      </c>
      <c r="I3464" s="132">
        <v>20155</v>
      </c>
    </row>
    <row r="3465" spans="1:9" ht="13.5" customHeight="1" x14ac:dyDescent="0.2">
      <c r="A3465" s="127">
        <v>10097</v>
      </c>
      <c r="B3465" s="127" t="str">
        <f t="shared" si="53"/>
        <v>E09</v>
      </c>
      <c r="C3465" s="129" t="s">
        <v>215</v>
      </c>
      <c r="D3465" s="130">
        <v>7550</v>
      </c>
      <c r="E3465" s="130">
        <v>0</v>
      </c>
      <c r="F3465" s="130">
        <v>0</v>
      </c>
      <c r="G3465" s="130">
        <v>0</v>
      </c>
      <c r="H3465" s="131">
        <v>0</v>
      </c>
      <c r="I3465" s="132">
        <v>7550</v>
      </c>
    </row>
    <row r="3466" spans="1:9" ht="13.5" customHeight="1" x14ac:dyDescent="0.2">
      <c r="A3466" s="127">
        <v>10097</v>
      </c>
      <c r="B3466" s="127" t="str">
        <f t="shared" si="53"/>
        <v>E10</v>
      </c>
      <c r="C3466" s="129" t="s">
        <v>21</v>
      </c>
      <c r="D3466" s="130">
        <v>7600</v>
      </c>
      <c r="E3466" s="130">
        <v>0</v>
      </c>
      <c r="F3466" s="130">
        <v>0</v>
      </c>
      <c r="G3466" s="130">
        <v>0</v>
      </c>
      <c r="H3466" s="131">
        <v>0</v>
      </c>
      <c r="I3466" s="132">
        <v>7600</v>
      </c>
    </row>
    <row r="3467" spans="1:9" ht="13.5" customHeight="1" x14ac:dyDescent="0.2">
      <c r="A3467" s="127">
        <v>10097</v>
      </c>
      <c r="B3467" s="127" t="str">
        <f t="shared" si="53"/>
        <v>E11</v>
      </c>
      <c r="C3467" s="129" t="s">
        <v>22</v>
      </c>
      <c r="D3467" s="130">
        <v>6751</v>
      </c>
      <c r="E3467" s="130">
        <v>0</v>
      </c>
      <c r="F3467" s="130">
        <v>0</v>
      </c>
      <c r="G3467" s="130">
        <v>0</v>
      </c>
      <c r="H3467" s="131">
        <v>0</v>
      </c>
      <c r="I3467" s="132">
        <v>6751</v>
      </c>
    </row>
    <row r="3468" spans="1:9" ht="12.75" customHeight="1" x14ac:dyDescent="0.2">
      <c r="A3468" s="127">
        <v>10097</v>
      </c>
      <c r="B3468" s="127" t="str">
        <f t="shared" ref="B3468:B3531" si="54">LEFT(C3468,3)</f>
        <v/>
      </c>
    </row>
    <row r="3469" spans="1:9" ht="13.5" customHeight="1" x14ac:dyDescent="0.2">
      <c r="A3469" s="127">
        <v>10097</v>
      </c>
      <c r="C3469" s="143" t="s">
        <v>23</v>
      </c>
      <c r="D3469" s="144">
        <v>1265469</v>
      </c>
      <c r="E3469" s="144">
        <v>-13588</v>
      </c>
      <c r="F3469" s="144">
        <v>0</v>
      </c>
      <c r="G3469" s="144">
        <v>-13588</v>
      </c>
      <c r="H3469" s="145">
        <v>-1.0737521029752606</v>
      </c>
      <c r="I3469" s="146">
        <v>1279057</v>
      </c>
    </row>
    <row r="3470" spans="1:9" ht="13.5" customHeight="1" x14ac:dyDescent="0.2">
      <c r="A3470" s="127">
        <v>10097</v>
      </c>
      <c r="B3470" s="127" t="str">
        <f t="shared" si="54"/>
        <v>E12</v>
      </c>
      <c r="C3470" s="129" t="s">
        <v>24</v>
      </c>
      <c r="D3470" s="130">
        <v>19761</v>
      </c>
      <c r="E3470" s="130">
        <v>0</v>
      </c>
      <c r="F3470" s="130">
        <v>0</v>
      </c>
      <c r="G3470" s="130">
        <v>0</v>
      </c>
      <c r="H3470" s="131">
        <v>0</v>
      </c>
      <c r="I3470" s="132">
        <v>19761</v>
      </c>
    </row>
    <row r="3471" spans="1:9" ht="13.5" customHeight="1" x14ac:dyDescent="0.2">
      <c r="A3471" s="127">
        <v>10097</v>
      </c>
      <c r="B3471" s="127" t="str">
        <f t="shared" si="54"/>
        <v>E13</v>
      </c>
      <c r="C3471" s="129" t="s">
        <v>216</v>
      </c>
      <c r="D3471" s="130">
        <v>3300</v>
      </c>
      <c r="E3471" s="130">
        <v>-1368</v>
      </c>
      <c r="F3471" s="130">
        <v>0</v>
      </c>
      <c r="G3471" s="130">
        <v>-1368</v>
      </c>
      <c r="H3471" s="131">
        <v>-41.454545454545453</v>
      </c>
      <c r="I3471" s="132">
        <v>4668</v>
      </c>
    </row>
    <row r="3472" spans="1:9" ht="13.5" customHeight="1" x14ac:dyDescent="0.2">
      <c r="A3472" s="127">
        <v>10097</v>
      </c>
      <c r="B3472" s="127" t="str">
        <f t="shared" si="54"/>
        <v>E14</v>
      </c>
      <c r="C3472" s="129" t="s">
        <v>25</v>
      </c>
      <c r="D3472" s="130">
        <v>2200</v>
      </c>
      <c r="E3472" s="130">
        <v>0</v>
      </c>
      <c r="F3472" s="130">
        <v>0</v>
      </c>
      <c r="G3472" s="130">
        <v>0</v>
      </c>
      <c r="H3472" s="131">
        <v>0</v>
      </c>
      <c r="I3472" s="132">
        <v>2200</v>
      </c>
    </row>
    <row r="3473" spans="1:9" ht="13.5" customHeight="1" x14ac:dyDescent="0.2">
      <c r="A3473" s="127">
        <v>10097</v>
      </c>
      <c r="B3473" s="127" t="str">
        <f t="shared" si="54"/>
        <v>E15</v>
      </c>
      <c r="C3473" s="129" t="s">
        <v>26</v>
      </c>
      <c r="D3473" s="130">
        <v>3500</v>
      </c>
      <c r="E3473" s="130">
        <v>0</v>
      </c>
      <c r="F3473" s="130">
        <v>0</v>
      </c>
      <c r="G3473" s="130">
        <v>0</v>
      </c>
      <c r="H3473" s="131">
        <v>0</v>
      </c>
      <c r="I3473" s="132">
        <v>3500</v>
      </c>
    </row>
    <row r="3474" spans="1:9" ht="13.5" customHeight="1" x14ac:dyDescent="0.2">
      <c r="A3474" s="127">
        <v>10097</v>
      </c>
      <c r="B3474" s="127" t="str">
        <f t="shared" si="54"/>
        <v>E16</v>
      </c>
      <c r="C3474" s="129" t="s">
        <v>27</v>
      </c>
      <c r="D3474" s="130">
        <v>13500</v>
      </c>
      <c r="E3474" s="130">
        <v>-14940</v>
      </c>
      <c r="F3474" s="130">
        <v>0</v>
      </c>
      <c r="G3474" s="130">
        <v>-14940</v>
      </c>
      <c r="H3474" s="131">
        <v>-110.66666666666669</v>
      </c>
      <c r="I3474" s="132">
        <v>28440</v>
      </c>
    </row>
    <row r="3475" spans="1:9" ht="13.5" customHeight="1" x14ac:dyDescent="0.2">
      <c r="A3475" s="127">
        <v>10097</v>
      </c>
      <c r="B3475" s="127" t="str">
        <f t="shared" si="54"/>
        <v>E17</v>
      </c>
      <c r="C3475" s="129" t="s">
        <v>28</v>
      </c>
      <c r="D3475" s="130">
        <v>13885</v>
      </c>
      <c r="E3475" s="130">
        <v>0</v>
      </c>
      <c r="F3475" s="130">
        <v>0</v>
      </c>
      <c r="G3475" s="130">
        <v>0</v>
      </c>
      <c r="H3475" s="131">
        <v>0</v>
      </c>
      <c r="I3475" s="132">
        <v>13885</v>
      </c>
    </row>
    <row r="3476" spans="1:9" ht="13.5" customHeight="1" x14ac:dyDescent="0.2">
      <c r="A3476" s="127">
        <v>10097</v>
      </c>
      <c r="B3476" s="127" t="str">
        <f t="shared" si="54"/>
        <v>E18</v>
      </c>
      <c r="C3476" s="129" t="s">
        <v>29</v>
      </c>
      <c r="D3476" s="130">
        <v>11782</v>
      </c>
      <c r="E3476" s="130">
        <v>0</v>
      </c>
      <c r="F3476" s="130">
        <v>0</v>
      </c>
      <c r="G3476" s="130">
        <v>0</v>
      </c>
      <c r="H3476" s="131">
        <v>0</v>
      </c>
      <c r="I3476" s="132">
        <v>11782</v>
      </c>
    </row>
    <row r="3477" spans="1:9" ht="12.75" customHeight="1" x14ac:dyDescent="0.2">
      <c r="A3477" s="127">
        <v>10097</v>
      </c>
      <c r="B3477" s="127" t="str">
        <f t="shared" si="54"/>
        <v/>
      </c>
    </row>
    <row r="3478" spans="1:9" ht="13.5" customHeight="1" x14ac:dyDescent="0.2">
      <c r="A3478" s="127">
        <v>10097</v>
      </c>
      <c r="C3478" s="143" t="s">
        <v>30</v>
      </c>
      <c r="D3478" s="144">
        <v>67928</v>
      </c>
      <c r="E3478" s="144">
        <v>-16308</v>
      </c>
      <c r="F3478" s="144">
        <v>0</v>
      </c>
      <c r="G3478" s="144">
        <v>-16308</v>
      </c>
      <c r="H3478" s="145">
        <v>-24.007772936049935</v>
      </c>
      <c r="I3478" s="146">
        <v>84236</v>
      </c>
    </row>
    <row r="3479" spans="1:9" ht="13.5" customHeight="1" x14ac:dyDescent="0.2">
      <c r="A3479" s="127">
        <v>10097</v>
      </c>
      <c r="B3479" s="127" t="str">
        <f t="shared" si="54"/>
        <v>E19</v>
      </c>
      <c r="C3479" s="129" t="s">
        <v>31</v>
      </c>
      <c r="D3479" s="130">
        <v>63534</v>
      </c>
      <c r="E3479" s="130">
        <v>3100</v>
      </c>
      <c r="F3479" s="130">
        <v>0</v>
      </c>
      <c r="G3479" s="130">
        <v>3100</v>
      </c>
      <c r="H3479" s="131">
        <v>4.8792772373847075</v>
      </c>
      <c r="I3479" s="132">
        <v>60434</v>
      </c>
    </row>
    <row r="3480" spans="1:9" ht="13.5" customHeight="1" x14ac:dyDescent="0.2">
      <c r="A3480" s="127">
        <v>10097</v>
      </c>
      <c r="B3480" s="127" t="str">
        <f t="shared" si="54"/>
        <v>E20</v>
      </c>
      <c r="C3480" s="129" t="s">
        <v>32</v>
      </c>
      <c r="D3480" s="130">
        <v>26111</v>
      </c>
      <c r="E3480" s="130">
        <v>-1430</v>
      </c>
      <c r="F3480" s="130">
        <v>0</v>
      </c>
      <c r="G3480" s="130">
        <v>-1430</v>
      </c>
      <c r="H3480" s="131">
        <v>-5.476619049442764</v>
      </c>
      <c r="I3480" s="132">
        <v>27541</v>
      </c>
    </row>
    <row r="3481" spans="1:9" ht="13.5" customHeight="1" x14ac:dyDescent="0.2">
      <c r="A3481" s="127">
        <v>10097</v>
      </c>
      <c r="B3481" s="127" t="str">
        <f t="shared" si="54"/>
        <v>E22</v>
      </c>
      <c r="C3481" s="129" t="s">
        <v>33</v>
      </c>
      <c r="D3481" s="130">
        <v>11780</v>
      </c>
      <c r="E3481" s="130">
        <v>0</v>
      </c>
      <c r="F3481" s="130">
        <v>0</v>
      </c>
      <c r="G3481" s="130">
        <v>0</v>
      </c>
      <c r="H3481" s="131">
        <v>0</v>
      </c>
      <c r="I3481" s="132">
        <v>11780</v>
      </c>
    </row>
    <row r="3482" spans="1:9" ht="13.5" customHeight="1" x14ac:dyDescent="0.2">
      <c r="A3482" s="127">
        <v>10097</v>
      </c>
      <c r="B3482" s="127" t="str">
        <f t="shared" si="54"/>
        <v>E23</v>
      </c>
      <c r="C3482" s="129" t="s">
        <v>34</v>
      </c>
      <c r="D3482" s="130">
        <v>5512</v>
      </c>
      <c r="E3482" s="130">
        <v>0</v>
      </c>
      <c r="F3482" s="130">
        <v>0</v>
      </c>
      <c r="G3482" s="130">
        <v>0</v>
      </c>
      <c r="H3482" s="131">
        <v>0</v>
      </c>
      <c r="I3482" s="132">
        <v>5512</v>
      </c>
    </row>
    <row r="3483" spans="1:9" ht="13.5" customHeight="1" x14ac:dyDescent="0.2">
      <c r="A3483" s="127">
        <v>10097</v>
      </c>
      <c r="B3483" s="127" t="str">
        <f t="shared" si="54"/>
        <v>E24</v>
      </c>
      <c r="C3483" s="129" t="s">
        <v>35</v>
      </c>
      <c r="D3483" s="130">
        <v>11810</v>
      </c>
      <c r="E3483" s="130">
        <v>-2000</v>
      </c>
      <c r="F3483" s="130">
        <v>0</v>
      </c>
      <c r="G3483" s="130">
        <v>-2000</v>
      </c>
      <c r="H3483" s="131">
        <v>-16.934801016088063</v>
      </c>
      <c r="I3483" s="132">
        <v>13810</v>
      </c>
    </row>
    <row r="3484" spans="1:9" ht="13.5" customHeight="1" x14ac:dyDescent="0.2">
      <c r="A3484" s="127">
        <v>10097</v>
      </c>
      <c r="B3484" s="127" t="str">
        <f t="shared" si="54"/>
        <v>E25</v>
      </c>
      <c r="C3484" s="129" t="s">
        <v>36</v>
      </c>
      <c r="D3484" s="130">
        <v>67159</v>
      </c>
      <c r="E3484" s="130">
        <v>-13420</v>
      </c>
      <c r="F3484" s="130">
        <v>0</v>
      </c>
      <c r="G3484" s="130">
        <v>-13420</v>
      </c>
      <c r="H3484" s="131">
        <v>-19.982429756250092</v>
      </c>
      <c r="I3484" s="132">
        <v>80579</v>
      </c>
    </row>
    <row r="3485" spans="1:9" ht="12.75" customHeight="1" x14ac:dyDescent="0.2">
      <c r="A3485" s="127">
        <v>10097</v>
      </c>
      <c r="B3485" s="127" t="str">
        <f t="shared" si="54"/>
        <v/>
      </c>
    </row>
    <row r="3486" spans="1:9" ht="13.5" customHeight="1" x14ac:dyDescent="0.2">
      <c r="A3486" s="127">
        <v>10097</v>
      </c>
      <c r="C3486" s="143" t="s">
        <v>37</v>
      </c>
      <c r="D3486" s="144">
        <v>185906</v>
      </c>
      <c r="E3486" s="144">
        <v>-13750</v>
      </c>
      <c r="F3486" s="144">
        <v>0</v>
      </c>
      <c r="G3486" s="144">
        <v>-13750</v>
      </c>
      <c r="H3486" s="145">
        <v>-7.3962109883489493</v>
      </c>
      <c r="I3486" s="146">
        <v>199656</v>
      </c>
    </row>
    <row r="3487" spans="1:9" ht="13.5" customHeight="1" x14ac:dyDescent="0.2">
      <c r="A3487" s="127">
        <v>10097</v>
      </c>
      <c r="B3487" s="127" t="str">
        <f t="shared" si="54"/>
        <v>E26</v>
      </c>
      <c r="C3487" s="129" t="s">
        <v>38</v>
      </c>
      <c r="D3487" s="130">
        <v>1000</v>
      </c>
      <c r="E3487" s="130">
        <v>0</v>
      </c>
      <c r="F3487" s="130">
        <v>0</v>
      </c>
      <c r="G3487" s="130">
        <v>0</v>
      </c>
      <c r="H3487" s="131">
        <v>0</v>
      </c>
      <c r="I3487" s="132">
        <v>1000</v>
      </c>
    </row>
    <row r="3488" spans="1:9" ht="13.5" customHeight="1" x14ac:dyDescent="0.2">
      <c r="A3488" s="127">
        <v>10097</v>
      </c>
      <c r="B3488" s="127" t="str">
        <f t="shared" si="54"/>
        <v>E27</v>
      </c>
      <c r="C3488" s="129" t="s">
        <v>39</v>
      </c>
      <c r="D3488" s="130">
        <v>45847</v>
      </c>
      <c r="E3488" s="130">
        <v>-1790</v>
      </c>
      <c r="F3488" s="130">
        <v>0</v>
      </c>
      <c r="G3488" s="130">
        <v>-1790</v>
      </c>
      <c r="H3488" s="131">
        <v>-3.9042903570571683</v>
      </c>
      <c r="I3488" s="132">
        <v>47637</v>
      </c>
    </row>
    <row r="3489" spans="1:9" ht="13.5" customHeight="1" x14ac:dyDescent="0.2">
      <c r="A3489" s="127">
        <v>10097</v>
      </c>
      <c r="B3489" s="127" t="str">
        <f t="shared" si="54"/>
        <v>E28</v>
      </c>
      <c r="C3489" s="129" t="s">
        <v>40</v>
      </c>
      <c r="D3489" s="130">
        <v>13160</v>
      </c>
      <c r="E3489" s="130">
        <v>0</v>
      </c>
      <c r="F3489" s="130">
        <v>0</v>
      </c>
      <c r="G3489" s="130">
        <v>0</v>
      </c>
      <c r="H3489" s="131">
        <v>0</v>
      </c>
      <c r="I3489" s="132">
        <v>13160</v>
      </c>
    </row>
    <row r="3490" spans="1:9" ht="12.75" customHeight="1" x14ac:dyDescent="0.2">
      <c r="A3490" s="127">
        <v>10097</v>
      </c>
      <c r="B3490" s="127" t="str">
        <f t="shared" si="54"/>
        <v/>
      </c>
    </row>
    <row r="3491" spans="1:9" ht="13.5" customHeight="1" x14ac:dyDescent="0.2">
      <c r="A3491" s="127">
        <v>10097</v>
      </c>
      <c r="C3491" s="143" t="s">
        <v>41</v>
      </c>
      <c r="D3491" s="144">
        <v>60007</v>
      </c>
      <c r="E3491" s="144">
        <v>-1790</v>
      </c>
      <c r="F3491" s="144">
        <v>0</v>
      </c>
      <c r="G3491" s="144">
        <v>-1790</v>
      </c>
      <c r="H3491" s="145">
        <v>-2.9829853183795221</v>
      </c>
      <c r="I3491" s="146">
        <v>61797</v>
      </c>
    </row>
    <row r="3492" spans="1:9" ht="13.5" customHeight="1" x14ac:dyDescent="0.2">
      <c r="A3492" s="127">
        <v>10097</v>
      </c>
      <c r="B3492" s="127" t="str">
        <f t="shared" si="54"/>
        <v>Con</v>
      </c>
      <c r="C3492" s="129" t="s">
        <v>42</v>
      </c>
      <c r="D3492" s="130">
        <v>143365</v>
      </c>
      <c r="E3492" s="130">
        <v>0</v>
      </c>
      <c r="F3492" s="130">
        <v>0</v>
      </c>
      <c r="G3492" s="130">
        <v>0</v>
      </c>
      <c r="H3492" s="131">
        <v>0</v>
      </c>
      <c r="I3492" s="132">
        <v>143365</v>
      </c>
    </row>
    <row r="3493" spans="1:9" ht="13.5" customHeight="1" x14ac:dyDescent="0.2">
      <c r="A3493" s="127">
        <v>10097</v>
      </c>
      <c r="B3493" s="127" t="str">
        <f t="shared" si="54"/>
        <v>E30</v>
      </c>
      <c r="C3493" s="129" t="s">
        <v>184</v>
      </c>
      <c r="D3493" s="130">
        <v>20000</v>
      </c>
      <c r="E3493" s="130">
        <v>0</v>
      </c>
      <c r="F3493" s="130">
        <v>0</v>
      </c>
      <c r="G3493" s="130">
        <v>0</v>
      </c>
      <c r="H3493" s="131">
        <v>0</v>
      </c>
      <c r="I3493" s="132">
        <v>20000</v>
      </c>
    </row>
    <row r="3494" spans="1:9" ht="12.75" customHeight="1" x14ac:dyDescent="0.2">
      <c r="A3494" s="127">
        <v>10097</v>
      </c>
      <c r="B3494" s="127" t="str">
        <f t="shared" si="54"/>
        <v/>
      </c>
    </row>
    <row r="3495" spans="1:9" ht="13.5" customHeight="1" x14ac:dyDescent="0.2">
      <c r="A3495" s="127">
        <v>10097</v>
      </c>
      <c r="C3495" s="143" t="s">
        <v>44</v>
      </c>
      <c r="D3495" s="144">
        <v>163365</v>
      </c>
      <c r="E3495" s="144">
        <v>0</v>
      </c>
      <c r="F3495" s="144">
        <v>0</v>
      </c>
      <c r="G3495" s="144">
        <v>0</v>
      </c>
      <c r="H3495" s="145">
        <v>0</v>
      </c>
      <c r="I3495" s="146">
        <v>163365</v>
      </c>
    </row>
    <row r="3496" spans="1:9" ht="0.75" customHeight="1" x14ac:dyDescent="0.2">
      <c r="A3496" s="127">
        <v>10097</v>
      </c>
      <c r="B3496" s="127" t="str">
        <f t="shared" si="54"/>
        <v/>
      </c>
    </row>
    <row r="3497" spans="1:9" ht="15.75" customHeight="1" x14ac:dyDescent="0.2">
      <c r="A3497" s="127">
        <v>10097</v>
      </c>
      <c r="C3497" s="139" t="s">
        <v>45</v>
      </c>
      <c r="D3497" s="140">
        <v>1742675</v>
      </c>
      <c r="E3497" s="140">
        <v>-45436</v>
      </c>
      <c r="F3497" s="140">
        <v>0</v>
      </c>
      <c r="G3497" s="140">
        <v>-45436</v>
      </c>
      <c r="H3497" s="141">
        <v>-2.6072560861893352</v>
      </c>
      <c r="I3497" s="142">
        <v>1788111</v>
      </c>
    </row>
    <row r="3498" spans="1:9" ht="14.25" customHeight="1" x14ac:dyDescent="0.2">
      <c r="A3498" s="127">
        <v>10097</v>
      </c>
      <c r="B3498" s="127" t="s">
        <v>322</v>
      </c>
      <c r="C3498" s="161" t="s">
        <v>46</v>
      </c>
      <c r="D3498" s="162">
        <v>229601</v>
      </c>
      <c r="E3498" s="162">
        <v>-47426</v>
      </c>
      <c r="F3498" s="162">
        <v>0</v>
      </c>
      <c r="G3498" s="162">
        <v>-47426</v>
      </c>
      <c r="H3498" s="151">
        <v>-20.655833380516636</v>
      </c>
      <c r="I3498" s="152">
        <v>277027</v>
      </c>
    </row>
    <row r="3499" spans="1:9" ht="16.5" customHeight="1" x14ac:dyDescent="0.2">
      <c r="A3499" s="127">
        <v>10097</v>
      </c>
      <c r="B3499" s="127" t="s">
        <v>323</v>
      </c>
      <c r="C3499" s="153" t="s">
        <v>47</v>
      </c>
      <c r="D3499" s="154">
        <v>0</v>
      </c>
      <c r="E3499" s="155"/>
      <c r="F3499" s="155"/>
      <c r="G3499" s="155"/>
      <c r="H3499" s="155"/>
      <c r="I3499" s="156"/>
    </row>
    <row r="3500" spans="1:9" ht="13.5" customHeight="1" x14ac:dyDescent="0.2">
      <c r="A3500" s="127">
        <v>10097</v>
      </c>
      <c r="B3500" s="127" t="str">
        <f>LEFT(C3500,4)</f>
        <v>CI01</v>
      </c>
      <c r="C3500" s="129" t="s">
        <v>48</v>
      </c>
      <c r="D3500" s="130">
        <v>-6617</v>
      </c>
      <c r="E3500" s="130">
        <v>0</v>
      </c>
      <c r="F3500" s="130">
        <v>0</v>
      </c>
      <c r="G3500" s="130">
        <v>0</v>
      </c>
      <c r="H3500" s="131">
        <v>0</v>
      </c>
      <c r="I3500" s="132">
        <v>-6617</v>
      </c>
    </row>
    <row r="3501" spans="1:9" ht="13.5" customHeight="1" x14ac:dyDescent="0.2">
      <c r="A3501" s="127">
        <v>10097</v>
      </c>
      <c r="B3501" s="127" t="str">
        <f>LEFT(C3501,4)</f>
        <v>CI04</v>
      </c>
      <c r="C3501" s="129" t="s">
        <v>225</v>
      </c>
      <c r="D3501" s="130">
        <v>-20000</v>
      </c>
      <c r="E3501" s="130">
        <v>0</v>
      </c>
      <c r="F3501" s="130">
        <v>0</v>
      </c>
      <c r="G3501" s="130">
        <v>0</v>
      </c>
      <c r="H3501" s="131">
        <v>0</v>
      </c>
      <c r="I3501" s="132">
        <v>-20000</v>
      </c>
    </row>
    <row r="3502" spans="1:9" ht="12.75" customHeight="1" x14ac:dyDescent="0.2">
      <c r="A3502" s="127">
        <v>10097</v>
      </c>
      <c r="B3502" s="127" t="str">
        <f t="shared" si="54"/>
        <v/>
      </c>
    </row>
    <row r="3503" spans="1:9" ht="13.5" customHeight="1" x14ac:dyDescent="0.2">
      <c r="A3503" s="127">
        <v>10097</v>
      </c>
      <c r="C3503" s="143" t="s">
        <v>51</v>
      </c>
      <c r="D3503" s="144">
        <v>-26617</v>
      </c>
      <c r="E3503" s="144">
        <v>0</v>
      </c>
      <c r="F3503" s="144">
        <v>0</v>
      </c>
      <c r="G3503" s="144">
        <v>0</v>
      </c>
      <c r="H3503" s="145">
        <v>0</v>
      </c>
      <c r="I3503" s="146">
        <v>-26617</v>
      </c>
    </row>
    <row r="3504" spans="1:9" ht="0.75" customHeight="1" x14ac:dyDescent="0.2">
      <c r="A3504" s="127">
        <v>10097</v>
      </c>
      <c r="B3504" s="127" t="str">
        <f t="shared" si="54"/>
        <v/>
      </c>
    </row>
    <row r="3505" spans="1:9" ht="13.5" customHeight="1" x14ac:dyDescent="0.2">
      <c r="A3505" s="127">
        <v>10097</v>
      </c>
      <c r="B3505" s="127" t="str">
        <f>LEFT(C3505,4)</f>
        <v>CE02</v>
      </c>
      <c r="C3505" s="129" t="s">
        <v>230</v>
      </c>
      <c r="D3505" s="130">
        <v>20000</v>
      </c>
      <c r="E3505" s="130">
        <v>0</v>
      </c>
      <c r="F3505" s="130">
        <v>0</v>
      </c>
      <c r="G3505" s="130">
        <v>0</v>
      </c>
      <c r="H3505" s="131">
        <v>0</v>
      </c>
      <c r="I3505" s="132">
        <v>20000</v>
      </c>
    </row>
    <row r="3506" spans="1:9" ht="13.5" customHeight="1" x14ac:dyDescent="0.2">
      <c r="A3506" s="127">
        <v>10097</v>
      </c>
      <c r="B3506" s="127" t="str">
        <f>LEFT(C3506,4)</f>
        <v>CE04</v>
      </c>
      <c r="C3506" s="129" t="s">
        <v>227</v>
      </c>
      <c r="D3506" s="130">
        <v>6617</v>
      </c>
      <c r="E3506" s="130">
        <v>0</v>
      </c>
      <c r="F3506" s="130">
        <v>0</v>
      </c>
      <c r="G3506" s="130">
        <v>0</v>
      </c>
      <c r="H3506" s="131">
        <v>0</v>
      </c>
      <c r="I3506" s="132">
        <v>6617</v>
      </c>
    </row>
    <row r="3507" spans="1:9" ht="12.75" customHeight="1" x14ac:dyDescent="0.2">
      <c r="A3507" s="127">
        <v>10097</v>
      </c>
      <c r="B3507" s="127" t="str">
        <f t="shared" si="54"/>
        <v/>
      </c>
    </row>
    <row r="3508" spans="1:9" ht="13.5" customHeight="1" x14ac:dyDescent="0.2">
      <c r="A3508" s="127">
        <v>10097</v>
      </c>
      <c r="C3508" s="143" t="s">
        <v>56</v>
      </c>
      <c r="D3508" s="144">
        <v>26617</v>
      </c>
      <c r="E3508" s="144">
        <v>0</v>
      </c>
      <c r="F3508" s="144">
        <v>0</v>
      </c>
      <c r="G3508" s="144">
        <v>0</v>
      </c>
      <c r="H3508" s="145">
        <v>0</v>
      </c>
      <c r="I3508" s="146">
        <v>26617</v>
      </c>
    </row>
    <row r="3509" spans="1:9" ht="0.75" customHeight="1" x14ac:dyDescent="0.2">
      <c r="A3509" s="127">
        <v>10097</v>
      </c>
      <c r="B3509" s="127" t="str">
        <f t="shared" si="54"/>
        <v/>
      </c>
    </row>
    <row r="3510" spans="1:9" ht="14.25" customHeight="1" x14ac:dyDescent="0.2">
      <c r="A3510" s="127">
        <v>10097</v>
      </c>
      <c r="B3510" s="127" t="s">
        <v>324</v>
      </c>
      <c r="C3510" s="157" t="s">
        <v>57</v>
      </c>
      <c r="D3510" s="158">
        <v>0</v>
      </c>
      <c r="E3510" s="158">
        <v>0</v>
      </c>
      <c r="F3510" s="158">
        <v>0</v>
      </c>
      <c r="G3510" s="158">
        <v>0</v>
      </c>
      <c r="H3510" s="159">
        <v>0</v>
      </c>
      <c r="I3510" s="160">
        <v>0</v>
      </c>
    </row>
    <row r="3511" spans="1:9" ht="0.75" customHeight="1" x14ac:dyDescent="0.2">
      <c r="A3511" s="127">
        <v>10097</v>
      </c>
      <c r="B3511" s="127" t="str">
        <f t="shared" si="54"/>
        <v/>
      </c>
    </row>
    <row r="3512" spans="1:9" ht="14.25" customHeight="1" x14ac:dyDescent="0.2">
      <c r="A3512" s="127">
        <v>10097</v>
      </c>
      <c r="B3512" s="127" t="str">
        <f t="shared" si="54"/>
        <v>TOT</v>
      </c>
      <c r="C3512" s="133" t="s">
        <v>58</v>
      </c>
      <c r="D3512" s="134">
        <v>229601</v>
      </c>
      <c r="E3512" s="134">
        <v>-47426</v>
      </c>
      <c r="F3512" s="134">
        <v>0</v>
      </c>
      <c r="G3512" s="134">
        <v>-47426</v>
      </c>
      <c r="H3512" s="135">
        <v>-20.655833380516636</v>
      </c>
      <c r="I3512" s="136">
        <v>277027</v>
      </c>
    </row>
    <row r="3513" spans="1:9" ht="6.75" customHeight="1" x14ac:dyDescent="0.2">
      <c r="B3513" s="127" t="str">
        <f t="shared" si="54"/>
        <v>Lon</v>
      </c>
      <c r="C3513" s="247" t="s">
        <v>202</v>
      </c>
      <c r="D3513" s="247"/>
      <c r="E3513" s="247"/>
      <c r="F3513" s="247"/>
      <c r="G3513" s="247"/>
    </row>
    <row r="3514" spans="1:9" ht="13.5" customHeight="1" x14ac:dyDescent="0.2">
      <c r="B3514" s="127" t="str">
        <f t="shared" si="54"/>
        <v/>
      </c>
      <c r="C3514" s="247"/>
      <c r="D3514" s="247"/>
      <c r="E3514" s="247"/>
      <c r="F3514" s="247"/>
      <c r="G3514" s="247"/>
    </row>
    <row r="3515" spans="1:9" ht="6.75" customHeight="1" x14ac:dyDescent="0.2">
      <c r="B3515" s="127" t="str">
        <f t="shared" si="54"/>
        <v/>
      </c>
      <c r="C3515" s="247"/>
      <c r="D3515" s="247"/>
      <c r="E3515" s="247"/>
      <c r="F3515" s="247"/>
      <c r="G3515" s="247"/>
    </row>
    <row r="3516" spans="1:9" ht="13.5" customHeight="1" x14ac:dyDescent="0.2">
      <c r="B3516" s="127" t="str">
        <f t="shared" si="54"/>
        <v>Rep</v>
      </c>
      <c r="C3516" s="248" t="s">
        <v>203</v>
      </c>
      <c r="D3516" s="248"/>
      <c r="E3516" s="248"/>
      <c r="F3516" s="248"/>
      <c r="G3516" s="248"/>
    </row>
    <row r="3517" spans="1:9" ht="6.75" customHeight="1" x14ac:dyDescent="0.2">
      <c r="B3517" s="127" t="str">
        <f t="shared" si="54"/>
        <v/>
      </c>
    </row>
    <row r="3518" spans="1:9" ht="12.75" customHeight="1" x14ac:dyDescent="0.2">
      <c r="B3518" s="127" t="str">
        <f t="shared" si="54"/>
        <v>Cos</v>
      </c>
      <c r="C3518" s="248" t="s">
        <v>275</v>
      </c>
      <c r="D3518" s="248"/>
      <c r="E3518" s="248"/>
      <c r="F3518" s="248"/>
      <c r="G3518" s="248"/>
    </row>
    <row r="3519" spans="1:9" ht="13.5" customHeight="1" x14ac:dyDescent="0.2">
      <c r="B3519" s="127" t="str">
        <f t="shared" si="54"/>
        <v/>
      </c>
      <c r="C3519" s="248"/>
      <c r="D3519" s="248"/>
      <c r="E3519" s="248"/>
      <c r="F3519" s="248"/>
      <c r="G3519" s="248"/>
    </row>
    <row r="3520" spans="1:9" ht="6" customHeight="1" x14ac:dyDescent="0.2">
      <c r="B3520" s="127" t="str">
        <f t="shared" si="54"/>
        <v/>
      </c>
    </row>
    <row r="3521" spans="1:9" ht="13.5" customHeight="1" x14ac:dyDescent="0.2">
      <c r="B3521" s="127" t="str">
        <f t="shared" si="54"/>
        <v xml:space="preserve">
CF</v>
      </c>
      <c r="C3521" s="249" t="s">
        <v>205</v>
      </c>
      <c r="D3521" s="251" t="s">
        <v>206</v>
      </c>
      <c r="E3521" s="251" t="s">
        <v>207</v>
      </c>
      <c r="F3521" s="251" t="s">
        <v>208</v>
      </c>
      <c r="G3521" s="252" t="s">
        <v>209</v>
      </c>
      <c r="H3521" s="245" t="s">
        <v>210</v>
      </c>
      <c r="I3521" s="243" t="s">
        <v>211</v>
      </c>
    </row>
    <row r="3522" spans="1:9" ht="15" customHeight="1" x14ac:dyDescent="0.2">
      <c r="B3522" s="127" t="str">
        <f t="shared" si="54"/>
        <v/>
      </c>
      <c r="C3522" s="250"/>
      <c r="D3522" s="246"/>
      <c r="E3522" s="246"/>
      <c r="F3522" s="246"/>
      <c r="G3522" s="253"/>
      <c r="H3522" s="246"/>
      <c r="I3522" s="244"/>
    </row>
    <row r="3523" spans="1:9" ht="16.5" customHeight="1" x14ac:dyDescent="0.2">
      <c r="A3523" s="127">
        <v>10099</v>
      </c>
      <c r="B3523" s="126" t="s">
        <v>321</v>
      </c>
      <c r="C3523" s="147" t="s">
        <v>5</v>
      </c>
      <c r="D3523" s="148">
        <v>201563</v>
      </c>
      <c r="E3523" s="149"/>
      <c r="F3523" s="149"/>
      <c r="G3523" s="149"/>
      <c r="H3523" s="149"/>
      <c r="I3523" s="150"/>
    </row>
    <row r="3524" spans="1:9" ht="13.5" customHeight="1" x14ac:dyDescent="0.2">
      <c r="A3524" s="127">
        <v>10099</v>
      </c>
      <c r="B3524" s="127" t="str">
        <f t="shared" si="54"/>
        <v>I01</v>
      </c>
      <c r="C3524" s="129" t="s">
        <v>6</v>
      </c>
      <c r="D3524" s="130">
        <v>-880783</v>
      </c>
      <c r="E3524" s="130">
        <v>-247856</v>
      </c>
      <c r="F3524" s="130">
        <v>0</v>
      </c>
      <c r="G3524" s="130">
        <v>-247856</v>
      </c>
      <c r="H3524" s="131">
        <v>28.140415970789622</v>
      </c>
      <c r="I3524" s="132">
        <v>-632927</v>
      </c>
    </row>
    <row r="3525" spans="1:9" ht="13.5" customHeight="1" x14ac:dyDescent="0.2">
      <c r="A3525" s="127">
        <v>10099</v>
      </c>
      <c r="B3525" s="127" t="str">
        <f t="shared" si="54"/>
        <v>I03</v>
      </c>
      <c r="C3525" s="129" t="s">
        <v>7</v>
      </c>
      <c r="D3525" s="130">
        <v>-10515</v>
      </c>
      <c r="E3525" s="130">
        <v>0</v>
      </c>
      <c r="F3525" s="130">
        <v>0</v>
      </c>
      <c r="G3525" s="130">
        <v>0</v>
      </c>
      <c r="H3525" s="131">
        <v>0</v>
      </c>
      <c r="I3525" s="132">
        <v>-10515</v>
      </c>
    </row>
    <row r="3526" spans="1:9" ht="13.5" customHeight="1" x14ac:dyDescent="0.2">
      <c r="A3526" s="127">
        <v>10099</v>
      </c>
      <c r="B3526" s="127" t="str">
        <f t="shared" si="54"/>
        <v>I05</v>
      </c>
      <c r="C3526" s="129" t="s">
        <v>8</v>
      </c>
      <c r="D3526" s="130">
        <v>-23760</v>
      </c>
      <c r="E3526" s="130">
        <v>-5940</v>
      </c>
      <c r="F3526" s="130">
        <v>0</v>
      </c>
      <c r="G3526" s="130">
        <v>-5940</v>
      </c>
      <c r="H3526" s="131">
        <v>25</v>
      </c>
      <c r="I3526" s="132">
        <v>-17820</v>
      </c>
    </row>
    <row r="3527" spans="1:9" ht="13.5" customHeight="1" x14ac:dyDescent="0.2">
      <c r="A3527" s="127">
        <v>10099</v>
      </c>
      <c r="B3527" s="127" t="str">
        <f t="shared" si="54"/>
        <v>I07</v>
      </c>
      <c r="C3527" s="129" t="s">
        <v>212</v>
      </c>
      <c r="D3527" s="130">
        <v>0</v>
      </c>
      <c r="E3527" s="130">
        <v>-3340</v>
      </c>
      <c r="F3527" s="130">
        <v>0</v>
      </c>
      <c r="G3527" s="130">
        <v>-3340</v>
      </c>
      <c r="H3527" s="131">
        <v>0</v>
      </c>
      <c r="I3527" s="132">
        <v>3340</v>
      </c>
    </row>
    <row r="3528" spans="1:9" ht="13.5" customHeight="1" x14ac:dyDescent="0.2">
      <c r="A3528" s="127">
        <v>10099</v>
      </c>
      <c r="B3528" s="127" t="str">
        <f t="shared" si="54"/>
        <v>I08</v>
      </c>
      <c r="C3528" s="129" t="s">
        <v>213</v>
      </c>
      <c r="D3528" s="130">
        <v>-53435</v>
      </c>
      <c r="E3528" s="130">
        <v>-14434.75</v>
      </c>
      <c r="F3528" s="130">
        <v>0</v>
      </c>
      <c r="G3528" s="130">
        <v>-14434.75</v>
      </c>
      <c r="H3528" s="131">
        <v>27.013661457845984</v>
      </c>
      <c r="I3528" s="132">
        <v>-39000.25</v>
      </c>
    </row>
    <row r="3529" spans="1:9" ht="13.5" customHeight="1" x14ac:dyDescent="0.2">
      <c r="A3529" s="127">
        <v>10099</v>
      </c>
      <c r="B3529" s="127" t="str">
        <f t="shared" si="54"/>
        <v>I09</v>
      </c>
      <c r="C3529" s="129" t="s">
        <v>10</v>
      </c>
      <c r="D3529" s="130">
        <v>-41978</v>
      </c>
      <c r="E3529" s="130">
        <v>-11331.58</v>
      </c>
      <c r="F3529" s="130">
        <v>0</v>
      </c>
      <c r="G3529" s="130">
        <v>-11331.58</v>
      </c>
      <c r="H3529" s="131">
        <v>26.994092143503739</v>
      </c>
      <c r="I3529" s="132">
        <v>-30646.42</v>
      </c>
    </row>
    <row r="3530" spans="1:9" ht="13.5" customHeight="1" x14ac:dyDescent="0.2">
      <c r="A3530" s="127">
        <v>10099</v>
      </c>
      <c r="B3530" s="127" t="str">
        <f t="shared" si="54"/>
        <v>I10</v>
      </c>
      <c r="C3530" s="129" t="s">
        <v>63</v>
      </c>
      <c r="D3530" s="130">
        <v>0</v>
      </c>
      <c r="E3530" s="130">
        <v>-5000</v>
      </c>
      <c r="F3530" s="130">
        <v>0</v>
      </c>
      <c r="G3530" s="130">
        <v>-5000</v>
      </c>
      <c r="H3530" s="131">
        <v>0</v>
      </c>
      <c r="I3530" s="132">
        <v>5000</v>
      </c>
    </row>
    <row r="3531" spans="1:9" ht="13.5" customHeight="1" x14ac:dyDescent="0.2">
      <c r="A3531" s="127">
        <v>10099</v>
      </c>
      <c r="B3531" s="127" t="str">
        <f t="shared" si="54"/>
        <v>I11</v>
      </c>
      <c r="C3531" s="129" t="s">
        <v>64</v>
      </c>
      <c r="D3531" s="130">
        <v>-5000</v>
      </c>
      <c r="E3531" s="130">
        <v>0</v>
      </c>
      <c r="F3531" s="130">
        <v>0</v>
      </c>
      <c r="G3531" s="130">
        <v>0</v>
      </c>
      <c r="H3531" s="131">
        <v>0</v>
      </c>
      <c r="I3531" s="132">
        <v>-5000</v>
      </c>
    </row>
    <row r="3532" spans="1:9" ht="13.5" customHeight="1" x14ac:dyDescent="0.2">
      <c r="A3532" s="127">
        <v>10099</v>
      </c>
      <c r="B3532" s="127" t="str">
        <f t="shared" ref="B3532:B3595" si="55">LEFT(C3532,3)</f>
        <v>I12</v>
      </c>
      <c r="C3532" s="129" t="s">
        <v>11</v>
      </c>
      <c r="D3532" s="130">
        <v>-37046</v>
      </c>
      <c r="E3532" s="130">
        <v>-26744.2</v>
      </c>
      <c r="F3532" s="130">
        <v>0</v>
      </c>
      <c r="G3532" s="130">
        <v>-26744.2</v>
      </c>
      <c r="H3532" s="131">
        <v>72.191869567564652</v>
      </c>
      <c r="I3532" s="132">
        <v>-10301.799999999999</v>
      </c>
    </row>
    <row r="3533" spans="1:9" ht="13.5" customHeight="1" x14ac:dyDescent="0.2">
      <c r="A3533" s="127">
        <v>10099</v>
      </c>
      <c r="B3533" s="127" t="str">
        <f t="shared" si="55"/>
        <v>I13</v>
      </c>
      <c r="C3533" s="129" t="s">
        <v>12</v>
      </c>
      <c r="D3533" s="130">
        <v>-6710</v>
      </c>
      <c r="E3533" s="130">
        <v>-8174</v>
      </c>
      <c r="F3533" s="130">
        <v>0</v>
      </c>
      <c r="G3533" s="130">
        <v>-8174</v>
      </c>
      <c r="H3533" s="131">
        <v>121.81818181818181</v>
      </c>
      <c r="I3533" s="132">
        <v>1464</v>
      </c>
    </row>
    <row r="3534" spans="1:9" ht="13.5" customHeight="1" x14ac:dyDescent="0.2">
      <c r="A3534" s="127">
        <v>10099</v>
      </c>
      <c r="B3534" s="127" t="str">
        <f t="shared" si="55"/>
        <v>I18</v>
      </c>
      <c r="C3534" s="129" t="s">
        <v>13</v>
      </c>
      <c r="D3534" s="130">
        <v>-54523</v>
      </c>
      <c r="E3534" s="130">
        <v>-11040.63</v>
      </c>
      <c r="F3534" s="130">
        <v>0</v>
      </c>
      <c r="G3534" s="130">
        <v>-11040.63</v>
      </c>
      <c r="H3534" s="131">
        <v>20.249491040478329</v>
      </c>
      <c r="I3534" s="132">
        <v>-43482.37</v>
      </c>
    </row>
    <row r="3535" spans="1:9" ht="12.75" customHeight="1" x14ac:dyDescent="0.2">
      <c r="A3535" s="127">
        <v>10099</v>
      </c>
      <c r="B3535" s="127" t="str">
        <f t="shared" si="55"/>
        <v/>
      </c>
    </row>
    <row r="3536" spans="1:9" ht="13.5" customHeight="1" x14ac:dyDescent="0.2">
      <c r="A3536" s="127">
        <v>10099</v>
      </c>
      <c r="C3536" s="143" t="s">
        <v>14</v>
      </c>
      <c r="D3536" s="144">
        <v>-1113750</v>
      </c>
      <c r="E3536" s="144">
        <v>-333861.15999999997</v>
      </c>
      <c r="F3536" s="144">
        <v>0</v>
      </c>
      <c r="G3536" s="144">
        <v>-333861.15999999997</v>
      </c>
      <c r="H3536" s="145">
        <v>29.97631066217733</v>
      </c>
      <c r="I3536" s="146">
        <v>-779888.84</v>
      </c>
    </row>
    <row r="3537" spans="1:9" ht="0.75" customHeight="1" x14ac:dyDescent="0.2">
      <c r="A3537" s="127">
        <v>10099</v>
      </c>
      <c r="B3537" s="127" t="str">
        <f t="shared" si="55"/>
        <v/>
      </c>
    </row>
    <row r="3538" spans="1:9" ht="13.5" customHeight="1" x14ac:dyDescent="0.2">
      <c r="A3538" s="127">
        <v>10099</v>
      </c>
      <c r="B3538" s="127" t="str">
        <f t="shared" si="55"/>
        <v>E01</v>
      </c>
      <c r="C3538" s="129" t="s">
        <v>15</v>
      </c>
      <c r="D3538" s="130">
        <v>532353</v>
      </c>
      <c r="E3538" s="130">
        <v>124601.93</v>
      </c>
      <c r="F3538" s="130">
        <v>0</v>
      </c>
      <c r="G3538" s="130">
        <v>124601.93</v>
      </c>
      <c r="H3538" s="131">
        <v>23.405884817029303</v>
      </c>
      <c r="I3538" s="132">
        <v>407751.07</v>
      </c>
    </row>
    <row r="3539" spans="1:9" ht="13.5" customHeight="1" x14ac:dyDescent="0.2">
      <c r="A3539" s="127">
        <v>10099</v>
      </c>
      <c r="B3539" s="127" t="str">
        <f t="shared" si="55"/>
        <v>E03</v>
      </c>
      <c r="C3539" s="129" t="s">
        <v>17</v>
      </c>
      <c r="D3539" s="130">
        <v>163827</v>
      </c>
      <c r="E3539" s="130">
        <v>36884.730000000003</v>
      </c>
      <c r="F3539" s="130">
        <v>0</v>
      </c>
      <c r="G3539" s="130">
        <v>36884.730000000003</v>
      </c>
      <c r="H3539" s="131">
        <v>22.514439011884491</v>
      </c>
      <c r="I3539" s="132">
        <v>126942.27</v>
      </c>
    </row>
    <row r="3540" spans="1:9" ht="13.5" customHeight="1" x14ac:dyDescent="0.2">
      <c r="A3540" s="127">
        <v>10099</v>
      </c>
      <c r="B3540" s="127" t="str">
        <f t="shared" si="55"/>
        <v>E04</v>
      </c>
      <c r="C3540" s="129" t="s">
        <v>18</v>
      </c>
      <c r="D3540" s="130">
        <v>34299</v>
      </c>
      <c r="E3540" s="130">
        <v>9041.32</v>
      </c>
      <c r="F3540" s="130">
        <v>0</v>
      </c>
      <c r="G3540" s="130">
        <v>9041.32</v>
      </c>
      <c r="H3540" s="131">
        <v>26.360302049622433</v>
      </c>
      <c r="I3540" s="132">
        <v>25257.68</v>
      </c>
    </row>
    <row r="3541" spans="1:9" ht="13.5" customHeight="1" x14ac:dyDescent="0.2">
      <c r="A3541" s="127">
        <v>10099</v>
      </c>
      <c r="B3541" s="127" t="str">
        <f t="shared" si="55"/>
        <v>E05</v>
      </c>
      <c r="C3541" s="129" t="s">
        <v>214</v>
      </c>
      <c r="D3541" s="130">
        <v>62608</v>
      </c>
      <c r="E3541" s="130">
        <v>13624.19</v>
      </c>
      <c r="F3541" s="130">
        <v>0</v>
      </c>
      <c r="G3541" s="130">
        <v>13624.19</v>
      </c>
      <c r="H3541" s="131">
        <v>21.761100817786865</v>
      </c>
      <c r="I3541" s="132">
        <v>48983.81</v>
      </c>
    </row>
    <row r="3542" spans="1:9" ht="13.5" customHeight="1" x14ac:dyDescent="0.2">
      <c r="A3542" s="127">
        <v>10099</v>
      </c>
      <c r="B3542" s="127" t="str">
        <f t="shared" si="55"/>
        <v>E07</v>
      </c>
      <c r="C3542" s="129" t="s">
        <v>19</v>
      </c>
      <c r="D3542" s="130">
        <v>64717</v>
      </c>
      <c r="E3542" s="130">
        <v>17339.939999999999</v>
      </c>
      <c r="F3542" s="130">
        <v>0</v>
      </c>
      <c r="G3542" s="130">
        <v>17339.939999999999</v>
      </c>
      <c r="H3542" s="131">
        <v>26.793485482948835</v>
      </c>
      <c r="I3542" s="132">
        <v>47377.06</v>
      </c>
    </row>
    <row r="3543" spans="1:9" ht="13.5" customHeight="1" x14ac:dyDescent="0.2">
      <c r="A3543" s="127">
        <v>10099</v>
      </c>
      <c r="B3543" s="127" t="str">
        <f t="shared" si="55"/>
        <v>E08</v>
      </c>
      <c r="C3543" s="129" t="s">
        <v>20</v>
      </c>
      <c r="D3543" s="130">
        <v>1746</v>
      </c>
      <c r="E3543" s="130">
        <v>177</v>
      </c>
      <c r="F3543" s="130">
        <v>0</v>
      </c>
      <c r="G3543" s="130">
        <v>177</v>
      </c>
      <c r="H3543" s="131">
        <v>10.137457044673539</v>
      </c>
      <c r="I3543" s="132">
        <v>1569</v>
      </c>
    </row>
    <row r="3544" spans="1:9" ht="13.5" customHeight="1" x14ac:dyDescent="0.2">
      <c r="A3544" s="127">
        <v>10099</v>
      </c>
      <c r="B3544" s="127" t="str">
        <f t="shared" si="55"/>
        <v>E09</v>
      </c>
      <c r="C3544" s="129" t="s">
        <v>215</v>
      </c>
      <c r="D3544" s="130">
        <v>2251</v>
      </c>
      <c r="E3544" s="130">
        <v>130</v>
      </c>
      <c r="F3544" s="130">
        <v>0</v>
      </c>
      <c r="G3544" s="130">
        <v>130</v>
      </c>
      <c r="H3544" s="131">
        <v>5.7752110173256339</v>
      </c>
      <c r="I3544" s="132">
        <v>2121</v>
      </c>
    </row>
    <row r="3545" spans="1:9" ht="13.5" customHeight="1" x14ac:dyDescent="0.2">
      <c r="A3545" s="127">
        <v>10099</v>
      </c>
      <c r="B3545" s="127" t="str">
        <f t="shared" si="55"/>
        <v>E10</v>
      </c>
      <c r="C3545" s="129" t="s">
        <v>21</v>
      </c>
      <c r="D3545" s="130">
        <v>5347</v>
      </c>
      <c r="E3545" s="130">
        <v>2568</v>
      </c>
      <c r="F3545" s="130">
        <v>0</v>
      </c>
      <c r="G3545" s="130">
        <v>2568</v>
      </c>
      <c r="H3545" s="131">
        <v>48.026930989339817</v>
      </c>
      <c r="I3545" s="132">
        <v>2779</v>
      </c>
    </row>
    <row r="3546" spans="1:9" ht="13.5" customHeight="1" x14ac:dyDescent="0.2">
      <c r="A3546" s="127">
        <v>10099</v>
      </c>
      <c r="B3546" s="127" t="str">
        <f t="shared" si="55"/>
        <v>E11</v>
      </c>
      <c r="C3546" s="129" t="s">
        <v>22</v>
      </c>
      <c r="D3546" s="130">
        <v>974</v>
      </c>
      <c r="E3546" s="130">
        <v>0</v>
      </c>
      <c r="F3546" s="130">
        <v>0</v>
      </c>
      <c r="G3546" s="130">
        <v>0</v>
      </c>
      <c r="H3546" s="131">
        <v>0</v>
      </c>
      <c r="I3546" s="132">
        <v>974</v>
      </c>
    </row>
    <row r="3547" spans="1:9" ht="12.75" customHeight="1" x14ac:dyDescent="0.2">
      <c r="A3547" s="127">
        <v>10099</v>
      </c>
      <c r="B3547" s="127" t="str">
        <f t="shared" si="55"/>
        <v/>
      </c>
    </row>
    <row r="3548" spans="1:9" ht="13.5" customHeight="1" x14ac:dyDescent="0.2">
      <c r="A3548" s="127">
        <v>10099</v>
      </c>
      <c r="C3548" s="143" t="s">
        <v>23</v>
      </c>
      <c r="D3548" s="144">
        <v>868122</v>
      </c>
      <c r="E3548" s="144">
        <v>204367.11</v>
      </c>
      <c r="F3548" s="144">
        <v>0</v>
      </c>
      <c r="G3548" s="144">
        <v>204367.11</v>
      </c>
      <c r="H3548" s="145">
        <v>23.541289127565019</v>
      </c>
      <c r="I3548" s="146">
        <v>663754.89</v>
      </c>
    </row>
    <row r="3549" spans="1:9" ht="13.5" customHeight="1" x14ac:dyDescent="0.2">
      <c r="A3549" s="127">
        <v>10099</v>
      </c>
      <c r="B3549" s="127" t="str">
        <f t="shared" si="55"/>
        <v>E12</v>
      </c>
      <c r="C3549" s="129" t="s">
        <v>24</v>
      </c>
      <c r="D3549" s="130">
        <v>8530</v>
      </c>
      <c r="E3549" s="130">
        <v>7800.96</v>
      </c>
      <c r="F3549" s="130">
        <v>0</v>
      </c>
      <c r="G3549" s="130">
        <v>7800.96</v>
      </c>
      <c r="H3549" s="131">
        <v>91.453223915592019</v>
      </c>
      <c r="I3549" s="132">
        <v>729.04</v>
      </c>
    </row>
    <row r="3550" spans="1:9" ht="13.5" customHeight="1" x14ac:dyDescent="0.2">
      <c r="A3550" s="127">
        <v>10099</v>
      </c>
      <c r="B3550" s="127" t="str">
        <f t="shared" si="55"/>
        <v>E14</v>
      </c>
      <c r="C3550" s="129" t="s">
        <v>25</v>
      </c>
      <c r="D3550" s="130">
        <v>3000</v>
      </c>
      <c r="E3550" s="130">
        <v>683.16</v>
      </c>
      <c r="F3550" s="130">
        <v>0</v>
      </c>
      <c r="G3550" s="130">
        <v>683.16</v>
      </c>
      <c r="H3550" s="131">
        <v>22.771999999999998</v>
      </c>
      <c r="I3550" s="132">
        <v>2316.84</v>
      </c>
    </row>
    <row r="3551" spans="1:9" ht="13.5" customHeight="1" x14ac:dyDescent="0.2">
      <c r="A3551" s="127">
        <v>10099</v>
      </c>
      <c r="B3551" s="127" t="str">
        <f t="shared" si="55"/>
        <v>E15</v>
      </c>
      <c r="C3551" s="129" t="s">
        <v>26</v>
      </c>
      <c r="D3551" s="130">
        <v>3654</v>
      </c>
      <c r="E3551" s="130">
        <v>178.61</v>
      </c>
      <c r="F3551" s="130">
        <v>0</v>
      </c>
      <c r="G3551" s="130">
        <v>178.61</v>
      </c>
      <c r="H3551" s="131">
        <v>4.8880678708264913</v>
      </c>
      <c r="I3551" s="132">
        <v>3475.39</v>
      </c>
    </row>
    <row r="3552" spans="1:9" ht="13.5" customHeight="1" x14ac:dyDescent="0.2">
      <c r="A3552" s="127">
        <v>10099</v>
      </c>
      <c r="B3552" s="127" t="str">
        <f t="shared" si="55"/>
        <v>E16</v>
      </c>
      <c r="C3552" s="129" t="s">
        <v>27</v>
      </c>
      <c r="D3552" s="130">
        <v>18534</v>
      </c>
      <c r="E3552" s="130">
        <v>1425.09</v>
      </c>
      <c r="F3552" s="130">
        <v>0</v>
      </c>
      <c r="G3552" s="130">
        <v>1425.09</v>
      </c>
      <c r="H3552" s="131">
        <v>7.6890579475558436</v>
      </c>
      <c r="I3552" s="132">
        <v>17108.91</v>
      </c>
    </row>
    <row r="3553" spans="1:9" ht="13.5" customHeight="1" x14ac:dyDescent="0.2">
      <c r="A3553" s="127">
        <v>10099</v>
      </c>
      <c r="B3553" s="127" t="str">
        <f t="shared" si="55"/>
        <v>E17</v>
      </c>
      <c r="C3553" s="129" t="s">
        <v>28</v>
      </c>
      <c r="D3553" s="130">
        <v>3257</v>
      </c>
      <c r="E3553" s="130">
        <v>993.1</v>
      </c>
      <c r="F3553" s="130">
        <v>0</v>
      </c>
      <c r="G3553" s="130">
        <v>993.1</v>
      </c>
      <c r="H3553" s="131">
        <v>30.491249616211238</v>
      </c>
      <c r="I3553" s="132">
        <v>2263.9</v>
      </c>
    </row>
    <row r="3554" spans="1:9" ht="13.5" customHeight="1" x14ac:dyDescent="0.2">
      <c r="A3554" s="127">
        <v>10099</v>
      </c>
      <c r="B3554" s="127" t="str">
        <f t="shared" si="55"/>
        <v>E18</v>
      </c>
      <c r="C3554" s="129" t="s">
        <v>29</v>
      </c>
      <c r="D3554" s="130">
        <v>12551</v>
      </c>
      <c r="E3554" s="130">
        <v>2830.01</v>
      </c>
      <c r="F3554" s="130">
        <v>0</v>
      </c>
      <c r="G3554" s="130">
        <v>2830.01</v>
      </c>
      <c r="H3554" s="131">
        <v>22.548083818022469</v>
      </c>
      <c r="I3554" s="132">
        <v>9720.99</v>
      </c>
    </row>
    <row r="3555" spans="1:9" ht="12.75" customHeight="1" x14ac:dyDescent="0.2">
      <c r="A3555" s="127">
        <v>10099</v>
      </c>
      <c r="B3555" s="127" t="str">
        <f t="shared" si="55"/>
        <v/>
      </c>
    </row>
    <row r="3556" spans="1:9" ht="13.5" customHeight="1" x14ac:dyDescent="0.2">
      <c r="A3556" s="127">
        <v>10099</v>
      </c>
      <c r="C3556" s="143" t="s">
        <v>30</v>
      </c>
      <c r="D3556" s="144">
        <v>49526</v>
      </c>
      <c r="E3556" s="144">
        <v>13910.93</v>
      </c>
      <c r="F3556" s="144">
        <v>0</v>
      </c>
      <c r="G3556" s="144">
        <v>13910.93</v>
      </c>
      <c r="H3556" s="145">
        <v>28.088135524774867</v>
      </c>
      <c r="I3556" s="146">
        <v>35615.07</v>
      </c>
    </row>
    <row r="3557" spans="1:9" ht="13.5" customHeight="1" x14ac:dyDescent="0.2">
      <c r="A3557" s="127">
        <v>10099</v>
      </c>
      <c r="B3557" s="127" t="str">
        <f t="shared" si="55"/>
        <v>E19</v>
      </c>
      <c r="C3557" s="129" t="s">
        <v>31</v>
      </c>
      <c r="D3557" s="130">
        <v>75383</v>
      </c>
      <c r="E3557" s="130">
        <v>32018.04</v>
      </c>
      <c r="F3557" s="130">
        <v>0</v>
      </c>
      <c r="G3557" s="130">
        <v>32018.04</v>
      </c>
      <c r="H3557" s="131">
        <v>42.473820357375004</v>
      </c>
      <c r="I3557" s="132">
        <v>43364.959999999999</v>
      </c>
    </row>
    <row r="3558" spans="1:9" ht="13.5" customHeight="1" x14ac:dyDescent="0.2">
      <c r="A3558" s="127">
        <v>10099</v>
      </c>
      <c r="B3558" s="127" t="str">
        <f t="shared" si="55"/>
        <v>E20</v>
      </c>
      <c r="C3558" s="129" t="s">
        <v>32</v>
      </c>
      <c r="D3558" s="130">
        <v>9551</v>
      </c>
      <c r="E3558" s="130">
        <v>6870.92</v>
      </c>
      <c r="F3558" s="130">
        <v>0</v>
      </c>
      <c r="G3558" s="130">
        <v>6870.92</v>
      </c>
      <c r="H3558" s="131">
        <v>71.939273374515764</v>
      </c>
      <c r="I3558" s="132">
        <v>2680.08</v>
      </c>
    </row>
    <row r="3559" spans="1:9" ht="13.5" customHeight="1" x14ac:dyDescent="0.2">
      <c r="A3559" s="127">
        <v>10099</v>
      </c>
      <c r="B3559" s="127" t="str">
        <f t="shared" si="55"/>
        <v>E22</v>
      </c>
      <c r="C3559" s="129" t="s">
        <v>33</v>
      </c>
      <c r="D3559" s="130">
        <v>9709</v>
      </c>
      <c r="E3559" s="130">
        <v>4622.5600000000004</v>
      </c>
      <c r="F3559" s="130">
        <v>0</v>
      </c>
      <c r="G3559" s="130">
        <v>4622.5600000000004</v>
      </c>
      <c r="H3559" s="131">
        <v>47.61108250077249</v>
      </c>
      <c r="I3559" s="132">
        <v>5086.4399999999996</v>
      </c>
    </row>
    <row r="3560" spans="1:9" ht="13.5" customHeight="1" x14ac:dyDescent="0.2">
      <c r="A3560" s="127">
        <v>10099</v>
      </c>
      <c r="B3560" s="127" t="str">
        <f t="shared" si="55"/>
        <v>E23</v>
      </c>
      <c r="C3560" s="129" t="s">
        <v>34</v>
      </c>
      <c r="D3560" s="130">
        <v>418</v>
      </c>
      <c r="E3560" s="130">
        <v>0</v>
      </c>
      <c r="F3560" s="130">
        <v>0</v>
      </c>
      <c r="G3560" s="130">
        <v>0</v>
      </c>
      <c r="H3560" s="131">
        <v>0</v>
      </c>
      <c r="I3560" s="132">
        <v>418</v>
      </c>
    </row>
    <row r="3561" spans="1:9" ht="13.5" customHeight="1" x14ac:dyDescent="0.2">
      <c r="A3561" s="127">
        <v>10099</v>
      </c>
      <c r="B3561" s="127" t="str">
        <f t="shared" si="55"/>
        <v>E24</v>
      </c>
      <c r="C3561" s="129" t="s">
        <v>35</v>
      </c>
      <c r="D3561" s="130">
        <v>18136</v>
      </c>
      <c r="E3561" s="130">
        <v>8511.49</v>
      </c>
      <c r="F3561" s="130">
        <v>0</v>
      </c>
      <c r="G3561" s="130">
        <v>8511.49</v>
      </c>
      <c r="H3561" s="131">
        <v>46.931462284958094</v>
      </c>
      <c r="I3561" s="132">
        <v>9624.51</v>
      </c>
    </row>
    <row r="3562" spans="1:9" ht="13.5" customHeight="1" x14ac:dyDescent="0.2">
      <c r="A3562" s="127">
        <v>10099</v>
      </c>
      <c r="B3562" s="127" t="str">
        <f t="shared" si="55"/>
        <v>E25</v>
      </c>
      <c r="C3562" s="129" t="s">
        <v>36</v>
      </c>
      <c r="D3562" s="130">
        <v>83621</v>
      </c>
      <c r="E3562" s="130">
        <v>14642.27</v>
      </c>
      <c r="F3562" s="130">
        <v>0</v>
      </c>
      <c r="G3562" s="130">
        <v>14642.27</v>
      </c>
      <c r="H3562" s="131">
        <v>17.510278518553957</v>
      </c>
      <c r="I3562" s="132">
        <v>68978.73</v>
      </c>
    </row>
    <row r="3563" spans="1:9" ht="12.75" customHeight="1" x14ac:dyDescent="0.2">
      <c r="A3563" s="127">
        <v>10099</v>
      </c>
      <c r="B3563" s="127" t="str">
        <f t="shared" si="55"/>
        <v/>
      </c>
    </row>
    <row r="3564" spans="1:9" ht="13.5" customHeight="1" x14ac:dyDescent="0.2">
      <c r="A3564" s="127">
        <v>10099</v>
      </c>
      <c r="C3564" s="143" t="s">
        <v>37</v>
      </c>
      <c r="D3564" s="144">
        <v>196818</v>
      </c>
      <c r="E3564" s="144">
        <v>66665.279999999999</v>
      </c>
      <c r="F3564" s="144">
        <v>0</v>
      </c>
      <c r="G3564" s="144">
        <v>66665.279999999999</v>
      </c>
      <c r="H3564" s="145">
        <v>33.871536139987199</v>
      </c>
      <c r="I3564" s="146">
        <v>130152.72</v>
      </c>
    </row>
    <row r="3565" spans="1:9" ht="13.5" customHeight="1" x14ac:dyDescent="0.2">
      <c r="A3565" s="127">
        <v>10099</v>
      </c>
      <c r="B3565" s="127" t="str">
        <f t="shared" si="55"/>
        <v>E26</v>
      </c>
      <c r="C3565" s="129" t="s">
        <v>38</v>
      </c>
      <c r="D3565" s="130">
        <v>5481</v>
      </c>
      <c r="E3565" s="130">
        <v>2651.17</v>
      </c>
      <c r="F3565" s="130">
        <v>0</v>
      </c>
      <c r="G3565" s="130">
        <v>2651.17</v>
      </c>
      <c r="H3565" s="131">
        <v>48.370187921912056</v>
      </c>
      <c r="I3565" s="132">
        <v>2829.83</v>
      </c>
    </row>
    <row r="3566" spans="1:9" ht="13.5" customHeight="1" x14ac:dyDescent="0.2">
      <c r="A3566" s="127">
        <v>10099</v>
      </c>
      <c r="B3566" s="127" t="str">
        <f t="shared" si="55"/>
        <v>E27</v>
      </c>
      <c r="C3566" s="129" t="s">
        <v>39</v>
      </c>
      <c r="D3566" s="130">
        <v>19829</v>
      </c>
      <c r="E3566" s="130">
        <v>7465.0400000000009</v>
      </c>
      <c r="F3566" s="130">
        <v>0</v>
      </c>
      <c r="G3566" s="130">
        <v>7465.0400000000009</v>
      </c>
      <c r="H3566" s="131">
        <v>37.647082555852556</v>
      </c>
      <c r="I3566" s="132">
        <v>12363.96</v>
      </c>
    </row>
    <row r="3567" spans="1:9" ht="13.5" customHeight="1" x14ac:dyDescent="0.2">
      <c r="A3567" s="127">
        <v>10099</v>
      </c>
      <c r="B3567" s="127" t="str">
        <f t="shared" si="55"/>
        <v>E28</v>
      </c>
      <c r="C3567" s="129" t="s">
        <v>40</v>
      </c>
      <c r="D3567" s="130">
        <v>16235</v>
      </c>
      <c r="E3567" s="130">
        <v>8242.98</v>
      </c>
      <c r="F3567" s="130">
        <v>0</v>
      </c>
      <c r="G3567" s="130">
        <v>8242.98</v>
      </c>
      <c r="H3567" s="131">
        <v>50.772898059747462</v>
      </c>
      <c r="I3567" s="132">
        <v>7992.02</v>
      </c>
    </row>
    <row r="3568" spans="1:9" ht="12.75" customHeight="1" x14ac:dyDescent="0.2">
      <c r="A3568" s="127">
        <v>10099</v>
      </c>
      <c r="B3568" s="127" t="str">
        <f t="shared" si="55"/>
        <v/>
      </c>
    </row>
    <row r="3569" spans="1:9" ht="13.5" customHeight="1" x14ac:dyDescent="0.2">
      <c r="A3569" s="127">
        <v>10099</v>
      </c>
      <c r="C3569" s="143" t="s">
        <v>41</v>
      </c>
      <c r="D3569" s="144">
        <v>41545</v>
      </c>
      <c r="E3569" s="144">
        <v>18359.189999999999</v>
      </c>
      <c r="F3569" s="144">
        <v>0</v>
      </c>
      <c r="G3569" s="144">
        <v>18359.189999999999</v>
      </c>
      <c r="H3569" s="145">
        <v>44.191093994463834</v>
      </c>
      <c r="I3569" s="146">
        <v>23185.81</v>
      </c>
    </row>
    <row r="3570" spans="1:9" ht="13.5" customHeight="1" x14ac:dyDescent="0.2">
      <c r="A3570" s="127">
        <v>10099</v>
      </c>
      <c r="B3570" s="127" t="str">
        <f t="shared" si="55"/>
        <v>Con</v>
      </c>
      <c r="C3570" s="129" t="s">
        <v>42</v>
      </c>
      <c r="D3570" s="130">
        <v>159302</v>
      </c>
      <c r="E3570" s="130">
        <v>0</v>
      </c>
      <c r="F3570" s="130">
        <v>0</v>
      </c>
      <c r="G3570" s="130">
        <v>0</v>
      </c>
      <c r="H3570" s="131">
        <v>0</v>
      </c>
      <c r="I3570" s="132">
        <v>159302</v>
      </c>
    </row>
    <row r="3571" spans="1:9" ht="12.75" customHeight="1" x14ac:dyDescent="0.2">
      <c r="A3571" s="127">
        <v>10099</v>
      </c>
      <c r="B3571" s="127" t="str">
        <f t="shared" si="55"/>
        <v/>
      </c>
    </row>
    <row r="3572" spans="1:9" ht="13.5" customHeight="1" x14ac:dyDescent="0.2">
      <c r="A3572" s="127">
        <v>10099</v>
      </c>
      <c r="C3572" s="143" t="s">
        <v>44</v>
      </c>
      <c r="D3572" s="144">
        <v>159302</v>
      </c>
      <c r="E3572" s="144">
        <v>0</v>
      </c>
      <c r="F3572" s="144">
        <v>0</v>
      </c>
      <c r="G3572" s="144">
        <v>0</v>
      </c>
      <c r="H3572" s="145">
        <v>0</v>
      </c>
      <c r="I3572" s="146">
        <v>159302</v>
      </c>
    </row>
    <row r="3573" spans="1:9" ht="0.75" customHeight="1" x14ac:dyDescent="0.2">
      <c r="A3573" s="127">
        <v>10099</v>
      </c>
      <c r="B3573" s="127" t="str">
        <f t="shared" si="55"/>
        <v/>
      </c>
    </row>
    <row r="3574" spans="1:9" ht="15.75" customHeight="1" x14ac:dyDescent="0.2">
      <c r="A3574" s="127">
        <v>10099</v>
      </c>
      <c r="C3574" s="139" t="s">
        <v>45</v>
      </c>
      <c r="D3574" s="140">
        <v>1315313</v>
      </c>
      <c r="E3574" s="140">
        <v>303302.51</v>
      </c>
      <c r="F3574" s="140">
        <v>0</v>
      </c>
      <c r="G3574" s="140">
        <v>303302.51</v>
      </c>
      <c r="H3574" s="141">
        <v>23.059341008566026</v>
      </c>
      <c r="I3574" s="142">
        <v>1012010.49</v>
      </c>
    </row>
    <row r="3575" spans="1:9" ht="14.25" customHeight="1" x14ac:dyDescent="0.2">
      <c r="A3575" s="127">
        <v>10099</v>
      </c>
      <c r="B3575" s="127" t="s">
        <v>322</v>
      </c>
      <c r="C3575" s="161" t="s">
        <v>46</v>
      </c>
      <c r="D3575" s="162">
        <v>201563</v>
      </c>
      <c r="E3575" s="162">
        <v>-30558.65</v>
      </c>
      <c r="F3575" s="162">
        <v>0</v>
      </c>
      <c r="G3575" s="162">
        <v>-30558.65</v>
      </c>
      <c r="H3575" s="151">
        <v>-15.160843011862296</v>
      </c>
      <c r="I3575" s="152">
        <v>232121.65</v>
      </c>
    </row>
    <row r="3576" spans="1:9" ht="0.75" customHeight="1" x14ac:dyDescent="0.2">
      <c r="A3576" s="127">
        <v>10099</v>
      </c>
      <c r="B3576" s="127" t="str">
        <f t="shared" si="55"/>
        <v/>
      </c>
    </row>
    <row r="3577" spans="1:9" ht="14.25" customHeight="1" x14ac:dyDescent="0.2">
      <c r="A3577" s="127">
        <v>10099</v>
      </c>
      <c r="B3577" s="127" t="str">
        <f t="shared" si="55"/>
        <v>TOT</v>
      </c>
      <c r="C3577" s="133" t="s">
        <v>58</v>
      </c>
      <c r="D3577" s="134">
        <v>201563</v>
      </c>
      <c r="E3577" s="134">
        <v>-30558.65</v>
      </c>
      <c r="F3577" s="134">
        <v>0</v>
      </c>
      <c r="G3577" s="134">
        <v>-30558.65</v>
      </c>
      <c r="H3577" s="135">
        <v>-15.160843011862296</v>
      </c>
      <c r="I3577" s="136">
        <v>232121.65</v>
      </c>
    </row>
    <row r="3578" spans="1:9" ht="6.75" customHeight="1" x14ac:dyDescent="0.2">
      <c r="B3578" s="127" t="str">
        <f t="shared" si="55"/>
        <v>Lon</v>
      </c>
      <c r="C3578" s="247" t="s">
        <v>202</v>
      </c>
      <c r="D3578" s="247"/>
      <c r="E3578" s="247"/>
      <c r="F3578" s="247"/>
      <c r="G3578" s="247"/>
    </row>
    <row r="3579" spans="1:9" ht="13.5" customHeight="1" x14ac:dyDescent="0.2">
      <c r="B3579" s="127" t="str">
        <f t="shared" si="55"/>
        <v/>
      </c>
      <c r="C3579" s="247"/>
      <c r="D3579" s="247"/>
      <c r="E3579" s="247"/>
      <c r="F3579" s="247"/>
      <c r="G3579" s="247"/>
    </row>
    <row r="3580" spans="1:9" ht="6.75" customHeight="1" x14ac:dyDescent="0.2">
      <c r="B3580" s="127" t="str">
        <f t="shared" si="55"/>
        <v/>
      </c>
      <c r="C3580" s="247"/>
      <c r="D3580" s="247"/>
      <c r="E3580" s="247"/>
      <c r="F3580" s="247"/>
      <c r="G3580" s="247"/>
    </row>
    <row r="3581" spans="1:9" ht="13.5" customHeight="1" x14ac:dyDescent="0.2">
      <c r="B3581" s="127" t="str">
        <f t="shared" si="55"/>
        <v>Rep</v>
      </c>
      <c r="C3581" s="248" t="s">
        <v>203</v>
      </c>
      <c r="D3581" s="248"/>
      <c r="E3581" s="248"/>
      <c r="F3581" s="248"/>
      <c r="G3581" s="248"/>
    </row>
    <row r="3582" spans="1:9" ht="6.75" customHeight="1" x14ac:dyDescent="0.2">
      <c r="B3582" s="127" t="str">
        <f t="shared" si="55"/>
        <v/>
      </c>
    </row>
    <row r="3583" spans="1:9" ht="12.75" customHeight="1" x14ac:dyDescent="0.2">
      <c r="B3583" s="127" t="str">
        <f t="shared" si="55"/>
        <v>Cos</v>
      </c>
      <c r="C3583" s="248" t="s">
        <v>276</v>
      </c>
      <c r="D3583" s="248"/>
      <c r="E3583" s="248"/>
      <c r="F3583" s="248"/>
      <c r="G3583" s="248"/>
    </row>
    <row r="3584" spans="1:9" ht="13.5" customHeight="1" x14ac:dyDescent="0.2">
      <c r="B3584" s="127" t="str">
        <f t="shared" si="55"/>
        <v/>
      </c>
      <c r="C3584" s="248"/>
      <c r="D3584" s="248"/>
      <c r="E3584" s="248"/>
      <c r="F3584" s="248"/>
      <c r="G3584" s="248"/>
    </row>
    <row r="3585" spans="1:9" ht="6" customHeight="1" x14ac:dyDescent="0.2">
      <c r="B3585" s="127" t="str">
        <f t="shared" si="55"/>
        <v/>
      </c>
    </row>
    <row r="3586" spans="1:9" ht="13.5" customHeight="1" x14ac:dyDescent="0.2">
      <c r="B3586" s="127" t="str">
        <f t="shared" si="55"/>
        <v xml:space="preserve">
CF</v>
      </c>
      <c r="C3586" s="249" t="s">
        <v>205</v>
      </c>
      <c r="D3586" s="251" t="s">
        <v>206</v>
      </c>
      <c r="E3586" s="251" t="s">
        <v>207</v>
      </c>
      <c r="F3586" s="251" t="s">
        <v>208</v>
      </c>
      <c r="G3586" s="252" t="s">
        <v>209</v>
      </c>
      <c r="H3586" s="245" t="s">
        <v>210</v>
      </c>
      <c r="I3586" s="243" t="s">
        <v>211</v>
      </c>
    </row>
    <row r="3587" spans="1:9" ht="15" customHeight="1" x14ac:dyDescent="0.2">
      <c r="B3587" s="127" t="str">
        <f t="shared" si="55"/>
        <v/>
      </c>
      <c r="C3587" s="250"/>
      <c r="D3587" s="246"/>
      <c r="E3587" s="246"/>
      <c r="F3587" s="246"/>
      <c r="G3587" s="253"/>
      <c r="H3587" s="246"/>
      <c r="I3587" s="244"/>
    </row>
    <row r="3588" spans="1:9" ht="16.5" customHeight="1" x14ac:dyDescent="0.2">
      <c r="A3588" s="127">
        <v>10100</v>
      </c>
      <c r="B3588" s="126" t="s">
        <v>321</v>
      </c>
      <c r="C3588" s="147" t="s">
        <v>5</v>
      </c>
      <c r="D3588" s="148">
        <v>25795</v>
      </c>
      <c r="E3588" s="149"/>
      <c r="F3588" s="149"/>
      <c r="G3588" s="149"/>
      <c r="H3588" s="149"/>
      <c r="I3588" s="150"/>
    </row>
    <row r="3589" spans="1:9" ht="13.5" customHeight="1" x14ac:dyDescent="0.2">
      <c r="A3589" s="127">
        <v>10100</v>
      </c>
      <c r="B3589" s="127" t="str">
        <f t="shared" si="55"/>
        <v>I01</v>
      </c>
      <c r="C3589" s="129" t="s">
        <v>6</v>
      </c>
      <c r="D3589" s="130">
        <v>-852825</v>
      </c>
      <c r="E3589" s="130">
        <v>-852824.59</v>
      </c>
      <c r="F3589" s="130">
        <v>0</v>
      </c>
      <c r="G3589" s="130">
        <v>-852824.59</v>
      </c>
      <c r="H3589" s="131">
        <v>99.999951924486268</v>
      </c>
      <c r="I3589" s="132">
        <v>-0.41</v>
      </c>
    </row>
    <row r="3590" spans="1:9" ht="13.5" customHeight="1" x14ac:dyDescent="0.2">
      <c r="A3590" s="127">
        <v>10100</v>
      </c>
      <c r="B3590" s="127" t="str">
        <f t="shared" si="55"/>
        <v>I05</v>
      </c>
      <c r="C3590" s="129" t="s">
        <v>8</v>
      </c>
      <c r="D3590" s="130">
        <v>-30360</v>
      </c>
      <c r="E3590" s="130">
        <v>-3960</v>
      </c>
      <c r="F3590" s="130">
        <v>0</v>
      </c>
      <c r="G3590" s="130">
        <v>-3960</v>
      </c>
      <c r="H3590" s="131">
        <v>13.043478260869565</v>
      </c>
      <c r="I3590" s="132">
        <v>-26400</v>
      </c>
    </row>
    <row r="3591" spans="1:9" ht="13.5" customHeight="1" x14ac:dyDescent="0.2">
      <c r="A3591" s="127">
        <v>10100</v>
      </c>
      <c r="B3591" s="127" t="str">
        <f t="shared" si="55"/>
        <v>I06</v>
      </c>
      <c r="C3591" s="129" t="s">
        <v>9</v>
      </c>
      <c r="D3591" s="130">
        <v>-220</v>
      </c>
      <c r="E3591" s="130">
        <v>0</v>
      </c>
      <c r="F3591" s="130">
        <v>0</v>
      </c>
      <c r="G3591" s="130">
        <v>0</v>
      </c>
      <c r="H3591" s="131">
        <v>0</v>
      </c>
      <c r="I3591" s="132">
        <v>-220</v>
      </c>
    </row>
    <row r="3592" spans="1:9" ht="13.5" customHeight="1" x14ac:dyDescent="0.2">
      <c r="A3592" s="127">
        <v>10100</v>
      </c>
      <c r="B3592" s="127" t="str">
        <f t="shared" si="55"/>
        <v>I07</v>
      </c>
      <c r="C3592" s="129" t="s">
        <v>212</v>
      </c>
      <c r="D3592" s="130">
        <v>0</v>
      </c>
      <c r="E3592" s="130">
        <v>-501.88</v>
      </c>
      <c r="F3592" s="130">
        <v>0</v>
      </c>
      <c r="G3592" s="130">
        <v>-501.88</v>
      </c>
      <c r="H3592" s="131">
        <v>0</v>
      </c>
      <c r="I3592" s="132">
        <v>501.88</v>
      </c>
    </row>
    <row r="3593" spans="1:9" ht="13.5" customHeight="1" x14ac:dyDescent="0.2">
      <c r="A3593" s="127">
        <v>10100</v>
      </c>
      <c r="B3593" s="127" t="str">
        <f t="shared" si="55"/>
        <v>I08</v>
      </c>
      <c r="C3593" s="129" t="s">
        <v>213</v>
      </c>
      <c r="D3593" s="130">
        <v>-57990</v>
      </c>
      <c r="E3593" s="130">
        <v>-11836.439999999997</v>
      </c>
      <c r="F3593" s="130">
        <v>0</v>
      </c>
      <c r="G3593" s="130">
        <v>-11836.439999999997</v>
      </c>
      <c r="H3593" s="131">
        <v>20.411174340403512</v>
      </c>
      <c r="I3593" s="132">
        <v>-46153.56</v>
      </c>
    </row>
    <row r="3594" spans="1:9" ht="13.5" customHeight="1" x14ac:dyDescent="0.2">
      <c r="A3594" s="127">
        <v>10100</v>
      </c>
      <c r="B3594" s="127" t="str">
        <f t="shared" si="55"/>
        <v>I09</v>
      </c>
      <c r="C3594" s="129" t="s">
        <v>10</v>
      </c>
      <c r="D3594" s="130">
        <v>-26900</v>
      </c>
      <c r="E3594" s="130">
        <v>-9586.17</v>
      </c>
      <c r="F3594" s="130">
        <v>0</v>
      </c>
      <c r="G3594" s="130">
        <v>-9586.17</v>
      </c>
      <c r="H3594" s="131">
        <v>35.636319702602229</v>
      </c>
      <c r="I3594" s="132">
        <v>-17313.830000000002</v>
      </c>
    </row>
    <row r="3595" spans="1:9" ht="13.5" customHeight="1" x14ac:dyDescent="0.2">
      <c r="A3595" s="127">
        <v>10100</v>
      </c>
      <c r="B3595" s="127" t="str">
        <f t="shared" si="55"/>
        <v>I10</v>
      </c>
      <c r="C3595" s="129" t="s">
        <v>63</v>
      </c>
      <c r="D3595" s="130">
        <v>-4528</v>
      </c>
      <c r="E3595" s="130">
        <v>3550</v>
      </c>
      <c r="F3595" s="130">
        <v>0</v>
      </c>
      <c r="G3595" s="130">
        <v>3550</v>
      </c>
      <c r="H3595" s="131">
        <v>-78.401060070671377</v>
      </c>
      <c r="I3595" s="132">
        <v>-8078</v>
      </c>
    </row>
    <row r="3596" spans="1:9" ht="13.5" customHeight="1" x14ac:dyDescent="0.2">
      <c r="A3596" s="127">
        <v>10100</v>
      </c>
      <c r="B3596" s="127" t="str">
        <f t="shared" ref="B3596:B3659" si="56">LEFT(C3596,3)</f>
        <v>I12</v>
      </c>
      <c r="C3596" s="129" t="s">
        <v>11</v>
      </c>
      <c r="D3596" s="130">
        <v>-29400</v>
      </c>
      <c r="E3596" s="130">
        <v>-9831.6</v>
      </c>
      <c r="F3596" s="130">
        <v>0</v>
      </c>
      <c r="G3596" s="130">
        <v>-9831.6</v>
      </c>
      <c r="H3596" s="131">
        <v>33.440816326530616</v>
      </c>
      <c r="I3596" s="132">
        <v>-19568.400000000001</v>
      </c>
    </row>
    <row r="3597" spans="1:9" ht="13.5" customHeight="1" x14ac:dyDescent="0.2">
      <c r="A3597" s="127">
        <v>10100</v>
      </c>
      <c r="B3597" s="127" t="str">
        <f t="shared" si="56"/>
        <v>I13</v>
      </c>
      <c r="C3597" s="129" t="s">
        <v>12</v>
      </c>
      <c r="D3597" s="130">
        <v>-300</v>
      </c>
      <c r="E3597" s="130">
        <v>-5917.84</v>
      </c>
      <c r="F3597" s="130">
        <v>0</v>
      </c>
      <c r="G3597" s="130">
        <v>-5917.84</v>
      </c>
      <c r="H3597" s="131">
        <v>1972.6133333333332</v>
      </c>
      <c r="I3597" s="132">
        <v>5617.84</v>
      </c>
    </row>
    <row r="3598" spans="1:9" ht="13.5" customHeight="1" x14ac:dyDescent="0.2">
      <c r="A3598" s="127">
        <v>10100</v>
      </c>
      <c r="B3598" s="127" t="str">
        <f t="shared" si="56"/>
        <v>I18</v>
      </c>
      <c r="C3598" s="129" t="s">
        <v>13</v>
      </c>
      <c r="D3598" s="130">
        <v>-50452</v>
      </c>
      <c r="E3598" s="130">
        <v>-10715.08</v>
      </c>
      <c r="F3598" s="130">
        <v>0</v>
      </c>
      <c r="G3598" s="130">
        <v>-10715.08</v>
      </c>
      <c r="H3598" s="131">
        <v>21.238166970585905</v>
      </c>
      <c r="I3598" s="132">
        <v>-39736.92</v>
      </c>
    </row>
    <row r="3599" spans="1:9" ht="12.75" customHeight="1" x14ac:dyDescent="0.2">
      <c r="A3599" s="127">
        <v>10100</v>
      </c>
      <c r="B3599" s="127" t="str">
        <f t="shared" si="56"/>
        <v/>
      </c>
    </row>
    <row r="3600" spans="1:9" ht="13.5" customHeight="1" x14ac:dyDescent="0.2">
      <c r="A3600" s="127">
        <v>10100</v>
      </c>
      <c r="C3600" s="143" t="s">
        <v>14</v>
      </c>
      <c r="D3600" s="144">
        <v>-1052975</v>
      </c>
      <c r="E3600" s="144">
        <v>-901623.6</v>
      </c>
      <c r="F3600" s="144">
        <v>0</v>
      </c>
      <c r="G3600" s="144">
        <v>-901623.6</v>
      </c>
      <c r="H3600" s="145">
        <v>85.626306417531282</v>
      </c>
      <c r="I3600" s="146">
        <v>-151351.4</v>
      </c>
    </row>
    <row r="3601" spans="1:9" ht="0.75" customHeight="1" x14ac:dyDescent="0.2">
      <c r="A3601" s="127">
        <v>10100</v>
      </c>
      <c r="B3601" s="127" t="str">
        <f t="shared" si="56"/>
        <v/>
      </c>
    </row>
    <row r="3602" spans="1:9" ht="13.5" customHeight="1" x14ac:dyDescent="0.2">
      <c r="A3602" s="127">
        <v>10100</v>
      </c>
      <c r="B3602" s="127" t="str">
        <f t="shared" si="56"/>
        <v>E01</v>
      </c>
      <c r="C3602" s="129" t="s">
        <v>15</v>
      </c>
      <c r="D3602" s="130">
        <v>539307</v>
      </c>
      <c r="E3602" s="130">
        <v>0</v>
      </c>
      <c r="F3602" s="130">
        <v>0</v>
      </c>
      <c r="G3602" s="130">
        <v>0</v>
      </c>
      <c r="H3602" s="131">
        <v>0</v>
      </c>
      <c r="I3602" s="132">
        <v>539307</v>
      </c>
    </row>
    <row r="3603" spans="1:9" ht="13.5" customHeight="1" x14ac:dyDescent="0.2">
      <c r="A3603" s="127">
        <v>10100</v>
      </c>
      <c r="B3603" s="127" t="str">
        <f t="shared" si="56"/>
        <v>E03</v>
      </c>
      <c r="C3603" s="129" t="s">
        <v>17</v>
      </c>
      <c r="D3603" s="130">
        <v>117646</v>
      </c>
      <c r="E3603" s="130">
        <v>0</v>
      </c>
      <c r="F3603" s="130">
        <v>0</v>
      </c>
      <c r="G3603" s="130">
        <v>0</v>
      </c>
      <c r="H3603" s="131">
        <v>0</v>
      </c>
      <c r="I3603" s="132">
        <v>117646</v>
      </c>
    </row>
    <row r="3604" spans="1:9" ht="13.5" customHeight="1" x14ac:dyDescent="0.2">
      <c r="A3604" s="127">
        <v>10100</v>
      </c>
      <c r="B3604" s="127" t="str">
        <f t="shared" si="56"/>
        <v>E04</v>
      </c>
      <c r="C3604" s="129" t="s">
        <v>18</v>
      </c>
      <c r="D3604" s="130">
        <v>24938</v>
      </c>
      <c r="E3604" s="130">
        <v>0</v>
      </c>
      <c r="F3604" s="130">
        <v>0</v>
      </c>
      <c r="G3604" s="130">
        <v>0</v>
      </c>
      <c r="H3604" s="131">
        <v>0</v>
      </c>
      <c r="I3604" s="132">
        <v>24938</v>
      </c>
    </row>
    <row r="3605" spans="1:9" ht="13.5" customHeight="1" x14ac:dyDescent="0.2">
      <c r="A3605" s="127">
        <v>10100</v>
      </c>
      <c r="B3605" s="127" t="str">
        <f t="shared" si="56"/>
        <v>E05</v>
      </c>
      <c r="C3605" s="129" t="s">
        <v>214</v>
      </c>
      <c r="D3605" s="130">
        <v>41465</v>
      </c>
      <c r="E3605" s="130">
        <v>0</v>
      </c>
      <c r="F3605" s="130">
        <v>0</v>
      </c>
      <c r="G3605" s="130">
        <v>0</v>
      </c>
      <c r="H3605" s="131">
        <v>0</v>
      </c>
      <c r="I3605" s="132">
        <v>41465</v>
      </c>
    </row>
    <row r="3606" spans="1:9" ht="13.5" customHeight="1" x14ac:dyDescent="0.2">
      <c r="A3606" s="127">
        <v>10100</v>
      </c>
      <c r="B3606" s="127" t="str">
        <f t="shared" si="56"/>
        <v>E07</v>
      </c>
      <c r="C3606" s="129" t="s">
        <v>19</v>
      </c>
      <c r="D3606" s="130">
        <v>44610</v>
      </c>
      <c r="E3606" s="130">
        <v>0</v>
      </c>
      <c r="F3606" s="130">
        <v>0</v>
      </c>
      <c r="G3606" s="130">
        <v>0</v>
      </c>
      <c r="H3606" s="131">
        <v>0</v>
      </c>
      <c r="I3606" s="132">
        <v>44610</v>
      </c>
    </row>
    <row r="3607" spans="1:9" ht="13.5" customHeight="1" x14ac:dyDescent="0.2">
      <c r="A3607" s="127">
        <v>10100</v>
      </c>
      <c r="B3607" s="127" t="str">
        <f t="shared" si="56"/>
        <v>E08</v>
      </c>
      <c r="C3607" s="129" t="s">
        <v>20</v>
      </c>
      <c r="D3607" s="130">
        <v>4450</v>
      </c>
      <c r="E3607" s="130">
        <v>1674.51</v>
      </c>
      <c r="F3607" s="130">
        <v>0</v>
      </c>
      <c r="G3607" s="130">
        <v>1674.51</v>
      </c>
      <c r="H3607" s="131">
        <v>37.629438202247194</v>
      </c>
      <c r="I3607" s="132">
        <v>2775.49</v>
      </c>
    </row>
    <row r="3608" spans="1:9" ht="13.5" customHeight="1" x14ac:dyDescent="0.2">
      <c r="A3608" s="127">
        <v>10100</v>
      </c>
      <c r="B3608" s="127" t="str">
        <f t="shared" si="56"/>
        <v>E09</v>
      </c>
      <c r="C3608" s="129" t="s">
        <v>215</v>
      </c>
      <c r="D3608" s="130">
        <v>2780</v>
      </c>
      <c r="E3608" s="130">
        <v>3143.94</v>
      </c>
      <c r="F3608" s="130">
        <v>0</v>
      </c>
      <c r="G3608" s="130">
        <v>3143.94</v>
      </c>
      <c r="H3608" s="131">
        <v>113.09136690647482</v>
      </c>
      <c r="I3608" s="132">
        <v>-363.94</v>
      </c>
    </row>
    <row r="3609" spans="1:9" ht="13.5" customHeight="1" x14ac:dyDescent="0.2">
      <c r="A3609" s="127">
        <v>10100</v>
      </c>
      <c r="B3609" s="127" t="str">
        <f t="shared" si="56"/>
        <v>E10</v>
      </c>
      <c r="C3609" s="129" t="s">
        <v>21</v>
      </c>
      <c r="D3609" s="130">
        <v>6957</v>
      </c>
      <c r="E3609" s="130">
        <v>0</v>
      </c>
      <c r="F3609" s="130">
        <v>0</v>
      </c>
      <c r="G3609" s="130">
        <v>0</v>
      </c>
      <c r="H3609" s="131">
        <v>0</v>
      </c>
      <c r="I3609" s="132">
        <v>6957</v>
      </c>
    </row>
    <row r="3610" spans="1:9" ht="13.5" customHeight="1" x14ac:dyDescent="0.2">
      <c r="A3610" s="127">
        <v>10100</v>
      </c>
      <c r="B3610" s="127" t="str">
        <f t="shared" si="56"/>
        <v>E11</v>
      </c>
      <c r="C3610" s="129" t="s">
        <v>22</v>
      </c>
      <c r="D3610" s="130">
        <v>900</v>
      </c>
      <c r="E3610" s="130">
        <v>0</v>
      </c>
      <c r="F3610" s="130">
        <v>0</v>
      </c>
      <c r="G3610" s="130">
        <v>0</v>
      </c>
      <c r="H3610" s="131">
        <v>0</v>
      </c>
      <c r="I3610" s="132">
        <v>900</v>
      </c>
    </row>
    <row r="3611" spans="1:9" ht="12.75" customHeight="1" x14ac:dyDescent="0.2">
      <c r="A3611" s="127">
        <v>10100</v>
      </c>
      <c r="B3611" s="127" t="str">
        <f t="shared" si="56"/>
        <v/>
      </c>
    </row>
    <row r="3612" spans="1:9" ht="13.5" customHeight="1" x14ac:dyDescent="0.2">
      <c r="A3612" s="127">
        <v>10100</v>
      </c>
      <c r="C3612" s="143" t="s">
        <v>23</v>
      </c>
      <c r="D3612" s="144">
        <v>783053</v>
      </c>
      <c r="E3612" s="144">
        <v>4818.45</v>
      </c>
      <c r="F3612" s="144">
        <v>0</v>
      </c>
      <c r="G3612" s="144">
        <v>4818.45</v>
      </c>
      <c r="H3612" s="145">
        <v>0.61534149029503749</v>
      </c>
      <c r="I3612" s="146">
        <v>778234.55</v>
      </c>
    </row>
    <row r="3613" spans="1:9" ht="13.5" customHeight="1" x14ac:dyDescent="0.2">
      <c r="A3613" s="127">
        <v>10100</v>
      </c>
      <c r="B3613" s="127" t="str">
        <f t="shared" si="56"/>
        <v>E12</v>
      </c>
      <c r="C3613" s="129" t="s">
        <v>24</v>
      </c>
      <c r="D3613" s="130">
        <v>8000</v>
      </c>
      <c r="E3613" s="130">
        <v>1117.1600000000001</v>
      </c>
      <c r="F3613" s="130">
        <v>0</v>
      </c>
      <c r="G3613" s="130">
        <v>1117.1600000000001</v>
      </c>
      <c r="H3613" s="131">
        <v>13.964500000000001</v>
      </c>
      <c r="I3613" s="132">
        <v>6882.84</v>
      </c>
    </row>
    <row r="3614" spans="1:9" ht="13.5" customHeight="1" x14ac:dyDescent="0.2">
      <c r="A3614" s="127">
        <v>10100</v>
      </c>
      <c r="B3614" s="127" t="str">
        <f t="shared" si="56"/>
        <v>E14</v>
      </c>
      <c r="C3614" s="129" t="s">
        <v>25</v>
      </c>
      <c r="D3614" s="130">
        <v>7500</v>
      </c>
      <c r="E3614" s="130">
        <v>5814.61</v>
      </c>
      <c r="F3614" s="130">
        <v>0</v>
      </c>
      <c r="G3614" s="130">
        <v>5814.61</v>
      </c>
      <c r="H3614" s="131">
        <v>77.528133333333329</v>
      </c>
      <c r="I3614" s="132">
        <v>1685.39</v>
      </c>
    </row>
    <row r="3615" spans="1:9" ht="13.5" customHeight="1" x14ac:dyDescent="0.2">
      <c r="A3615" s="127">
        <v>10100</v>
      </c>
      <c r="B3615" s="127" t="str">
        <f t="shared" si="56"/>
        <v>E15</v>
      </c>
      <c r="C3615" s="129" t="s">
        <v>26</v>
      </c>
      <c r="D3615" s="130">
        <v>3500</v>
      </c>
      <c r="E3615" s="130">
        <v>637.32000000000005</v>
      </c>
      <c r="F3615" s="130">
        <v>0</v>
      </c>
      <c r="G3615" s="130">
        <v>637.32000000000005</v>
      </c>
      <c r="H3615" s="131">
        <v>18.209142857142862</v>
      </c>
      <c r="I3615" s="132">
        <v>2862.68</v>
      </c>
    </row>
    <row r="3616" spans="1:9" ht="13.5" customHeight="1" x14ac:dyDescent="0.2">
      <c r="A3616" s="127">
        <v>10100</v>
      </c>
      <c r="B3616" s="127" t="str">
        <f t="shared" si="56"/>
        <v>E16</v>
      </c>
      <c r="C3616" s="129" t="s">
        <v>27</v>
      </c>
      <c r="D3616" s="130">
        <v>9000</v>
      </c>
      <c r="E3616" s="130">
        <v>2217.25</v>
      </c>
      <c r="F3616" s="130">
        <v>0</v>
      </c>
      <c r="G3616" s="130">
        <v>2217.25</v>
      </c>
      <c r="H3616" s="131">
        <v>24.636111111111113</v>
      </c>
      <c r="I3616" s="132">
        <v>6782.75</v>
      </c>
    </row>
    <row r="3617" spans="1:9" ht="13.5" customHeight="1" x14ac:dyDescent="0.2">
      <c r="A3617" s="127">
        <v>10100</v>
      </c>
      <c r="B3617" s="127" t="str">
        <f t="shared" si="56"/>
        <v>E17</v>
      </c>
      <c r="C3617" s="129" t="s">
        <v>28</v>
      </c>
      <c r="D3617" s="130">
        <v>2686</v>
      </c>
      <c r="E3617" s="130">
        <v>3157.62</v>
      </c>
      <c r="F3617" s="130">
        <v>0</v>
      </c>
      <c r="G3617" s="130">
        <v>3157.62</v>
      </c>
      <c r="H3617" s="131">
        <v>117.55845122859272</v>
      </c>
      <c r="I3617" s="132">
        <v>-471.62</v>
      </c>
    </row>
    <row r="3618" spans="1:9" ht="13.5" customHeight="1" x14ac:dyDescent="0.2">
      <c r="A3618" s="127">
        <v>10100</v>
      </c>
      <c r="B3618" s="127" t="str">
        <f t="shared" si="56"/>
        <v>E18</v>
      </c>
      <c r="C3618" s="129" t="s">
        <v>29</v>
      </c>
      <c r="D3618" s="130">
        <v>5940</v>
      </c>
      <c r="E3618" s="130">
        <v>4690.97</v>
      </c>
      <c r="F3618" s="130">
        <v>0</v>
      </c>
      <c r="G3618" s="130">
        <v>4690.97</v>
      </c>
      <c r="H3618" s="131">
        <v>78.972558922558918</v>
      </c>
      <c r="I3618" s="132">
        <v>1249.03</v>
      </c>
    </row>
    <row r="3619" spans="1:9" ht="12.75" customHeight="1" x14ac:dyDescent="0.2">
      <c r="A3619" s="127">
        <v>10100</v>
      </c>
      <c r="B3619" s="127" t="str">
        <f t="shared" si="56"/>
        <v/>
      </c>
    </row>
    <row r="3620" spans="1:9" ht="13.5" customHeight="1" x14ac:dyDescent="0.2">
      <c r="A3620" s="127">
        <v>10100</v>
      </c>
      <c r="C3620" s="143" t="s">
        <v>30</v>
      </c>
      <c r="D3620" s="144">
        <v>36626</v>
      </c>
      <c r="E3620" s="144">
        <v>17634.93</v>
      </c>
      <c r="F3620" s="144">
        <v>0</v>
      </c>
      <c r="G3620" s="144">
        <v>17634.93</v>
      </c>
      <c r="H3620" s="145">
        <v>48.148664882870101</v>
      </c>
      <c r="I3620" s="146">
        <v>18991.07</v>
      </c>
    </row>
    <row r="3621" spans="1:9" ht="13.5" customHeight="1" x14ac:dyDescent="0.2">
      <c r="A3621" s="127">
        <v>10100</v>
      </c>
      <c r="B3621" s="127" t="str">
        <f t="shared" si="56"/>
        <v>E19</v>
      </c>
      <c r="C3621" s="129" t="s">
        <v>31</v>
      </c>
      <c r="D3621" s="130">
        <v>49695</v>
      </c>
      <c r="E3621" s="130">
        <v>24019.439999999999</v>
      </c>
      <c r="F3621" s="130">
        <v>0</v>
      </c>
      <c r="G3621" s="130">
        <v>24019.439999999999</v>
      </c>
      <c r="H3621" s="131">
        <v>48.333715665559914</v>
      </c>
      <c r="I3621" s="132">
        <v>25675.56</v>
      </c>
    </row>
    <row r="3622" spans="1:9" ht="13.5" customHeight="1" x14ac:dyDescent="0.2">
      <c r="A3622" s="127">
        <v>10100</v>
      </c>
      <c r="B3622" s="127" t="str">
        <f t="shared" si="56"/>
        <v>E20</v>
      </c>
      <c r="C3622" s="129" t="s">
        <v>32</v>
      </c>
      <c r="D3622" s="130">
        <v>8210</v>
      </c>
      <c r="E3622" s="130">
        <v>6154.6</v>
      </c>
      <c r="F3622" s="130">
        <v>0</v>
      </c>
      <c r="G3622" s="130">
        <v>6154.6</v>
      </c>
      <c r="H3622" s="131">
        <v>74.964677222898914</v>
      </c>
      <c r="I3622" s="132">
        <v>2055.4</v>
      </c>
    </row>
    <row r="3623" spans="1:9" ht="13.5" customHeight="1" x14ac:dyDescent="0.2">
      <c r="A3623" s="127">
        <v>10100</v>
      </c>
      <c r="B3623" s="127" t="str">
        <f t="shared" si="56"/>
        <v>E22</v>
      </c>
      <c r="C3623" s="129" t="s">
        <v>33</v>
      </c>
      <c r="D3623" s="130">
        <v>4700</v>
      </c>
      <c r="E3623" s="130">
        <v>1768.35</v>
      </c>
      <c r="F3623" s="130">
        <v>0</v>
      </c>
      <c r="G3623" s="130">
        <v>1768.35</v>
      </c>
      <c r="H3623" s="131">
        <v>37.624468085106386</v>
      </c>
      <c r="I3623" s="132">
        <v>2931.65</v>
      </c>
    </row>
    <row r="3624" spans="1:9" ht="13.5" customHeight="1" x14ac:dyDescent="0.2">
      <c r="A3624" s="127">
        <v>10100</v>
      </c>
      <c r="B3624" s="127" t="str">
        <f t="shared" si="56"/>
        <v>E23</v>
      </c>
      <c r="C3624" s="129" t="s">
        <v>34</v>
      </c>
      <c r="D3624" s="130">
        <v>4200</v>
      </c>
      <c r="E3624" s="130">
        <v>2714.75</v>
      </c>
      <c r="F3624" s="130">
        <v>0</v>
      </c>
      <c r="G3624" s="130">
        <v>2714.75</v>
      </c>
      <c r="H3624" s="131">
        <v>64.636904761904759</v>
      </c>
      <c r="I3624" s="132">
        <v>1485.25</v>
      </c>
    </row>
    <row r="3625" spans="1:9" ht="13.5" customHeight="1" x14ac:dyDescent="0.2">
      <c r="A3625" s="127">
        <v>10100</v>
      </c>
      <c r="B3625" s="127" t="str">
        <f t="shared" si="56"/>
        <v>E24</v>
      </c>
      <c r="C3625" s="129" t="s">
        <v>35</v>
      </c>
      <c r="D3625" s="130">
        <v>9680</v>
      </c>
      <c r="E3625" s="130">
        <v>4212.87</v>
      </c>
      <c r="F3625" s="130">
        <v>0</v>
      </c>
      <c r="G3625" s="130">
        <v>4212.87</v>
      </c>
      <c r="H3625" s="131">
        <v>43.521384297520662</v>
      </c>
      <c r="I3625" s="132">
        <v>5467.13</v>
      </c>
    </row>
    <row r="3626" spans="1:9" ht="13.5" customHeight="1" x14ac:dyDescent="0.2">
      <c r="A3626" s="127">
        <v>10100</v>
      </c>
      <c r="B3626" s="127" t="str">
        <f t="shared" si="56"/>
        <v>E25</v>
      </c>
      <c r="C3626" s="129" t="s">
        <v>36</v>
      </c>
      <c r="D3626" s="130">
        <v>64352</v>
      </c>
      <c r="E3626" s="130">
        <v>19798.63</v>
      </c>
      <c r="F3626" s="130">
        <v>0</v>
      </c>
      <c r="G3626" s="130">
        <v>19798.63</v>
      </c>
      <c r="H3626" s="131">
        <v>30.766145574341127</v>
      </c>
      <c r="I3626" s="132">
        <v>44553.37</v>
      </c>
    </row>
    <row r="3627" spans="1:9" ht="12.75" customHeight="1" x14ac:dyDescent="0.2">
      <c r="A3627" s="127">
        <v>10100</v>
      </c>
      <c r="B3627" s="127" t="str">
        <f t="shared" si="56"/>
        <v/>
      </c>
    </row>
    <row r="3628" spans="1:9" ht="13.5" customHeight="1" x14ac:dyDescent="0.2">
      <c r="A3628" s="127">
        <v>10100</v>
      </c>
      <c r="C3628" s="143" t="s">
        <v>37</v>
      </c>
      <c r="D3628" s="144">
        <v>140837</v>
      </c>
      <c r="E3628" s="144">
        <v>58668.639999999999</v>
      </c>
      <c r="F3628" s="144">
        <v>0</v>
      </c>
      <c r="G3628" s="144">
        <v>58668.639999999999</v>
      </c>
      <c r="H3628" s="145">
        <v>41.657121353053533</v>
      </c>
      <c r="I3628" s="146">
        <v>82168.36</v>
      </c>
    </row>
    <row r="3629" spans="1:9" ht="13.5" customHeight="1" x14ac:dyDescent="0.2">
      <c r="A3629" s="127">
        <v>10100</v>
      </c>
      <c r="B3629" s="127" t="str">
        <f t="shared" si="56"/>
        <v>E26</v>
      </c>
      <c r="C3629" s="129" t="s">
        <v>38</v>
      </c>
      <c r="D3629" s="130">
        <v>2820</v>
      </c>
      <c r="E3629" s="130">
        <v>3000</v>
      </c>
      <c r="F3629" s="130">
        <v>0</v>
      </c>
      <c r="G3629" s="130">
        <v>3000</v>
      </c>
      <c r="H3629" s="131">
        <v>106.38297872340425</v>
      </c>
      <c r="I3629" s="132">
        <v>-180</v>
      </c>
    </row>
    <row r="3630" spans="1:9" ht="13.5" customHeight="1" x14ac:dyDescent="0.2">
      <c r="A3630" s="127">
        <v>10100</v>
      </c>
      <c r="B3630" s="127" t="str">
        <f t="shared" si="56"/>
        <v>E27</v>
      </c>
      <c r="C3630" s="129" t="s">
        <v>39</v>
      </c>
      <c r="D3630" s="130">
        <v>82302</v>
      </c>
      <c r="E3630" s="130">
        <v>27825.32</v>
      </c>
      <c r="F3630" s="130">
        <v>0</v>
      </c>
      <c r="G3630" s="130">
        <v>27825.32</v>
      </c>
      <c r="H3630" s="131">
        <v>33.808801730213119</v>
      </c>
      <c r="I3630" s="132">
        <v>54476.68</v>
      </c>
    </row>
    <row r="3631" spans="1:9" ht="13.5" customHeight="1" x14ac:dyDescent="0.2">
      <c r="A3631" s="127">
        <v>10100</v>
      </c>
      <c r="B3631" s="127" t="str">
        <f t="shared" si="56"/>
        <v>E28</v>
      </c>
      <c r="C3631" s="129" t="s">
        <v>40</v>
      </c>
      <c r="D3631" s="130">
        <v>14575</v>
      </c>
      <c r="E3631" s="130">
        <v>7989.48</v>
      </c>
      <c r="F3631" s="130">
        <v>0</v>
      </c>
      <c r="G3631" s="130">
        <v>7989.48</v>
      </c>
      <c r="H3631" s="131">
        <v>54.816329331046312</v>
      </c>
      <c r="I3631" s="132">
        <v>6585.52</v>
      </c>
    </row>
    <row r="3632" spans="1:9" ht="12.75" customHeight="1" x14ac:dyDescent="0.2">
      <c r="A3632" s="127">
        <v>10100</v>
      </c>
      <c r="B3632" s="127" t="str">
        <f t="shared" si="56"/>
        <v/>
      </c>
    </row>
    <row r="3633" spans="1:9" ht="13.5" customHeight="1" x14ac:dyDescent="0.2">
      <c r="A3633" s="127">
        <v>10100</v>
      </c>
      <c r="C3633" s="143" t="s">
        <v>41</v>
      </c>
      <c r="D3633" s="144">
        <v>99697</v>
      </c>
      <c r="E3633" s="144">
        <v>38814.800000000003</v>
      </c>
      <c r="F3633" s="144">
        <v>0</v>
      </c>
      <c r="G3633" s="144">
        <v>38814.800000000003</v>
      </c>
      <c r="H3633" s="145">
        <v>38.932766281833956</v>
      </c>
      <c r="I3633" s="146">
        <v>60882.2</v>
      </c>
    </row>
    <row r="3634" spans="1:9" ht="13.5" customHeight="1" x14ac:dyDescent="0.2">
      <c r="A3634" s="127">
        <v>10100</v>
      </c>
      <c r="B3634" s="127" t="str">
        <f t="shared" si="56"/>
        <v>Con</v>
      </c>
      <c r="C3634" s="129" t="s">
        <v>42</v>
      </c>
      <c r="D3634" s="130">
        <v>8557</v>
      </c>
      <c r="E3634" s="130">
        <v>0</v>
      </c>
      <c r="F3634" s="130">
        <v>0</v>
      </c>
      <c r="G3634" s="130">
        <v>0</v>
      </c>
      <c r="H3634" s="131">
        <v>0</v>
      </c>
      <c r="I3634" s="132">
        <v>8557</v>
      </c>
    </row>
    <row r="3635" spans="1:9" ht="13.5" customHeight="1" x14ac:dyDescent="0.2">
      <c r="A3635" s="127">
        <v>10100</v>
      </c>
      <c r="B3635" s="127" t="str">
        <f t="shared" si="56"/>
        <v>Rev</v>
      </c>
      <c r="C3635" s="129" t="s">
        <v>224</v>
      </c>
      <c r="D3635" s="130">
        <v>10000</v>
      </c>
      <c r="E3635" s="130">
        <v>0</v>
      </c>
      <c r="F3635" s="130">
        <v>0</v>
      </c>
      <c r="G3635" s="130">
        <v>0</v>
      </c>
      <c r="H3635" s="131">
        <v>0</v>
      </c>
      <c r="I3635" s="132">
        <v>10000</v>
      </c>
    </row>
    <row r="3636" spans="1:9" ht="12.75" customHeight="1" x14ac:dyDescent="0.2">
      <c r="A3636" s="127">
        <v>10100</v>
      </c>
      <c r="B3636" s="127" t="str">
        <f t="shared" si="56"/>
        <v/>
      </c>
    </row>
    <row r="3637" spans="1:9" ht="13.5" customHeight="1" x14ac:dyDescent="0.2">
      <c r="A3637" s="127">
        <v>10100</v>
      </c>
      <c r="C3637" s="143" t="s">
        <v>44</v>
      </c>
      <c r="D3637" s="144">
        <v>18557</v>
      </c>
      <c r="E3637" s="144">
        <v>0</v>
      </c>
      <c r="F3637" s="144">
        <v>0</v>
      </c>
      <c r="G3637" s="144">
        <v>0</v>
      </c>
      <c r="H3637" s="145">
        <v>0</v>
      </c>
      <c r="I3637" s="146">
        <v>18557</v>
      </c>
    </row>
    <row r="3638" spans="1:9" ht="0.75" customHeight="1" x14ac:dyDescent="0.2">
      <c r="A3638" s="127">
        <v>10100</v>
      </c>
      <c r="B3638" s="127" t="str">
        <f t="shared" si="56"/>
        <v/>
      </c>
    </row>
    <row r="3639" spans="1:9" ht="15.75" customHeight="1" x14ac:dyDescent="0.2">
      <c r="A3639" s="127">
        <v>10100</v>
      </c>
      <c r="C3639" s="139" t="s">
        <v>45</v>
      </c>
      <c r="D3639" s="140">
        <v>1078770</v>
      </c>
      <c r="E3639" s="140">
        <v>119936.82</v>
      </c>
      <c r="F3639" s="140">
        <v>0</v>
      </c>
      <c r="G3639" s="140">
        <v>119936.82</v>
      </c>
      <c r="H3639" s="141">
        <v>11.117923190300065</v>
      </c>
      <c r="I3639" s="142">
        <v>958833.18</v>
      </c>
    </row>
    <row r="3640" spans="1:9" ht="14.25" customHeight="1" x14ac:dyDescent="0.2">
      <c r="A3640" s="127">
        <v>10100</v>
      </c>
      <c r="B3640" s="127" t="s">
        <v>322</v>
      </c>
      <c r="C3640" s="161" t="s">
        <v>46</v>
      </c>
      <c r="D3640" s="162">
        <v>25795</v>
      </c>
      <c r="E3640" s="162">
        <v>-781686.78</v>
      </c>
      <c r="F3640" s="162">
        <v>0</v>
      </c>
      <c r="G3640" s="162">
        <v>-781686.78</v>
      </c>
      <c r="H3640" s="151">
        <v>-3030.3810040705562</v>
      </c>
      <c r="I3640" s="152">
        <v>807481.78</v>
      </c>
    </row>
    <row r="3641" spans="1:9" ht="0.75" customHeight="1" x14ac:dyDescent="0.2">
      <c r="A3641" s="127">
        <v>10100</v>
      </c>
      <c r="B3641" s="127" t="str">
        <f t="shared" si="56"/>
        <v/>
      </c>
    </row>
    <row r="3642" spans="1:9" ht="14.25" customHeight="1" x14ac:dyDescent="0.2">
      <c r="A3642" s="127">
        <v>10100</v>
      </c>
      <c r="B3642" s="127" t="str">
        <f t="shared" si="56"/>
        <v>TOT</v>
      </c>
      <c r="C3642" s="133" t="s">
        <v>58</v>
      </c>
      <c r="D3642" s="134">
        <v>25795</v>
      </c>
      <c r="E3642" s="134">
        <v>-781686.78</v>
      </c>
      <c r="F3642" s="134">
        <v>0</v>
      </c>
      <c r="G3642" s="134">
        <v>-781686.78</v>
      </c>
      <c r="H3642" s="135">
        <v>-3030.3810040705562</v>
      </c>
      <c r="I3642" s="136">
        <v>807481.78</v>
      </c>
    </row>
    <row r="3643" spans="1:9" ht="6.75" customHeight="1" x14ac:dyDescent="0.2">
      <c r="B3643" s="127" t="str">
        <f t="shared" si="56"/>
        <v>Lon</v>
      </c>
      <c r="C3643" s="247" t="s">
        <v>202</v>
      </c>
      <c r="D3643" s="247"/>
      <c r="E3643" s="247"/>
      <c r="F3643" s="247"/>
      <c r="G3643" s="247"/>
    </row>
    <row r="3644" spans="1:9" ht="13.5" customHeight="1" x14ac:dyDescent="0.2">
      <c r="B3644" s="127" t="str">
        <f t="shared" si="56"/>
        <v/>
      </c>
      <c r="C3644" s="247"/>
      <c r="D3644" s="247"/>
      <c r="E3644" s="247"/>
      <c r="F3644" s="247"/>
      <c r="G3644" s="247"/>
    </row>
    <row r="3645" spans="1:9" ht="6.75" customHeight="1" x14ac:dyDescent="0.2">
      <c r="B3645" s="127" t="str">
        <f t="shared" si="56"/>
        <v/>
      </c>
      <c r="C3645" s="247"/>
      <c r="D3645" s="247"/>
      <c r="E3645" s="247"/>
      <c r="F3645" s="247"/>
      <c r="G3645" s="247"/>
    </row>
    <row r="3646" spans="1:9" ht="13.5" customHeight="1" x14ac:dyDescent="0.2">
      <c r="B3646" s="127" t="str">
        <f t="shared" si="56"/>
        <v>Rep</v>
      </c>
      <c r="C3646" s="248" t="s">
        <v>203</v>
      </c>
      <c r="D3646" s="248"/>
      <c r="E3646" s="248"/>
      <c r="F3646" s="248"/>
      <c r="G3646" s="248"/>
    </row>
    <row r="3647" spans="1:9" ht="6.75" customHeight="1" x14ac:dyDescent="0.2">
      <c r="B3647" s="127" t="str">
        <f t="shared" si="56"/>
        <v/>
      </c>
    </row>
    <row r="3648" spans="1:9" ht="12.75" customHeight="1" x14ac:dyDescent="0.2">
      <c r="B3648" s="127" t="str">
        <f t="shared" si="56"/>
        <v>Cos</v>
      </c>
      <c r="C3648" s="248" t="s">
        <v>277</v>
      </c>
      <c r="D3648" s="248"/>
      <c r="E3648" s="248"/>
      <c r="F3648" s="248"/>
      <c r="G3648" s="248"/>
    </row>
    <row r="3649" spans="1:9" ht="13.5" customHeight="1" x14ac:dyDescent="0.2">
      <c r="B3649" s="127" t="str">
        <f t="shared" si="56"/>
        <v/>
      </c>
      <c r="C3649" s="248"/>
      <c r="D3649" s="248"/>
      <c r="E3649" s="248"/>
      <c r="F3649" s="248"/>
      <c r="G3649" s="248"/>
    </row>
    <row r="3650" spans="1:9" ht="6" customHeight="1" x14ac:dyDescent="0.2">
      <c r="B3650" s="127" t="str">
        <f t="shared" si="56"/>
        <v/>
      </c>
    </row>
    <row r="3651" spans="1:9" ht="13.5" customHeight="1" x14ac:dyDescent="0.2">
      <c r="B3651" s="127" t="str">
        <f t="shared" si="56"/>
        <v xml:space="preserve">
CF</v>
      </c>
      <c r="C3651" s="249" t="s">
        <v>205</v>
      </c>
      <c r="D3651" s="251" t="s">
        <v>206</v>
      </c>
      <c r="E3651" s="251" t="s">
        <v>207</v>
      </c>
      <c r="F3651" s="251" t="s">
        <v>208</v>
      </c>
      <c r="G3651" s="252" t="s">
        <v>209</v>
      </c>
      <c r="H3651" s="245" t="s">
        <v>210</v>
      </c>
      <c r="I3651" s="243" t="s">
        <v>211</v>
      </c>
    </row>
    <row r="3652" spans="1:9" ht="15" customHeight="1" x14ac:dyDescent="0.2">
      <c r="B3652" s="127" t="str">
        <f t="shared" si="56"/>
        <v/>
      </c>
      <c r="C3652" s="250"/>
      <c r="D3652" s="246"/>
      <c r="E3652" s="246"/>
      <c r="F3652" s="246"/>
      <c r="G3652" s="253"/>
      <c r="H3652" s="246"/>
      <c r="I3652" s="244"/>
    </row>
    <row r="3653" spans="1:9" ht="16.5" customHeight="1" x14ac:dyDescent="0.2">
      <c r="A3653" s="127">
        <v>10101</v>
      </c>
      <c r="B3653" s="126" t="s">
        <v>321</v>
      </c>
      <c r="C3653" s="147" t="s">
        <v>5</v>
      </c>
      <c r="D3653" s="148">
        <v>-87919</v>
      </c>
      <c r="E3653" s="149"/>
      <c r="F3653" s="149"/>
      <c r="G3653" s="149"/>
      <c r="H3653" s="149"/>
      <c r="I3653" s="150"/>
    </row>
    <row r="3654" spans="1:9" ht="13.5" customHeight="1" x14ac:dyDescent="0.2">
      <c r="A3654" s="127">
        <v>10101</v>
      </c>
      <c r="B3654" s="127" t="str">
        <f t="shared" si="56"/>
        <v>I01</v>
      </c>
      <c r="C3654" s="129" t="s">
        <v>6</v>
      </c>
      <c r="D3654" s="130">
        <v>-1286934</v>
      </c>
      <c r="E3654" s="130">
        <v>-1300572.1599999999</v>
      </c>
      <c r="F3654" s="130">
        <v>0</v>
      </c>
      <c r="G3654" s="130">
        <v>-1300572.1599999999</v>
      </c>
      <c r="H3654" s="131">
        <v>101.05974043734953</v>
      </c>
      <c r="I3654" s="132">
        <v>13638.159999999851</v>
      </c>
    </row>
    <row r="3655" spans="1:9" ht="13.5" customHeight="1" x14ac:dyDescent="0.2">
      <c r="A3655" s="127">
        <v>10101</v>
      </c>
      <c r="B3655" s="127" t="str">
        <f t="shared" si="56"/>
        <v>I03</v>
      </c>
      <c r="C3655" s="129" t="s">
        <v>7</v>
      </c>
      <c r="D3655" s="130">
        <v>-41283</v>
      </c>
      <c r="E3655" s="130">
        <v>-59796</v>
      </c>
      <c r="F3655" s="130">
        <v>0</v>
      </c>
      <c r="G3655" s="130">
        <v>-59796</v>
      </c>
      <c r="H3655" s="131">
        <v>144.8441247002398</v>
      </c>
      <c r="I3655" s="132">
        <v>18513</v>
      </c>
    </row>
    <row r="3656" spans="1:9" ht="13.5" customHeight="1" x14ac:dyDescent="0.2">
      <c r="A3656" s="127">
        <v>10101</v>
      </c>
      <c r="B3656" s="127" t="str">
        <f t="shared" si="56"/>
        <v>I05</v>
      </c>
      <c r="C3656" s="129" t="s">
        <v>8</v>
      </c>
      <c r="D3656" s="130">
        <v>-95040</v>
      </c>
      <c r="E3656" s="130">
        <v>0</v>
      </c>
      <c r="F3656" s="130">
        <v>0</v>
      </c>
      <c r="G3656" s="130">
        <v>0</v>
      </c>
      <c r="H3656" s="131">
        <v>0</v>
      </c>
      <c r="I3656" s="132">
        <v>-95040</v>
      </c>
    </row>
    <row r="3657" spans="1:9" ht="13.5" customHeight="1" x14ac:dyDescent="0.2">
      <c r="A3657" s="127">
        <v>10101</v>
      </c>
      <c r="B3657" s="127" t="str">
        <f t="shared" si="56"/>
        <v>I06</v>
      </c>
      <c r="C3657" s="129" t="s">
        <v>9</v>
      </c>
      <c r="D3657" s="130">
        <v>0</v>
      </c>
      <c r="E3657" s="130">
        <v>-1350</v>
      </c>
      <c r="F3657" s="130">
        <v>0</v>
      </c>
      <c r="G3657" s="130">
        <v>-1350</v>
      </c>
      <c r="H3657" s="131">
        <v>0</v>
      </c>
      <c r="I3657" s="132">
        <v>1350</v>
      </c>
    </row>
    <row r="3658" spans="1:9" ht="13.5" customHeight="1" x14ac:dyDescent="0.2">
      <c r="A3658" s="127">
        <v>10101</v>
      </c>
      <c r="B3658" s="127" t="str">
        <f t="shared" si="56"/>
        <v>I07</v>
      </c>
      <c r="C3658" s="129" t="s">
        <v>212</v>
      </c>
      <c r="D3658" s="130">
        <v>-16881</v>
      </c>
      <c r="E3658" s="130">
        <v>0</v>
      </c>
      <c r="F3658" s="130">
        <v>0</v>
      </c>
      <c r="G3658" s="130">
        <v>0</v>
      </c>
      <c r="H3658" s="131">
        <v>0</v>
      </c>
      <c r="I3658" s="132">
        <v>-16881</v>
      </c>
    </row>
    <row r="3659" spans="1:9" ht="13.5" customHeight="1" x14ac:dyDescent="0.2">
      <c r="A3659" s="127">
        <v>10101</v>
      </c>
      <c r="B3659" s="127" t="str">
        <f t="shared" si="56"/>
        <v>I08</v>
      </c>
      <c r="C3659" s="129" t="s">
        <v>213</v>
      </c>
      <c r="D3659" s="130">
        <v>-28030</v>
      </c>
      <c r="E3659" s="130">
        <v>10545.4</v>
      </c>
      <c r="F3659" s="130">
        <v>0</v>
      </c>
      <c r="G3659" s="130">
        <v>10545.4</v>
      </c>
      <c r="H3659" s="131">
        <v>-37.62183374955405</v>
      </c>
      <c r="I3659" s="132">
        <v>-38575.4</v>
      </c>
    </row>
    <row r="3660" spans="1:9" ht="13.5" customHeight="1" x14ac:dyDescent="0.2">
      <c r="A3660" s="127">
        <v>10101</v>
      </c>
      <c r="B3660" s="127" t="str">
        <f t="shared" ref="B3660:B3723" si="57">LEFT(C3660,3)</f>
        <v>I09</v>
      </c>
      <c r="C3660" s="129" t="s">
        <v>10</v>
      </c>
      <c r="D3660" s="130">
        <v>-15000</v>
      </c>
      <c r="E3660" s="130">
        <v>-5279.98</v>
      </c>
      <c r="F3660" s="130">
        <v>0</v>
      </c>
      <c r="G3660" s="130">
        <v>-5279.98</v>
      </c>
      <c r="H3660" s="131">
        <v>35.199866666666665</v>
      </c>
      <c r="I3660" s="132">
        <v>-9720.02</v>
      </c>
    </row>
    <row r="3661" spans="1:9" ht="13.5" customHeight="1" x14ac:dyDescent="0.2">
      <c r="A3661" s="127">
        <v>10101</v>
      </c>
      <c r="B3661" s="127" t="str">
        <f t="shared" si="57"/>
        <v>I12</v>
      </c>
      <c r="C3661" s="129" t="s">
        <v>11</v>
      </c>
      <c r="D3661" s="130">
        <v>-4000</v>
      </c>
      <c r="E3661" s="130">
        <v>-2010.5</v>
      </c>
      <c r="F3661" s="130">
        <v>0</v>
      </c>
      <c r="G3661" s="130">
        <v>-2010.5</v>
      </c>
      <c r="H3661" s="131">
        <v>50.262500000000003</v>
      </c>
      <c r="I3661" s="132">
        <v>-1989.5</v>
      </c>
    </row>
    <row r="3662" spans="1:9" ht="13.5" customHeight="1" x14ac:dyDescent="0.2">
      <c r="A3662" s="127">
        <v>10101</v>
      </c>
      <c r="B3662" s="127" t="str">
        <f t="shared" si="57"/>
        <v>I13</v>
      </c>
      <c r="C3662" s="129" t="s">
        <v>12</v>
      </c>
      <c r="D3662" s="130">
        <v>-2912</v>
      </c>
      <c r="E3662" s="130">
        <v>-1555</v>
      </c>
      <c r="F3662" s="130">
        <v>0</v>
      </c>
      <c r="G3662" s="130">
        <v>-1555</v>
      </c>
      <c r="H3662" s="131">
        <v>53.399725274725277</v>
      </c>
      <c r="I3662" s="132">
        <v>-1357</v>
      </c>
    </row>
    <row r="3663" spans="1:9" ht="13.5" customHeight="1" x14ac:dyDescent="0.2">
      <c r="A3663" s="127">
        <v>10101</v>
      </c>
      <c r="B3663" s="127" t="str">
        <f t="shared" si="57"/>
        <v>I18</v>
      </c>
      <c r="C3663" s="129" t="s">
        <v>13</v>
      </c>
      <c r="D3663" s="130">
        <v>-65500</v>
      </c>
      <c r="E3663" s="130">
        <v>0</v>
      </c>
      <c r="F3663" s="130">
        <v>0</v>
      </c>
      <c r="G3663" s="130">
        <v>0</v>
      </c>
      <c r="H3663" s="131">
        <v>0</v>
      </c>
      <c r="I3663" s="132">
        <v>-65500</v>
      </c>
    </row>
    <row r="3664" spans="1:9" ht="12.75" customHeight="1" x14ac:dyDescent="0.2">
      <c r="A3664" s="127">
        <v>10101</v>
      </c>
      <c r="B3664" s="127" t="str">
        <f t="shared" si="57"/>
        <v/>
      </c>
    </row>
    <row r="3665" spans="1:9" ht="13.5" customHeight="1" x14ac:dyDescent="0.2">
      <c r="A3665" s="127">
        <v>10101</v>
      </c>
      <c r="C3665" s="143" t="s">
        <v>14</v>
      </c>
      <c r="D3665" s="144">
        <v>-1555580</v>
      </c>
      <c r="E3665" s="144">
        <v>-1360018.24</v>
      </c>
      <c r="F3665" s="144">
        <v>0</v>
      </c>
      <c r="G3665" s="144">
        <v>-1360018.24</v>
      </c>
      <c r="H3665" s="145">
        <v>87.428370125612304</v>
      </c>
      <c r="I3665" s="146">
        <v>-195561.76000000015</v>
      </c>
    </row>
    <row r="3666" spans="1:9" ht="0.75" customHeight="1" x14ac:dyDescent="0.2">
      <c r="A3666" s="127">
        <v>10101</v>
      </c>
      <c r="B3666" s="127" t="str">
        <f t="shared" si="57"/>
        <v/>
      </c>
    </row>
    <row r="3667" spans="1:9" ht="13.5" customHeight="1" x14ac:dyDescent="0.2">
      <c r="A3667" s="127">
        <v>10101</v>
      </c>
      <c r="B3667" s="127" t="str">
        <f t="shared" si="57"/>
        <v>E01</v>
      </c>
      <c r="C3667" s="129" t="s">
        <v>15</v>
      </c>
      <c r="D3667" s="130">
        <v>713894</v>
      </c>
      <c r="E3667" s="130">
        <v>0</v>
      </c>
      <c r="F3667" s="130">
        <v>0</v>
      </c>
      <c r="G3667" s="130">
        <v>0</v>
      </c>
      <c r="H3667" s="131">
        <v>0</v>
      </c>
      <c r="I3667" s="132">
        <v>713894</v>
      </c>
    </row>
    <row r="3668" spans="1:9" ht="13.5" customHeight="1" x14ac:dyDescent="0.2">
      <c r="A3668" s="127">
        <v>10101</v>
      </c>
      <c r="B3668" s="127" t="str">
        <f t="shared" si="57"/>
        <v>E03</v>
      </c>
      <c r="C3668" s="129" t="s">
        <v>17</v>
      </c>
      <c r="D3668" s="130">
        <v>297520</v>
      </c>
      <c r="E3668" s="130">
        <v>-3000</v>
      </c>
      <c r="F3668" s="130">
        <v>0</v>
      </c>
      <c r="G3668" s="130">
        <v>-3000</v>
      </c>
      <c r="H3668" s="131">
        <v>-1.0083355740790536</v>
      </c>
      <c r="I3668" s="132">
        <v>300520</v>
      </c>
    </row>
    <row r="3669" spans="1:9" ht="13.5" customHeight="1" x14ac:dyDescent="0.2">
      <c r="A3669" s="127">
        <v>10101</v>
      </c>
      <c r="B3669" s="127" t="str">
        <f t="shared" si="57"/>
        <v>E04</v>
      </c>
      <c r="C3669" s="129" t="s">
        <v>18</v>
      </c>
      <c r="D3669" s="130">
        <v>29372</v>
      </c>
      <c r="E3669" s="130">
        <v>-3211.71</v>
      </c>
      <c r="F3669" s="130">
        <v>0</v>
      </c>
      <c r="G3669" s="130">
        <v>-3211.71</v>
      </c>
      <c r="H3669" s="131">
        <v>-10.934597575922647</v>
      </c>
      <c r="I3669" s="132">
        <v>32583.71</v>
      </c>
    </row>
    <row r="3670" spans="1:9" ht="13.5" customHeight="1" x14ac:dyDescent="0.2">
      <c r="A3670" s="127">
        <v>10101</v>
      </c>
      <c r="B3670" s="127" t="str">
        <f t="shared" si="57"/>
        <v>E05</v>
      </c>
      <c r="C3670" s="129" t="s">
        <v>214</v>
      </c>
      <c r="D3670" s="130">
        <v>63224</v>
      </c>
      <c r="E3670" s="130">
        <v>3211.71</v>
      </c>
      <c r="F3670" s="130">
        <v>0</v>
      </c>
      <c r="G3670" s="130">
        <v>3211.71</v>
      </c>
      <c r="H3670" s="131">
        <v>5.0798905478932053</v>
      </c>
      <c r="I3670" s="132">
        <v>60012.29</v>
      </c>
    </row>
    <row r="3671" spans="1:9" ht="13.5" customHeight="1" x14ac:dyDescent="0.2">
      <c r="A3671" s="127">
        <v>10101</v>
      </c>
      <c r="B3671" s="127" t="str">
        <f t="shared" si="57"/>
        <v>E07</v>
      </c>
      <c r="C3671" s="129" t="s">
        <v>19</v>
      </c>
      <c r="D3671" s="130">
        <v>36705</v>
      </c>
      <c r="E3671" s="130">
        <v>0</v>
      </c>
      <c r="F3671" s="130">
        <v>0</v>
      </c>
      <c r="G3671" s="130">
        <v>0</v>
      </c>
      <c r="H3671" s="131">
        <v>0</v>
      </c>
      <c r="I3671" s="132">
        <v>36705</v>
      </c>
    </row>
    <row r="3672" spans="1:9" ht="13.5" customHeight="1" x14ac:dyDescent="0.2">
      <c r="A3672" s="127">
        <v>10101</v>
      </c>
      <c r="B3672" s="127" t="str">
        <f t="shared" si="57"/>
        <v>E08</v>
      </c>
      <c r="C3672" s="129" t="s">
        <v>20</v>
      </c>
      <c r="D3672" s="130">
        <v>7182</v>
      </c>
      <c r="E3672" s="130">
        <v>0</v>
      </c>
      <c r="F3672" s="130">
        <v>0</v>
      </c>
      <c r="G3672" s="130">
        <v>0</v>
      </c>
      <c r="H3672" s="131">
        <v>0</v>
      </c>
      <c r="I3672" s="132">
        <v>7182</v>
      </c>
    </row>
    <row r="3673" spans="1:9" ht="13.5" customHeight="1" x14ac:dyDescent="0.2">
      <c r="A3673" s="127">
        <v>10101</v>
      </c>
      <c r="B3673" s="127" t="str">
        <f t="shared" si="57"/>
        <v>E09</v>
      </c>
      <c r="C3673" s="129" t="s">
        <v>215</v>
      </c>
      <c r="D3673" s="130">
        <v>1000</v>
      </c>
      <c r="E3673" s="130">
        <v>328.07</v>
      </c>
      <c r="F3673" s="130">
        <v>0</v>
      </c>
      <c r="G3673" s="130">
        <v>328.07</v>
      </c>
      <c r="H3673" s="131">
        <v>32.806999999999995</v>
      </c>
      <c r="I3673" s="132">
        <v>671.93</v>
      </c>
    </row>
    <row r="3674" spans="1:9" ht="13.5" customHeight="1" x14ac:dyDescent="0.2">
      <c r="A3674" s="127">
        <v>10101</v>
      </c>
      <c r="B3674" s="127" t="str">
        <f t="shared" si="57"/>
        <v>E10</v>
      </c>
      <c r="C3674" s="129" t="s">
        <v>21</v>
      </c>
      <c r="D3674" s="130">
        <v>12411</v>
      </c>
      <c r="E3674" s="130">
        <v>0</v>
      </c>
      <c r="F3674" s="130">
        <v>0</v>
      </c>
      <c r="G3674" s="130">
        <v>0</v>
      </c>
      <c r="H3674" s="131">
        <v>0</v>
      </c>
      <c r="I3674" s="132">
        <v>12411</v>
      </c>
    </row>
    <row r="3675" spans="1:9" ht="13.5" customHeight="1" x14ac:dyDescent="0.2">
      <c r="A3675" s="127">
        <v>10101</v>
      </c>
      <c r="B3675" s="127" t="str">
        <f t="shared" si="57"/>
        <v>E11</v>
      </c>
      <c r="C3675" s="129" t="s">
        <v>22</v>
      </c>
      <c r="D3675" s="130">
        <v>1373</v>
      </c>
      <c r="E3675" s="130">
        <v>0</v>
      </c>
      <c r="F3675" s="130">
        <v>0</v>
      </c>
      <c r="G3675" s="130">
        <v>0</v>
      </c>
      <c r="H3675" s="131">
        <v>0</v>
      </c>
      <c r="I3675" s="132">
        <v>1373</v>
      </c>
    </row>
    <row r="3676" spans="1:9" ht="12.75" customHeight="1" x14ac:dyDescent="0.2">
      <c r="A3676" s="127">
        <v>10101</v>
      </c>
      <c r="B3676" s="127" t="str">
        <f t="shared" si="57"/>
        <v/>
      </c>
    </row>
    <row r="3677" spans="1:9" ht="13.5" customHeight="1" x14ac:dyDescent="0.2">
      <c r="A3677" s="127">
        <v>10101</v>
      </c>
      <c r="C3677" s="143" t="s">
        <v>23</v>
      </c>
      <c r="D3677" s="144">
        <v>1162681</v>
      </c>
      <c r="E3677" s="144">
        <v>-2671.93</v>
      </c>
      <c r="F3677" s="144">
        <v>0</v>
      </c>
      <c r="G3677" s="144">
        <v>-2671.93</v>
      </c>
      <c r="H3677" s="145">
        <v>-0.22980766005464959</v>
      </c>
      <c r="I3677" s="146">
        <v>1165352.93</v>
      </c>
    </row>
    <row r="3678" spans="1:9" ht="13.5" customHeight="1" x14ac:dyDescent="0.2">
      <c r="A3678" s="127">
        <v>10101</v>
      </c>
      <c r="B3678" s="127" t="str">
        <f t="shared" si="57"/>
        <v>E12</v>
      </c>
      <c r="C3678" s="129" t="s">
        <v>24</v>
      </c>
      <c r="D3678" s="130">
        <v>10353</v>
      </c>
      <c r="E3678" s="130">
        <v>2590.5300000000002</v>
      </c>
      <c r="F3678" s="130">
        <v>0</v>
      </c>
      <c r="G3678" s="130">
        <v>2590.5300000000002</v>
      </c>
      <c r="H3678" s="131">
        <v>25.022022602144311</v>
      </c>
      <c r="I3678" s="132">
        <v>7762.47</v>
      </c>
    </row>
    <row r="3679" spans="1:9" ht="13.5" customHeight="1" x14ac:dyDescent="0.2">
      <c r="A3679" s="127">
        <v>10101</v>
      </c>
      <c r="B3679" s="127" t="str">
        <f t="shared" si="57"/>
        <v>E13</v>
      </c>
      <c r="C3679" s="129" t="s">
        <v>216</v>
      </c>
      <c r="D3679" s="130">
        <v>4359</v>
      </c>
      <c r="E3679" s="130">
        <v>1012.5</v>
      </c>
      <c r="F3679" s="130">
        <v>0</v>
      </c>
      <c r="G3679" s="130">
        <v>1012.5</v>
      </c>
      <c r="H3679" s="131">
        <v>23.227804542326222</v>
      </c>
      <c r="I3679" s="132">
        <v>3346.5</v>
      </c>
    </row>
    <row r="3680" spans="1:9" ht="13.5" customHeight="1" x14ac:dyDescent="0.2">
      <c r="A3680" s="127">
        <v>10101</v>
      </c>
      <c r="B3680" s="127" t="str">
        <f t="shared" si="57"/>
        <v>E14</v>
      </c>
      <c r="C3680" s="129" t="s">
        <v>25</v>
      </c>
      <c r="D3680" s="130">
        <v>19950</v>
      </c>
      <c r="E3680" s="130">
        <v>4986.24</v>
      </c>
      <c r="F3680" s="130">
        <v>0</v>
      </c>
      <c r="G3680" s="130">
        <v>4986.24</v>
      </c>
      <c r="H3680" s="131">
        <v>24.993684210526318</v>
      </c>
      <c r="I3680" s="132">
        <v>14963.76</v>
      </c>
    </row>
    <row r="3681" spans="1:9" ht="13.5" customHeight="1" x14ac:dyDescent="0.2">
      <c r="A3681" s="127">
        <v>10101</v>
      </c>
      <c r="B3681" s="127" t="str">
        <f t="shared" si="57"/>
        <v>E15</v>
      </c>
      <c r="C3681" s="129" t="s">
        <v>26</v>
      </c>
      <c r="D3681" s="130">
        <v>2538</v>
      </c>
      <c r="E3681" s="130">
        <v>-8000</v>
      </c>
      <c r="F3681" s="130">
        <v>0</v>
      </c>
      <c r="G3681" s="130">
        <v>-8000</v>
      </c>
      <c r="H3681" s="131">
        <v>-315.20882584712371</v>
      </c>
      <c r="I3681" s="132">
        <v>10538</v>
      </c>
    </row>
    <row r="3682" spans="1:9" ht="13.5" customHeight="1" x14ac:dyDescent="0.2">
      <c r="A3682" s="127">
        <v>10101</v>
      </c>
      <c r="B3682" s="127" t="str">
        <f t="shared" si="57"/>
        <v>E16</v>
      </c>
      <c r="C3682" s="129" t="s">
        <v>27</v>
      </c>
      <c r="D3682" s="130">
        <v>19508</v>
      </c>
      <c r="E3682" s="130">
        <v>2550.8200000000002</v>
      </c>
      <c r="F3682" s="130">
        <v>0</v>
      </c>
      <c r="G3682" s="130">
        <v>2550.8200000000002</v>
      </c>
      <c r="H3682" s="131">
        <v>13.075763789214681</v>
      </c>
      <c r="I3682" s="132">
        <v>16957.18</v>
      </c>
    </row>
    <row r="3683" spans="1:9" ht="13.5" customHeight="1" x14ac:dyDescent="0.2">
      <c r="A3683" s="127">
        <v>10101</v>
      </c>
      <c r="B3683" s="127" t="str">
        <f t="shared" si="57"/>
        <v>E17</v>
      </c>
      <c r="C3683" s="129" t="s">
        <v>28</v>
      </c>
      <c r="D3683" s="130">
        <v>16884</v>
      </c>
      <c r="E3683" s="130">
        <v>22004.1</v>
      </c>
      <c r="F3683" s="130">
        <v>0</v>
      </c>
      <c r="G3683" s="130">
        <v>22004.1</v>
      </c>
      <c r="H3683" s="131">
        <v>130.32515991471215</v>
      </c>
      <c r="I3683" s="132">
        <v>-5120.1000000000004</v>
      </c>
    </row>
    <row r="3684" spans="1:9" ht="13.5" customHeight="1" x14ac:dyDescent="0.2">
      <c r="A3684" s="127">
        <v>10101</v>
      </c>
      <c r="B3684" s="127" t="str">
        <f t="shared" si="57"/>
        <v>E18</v>
      </c>
      <c r="C3684" s="129" t="s">
        <v>29</v>
      </c>
      <c r="D3684" s="130">
        <v>8516</v>
      </c>
      <c r="E3684" s="130">
        <v>7522.05</v>
      </c>
      <c r="F3684" s="130">
        <v>0</v>
      </c>
      <c r="G3684" s="130">
        <v>7522.05</v>
      </c>
      <c r="H3684" s="131">
        <v>88.328440582433075</v>
      </c>
      <c r="I3684" s="132">
        <v>993.95</v>
      </c>
    </row>
    <row r="3685" spans="1:9" ht="12.75" customHeight="1" x14ac:dyDescent="0.2">
      <c r="A3685" s="127">
        <v>10101</v>
      </c>
      <c r="B3685" s="127" t="str">
        <f t="shared" si="57"/>
        <v/>
      </c>
    </row>
    <row r="3686" spans="1:9" ht="13.5" customHeight="1" x14ac:dyDescent="0.2">
      <c r="A3686" s="127">
        <v>10101</v>
      </c>
      <c r="C3686" s="143" t="s">
        <v>30</v>
      </c>
      <c r="D3686" s="144">
        <v>82108</v>
      </c>
      <c r="E3686" s="144">
        <v>32666.240000000002</v>
      </c>
      <c r="F3686" s="144">
        <v>0</v>
      </c>
      <c r="G3686" s="144">
        <v>32666.240000000002</v>
      </c>
      <c r="H3686" s="145">
        <v>39.784478978905831</v>
      </c>
      <c r="I3686" s="146">
        <v>49441.760000000002</v>
      </c>
    </row>
    <row r="3687" spans="1:9" ht="13.5" customHeight="1" x14ac:dyDescent="0.2">
      <c r="A3687" s="127">
        <v>10101</v>
      </c>
      <c r="B3687" s="127" t="str">
        <f t="shared" si="57"/>
        <v>E19</v>
      </c>
      <c r="C3687" s="129" t="s">
        <v>31</v>
      </c>
      <c r="D3687" s="130">
        <v>19275</v>
      </c>
      <c r="E3687" s="130">
        <v>6669.53</v>
      </c>
      <c r="F3687" s="130">
        <v>0</v>
      </c>
      <c r="G3687" s="130">
        <v>6669.53</v>
      </c>
      <c r="H3687" s="131">
        <v>34.601971465629056</v>
      </c>
      <c r="I3687" s="132">
        <v>12605.47</v>
      </c>
    </row>
    <row r="3688" spans="1:9" ht="13.5" customHeight="1" x14ac:dyDescent="0.2">
      <c r="A3688" s="127">
        <v>10101</v>
      </c>
      <c r="B3688" s="127" t="str">
        <f t="shared" si="57"/>
        <v>E20</v>
      </c>
      <c r="C3688" s="129" t="s">
        <v>32</v>
      </c>
      <c r="D3688" s="130">
        <v>9751</v>
      </c>
      <c r="E3688" s="130">
        <v>7152.54</v>
      </c>
      <c r="F3688" s="130">
        <v>0</v>
      </c>
      <c r="G3688" s="130">
        <v>7152.54</v>
      </c>
      <c r="H3688" s="131">
        <v>73.351861347554092</v>
      </c>
      <c r="I3688" s="132">
        <v>2598.46</v>
      </c>
    </row>
    <row r="3689" spans="1:9" ht="13.5" customHeight="1" x14ac:dyDescent="0.2">
      <c r="A3689" s="127">
        <v>10101</v>
      </c>
      <c r="B3689" s="127" t="str">
        <f t="shared" si="57"/>
        <v>E22</v>
      </c>
      <c r="C3689" s="129" t="s">
        <v>33</v>
      </c>
      <c r="D3689" s="130">
        <v>5899</v>
      </c>
      <c r="E3689" s="130">
        <v>6712.81</v>
      </c>
      <c r="F3689" s="130">
        <v>0</v>
      </c>
      <c r="G3689" s="130">
        <v>6712.81</v>
      </c>
      <c r="H3689" s="131">
        <v>113.79572808950668</v>
      </c>
      <c r="I3689" s="132">
        <v>-813.81</v>
      </c>
    </row>
    <row r="3690" spans="1:9" ht="13.5" customHeight="1" x14ac:dyDescent="0.2">
      <c r="A3690" s="127">
        <v>10101</v>
      </c>
      <c r="B3690" s="127" t="str">
        <f t="shared" si="57"/>
        <v>E23</v>
      </c>
      <c r="C3690" s="129" t="s">
        <v>34</v>
      </c>
      <c r="D3690" s="130">
        <v>6890</v>
      </c>
      <c r="E3690" s="130">
        <v>0</v>
      </c>
      <c r="F3690" s="130">
        <v>0</v>
      </c>
      <c r="G3690" s="130">
        <v>0</v>
      </c>
      <c r="H3690" s="131">
        <v>0</v>
      </c>
      <c r="I3690" s="132">
        <v>6890</v>
      </c>
    </row>
    <row r="3691" spans="1:9" ht="13.5" customHeight="1" x14ac:dyDescent="0.2">
      <c r="A3691" s="127">
        <v>10101</v>
      </c>
      <c r="B3691" s="127" t="str">
        <f t="shared" si="57"/>
        <v>E24</v>
      </c>
      <c r="C3691" s="129" t="s">
        <v>35</v>
      </c>
      <c r="D3691" s="130">
        <v>4378</v>
      </c>
      <c r="E3691" s="130">
        <v>3062.59</v>
      </c>
      <c r="F3691" s="130">
        <v>0</v>
      </c>
      <c r="G3691" s="130">
        <v>3062.59</v>
      </c>
      <c r="H3691" s="131">
        <v>69.954088624942898</v>
      </c>
      <c r="I3691" s="132">
        <v>1315.41</v>
      </c>
    </row>
    <row r="3692" spans="1:9" ht="13.5" customHeight="1" x14ac:dyDescent="0.2">
      <c r="A3692" s="127">
        <v>10101</v>
      </c>
      <c r="B3692" s="127" t="str">
        <f t="shared" si="57"/>
        <v>E25</v>
      </c>
      <c r="C3692" s="129" t="s">
        <v>36</v>
      </c>
      <c r="D3692" s="130">
        <v>73762</v>
      </c>
      <c r="E3692" s="130">
        <v>4582.34</v>
      </c>
      <c r="F3692" s="130">
        <v>0</v>
      </c>
      <c r="G3692" s="130">
        <v>4582.34</v>
      </c>
      <c r="H3692" s="131">
        <v>6.2123315528320813</v>
      </c>
      <c r="I3692" s="132">
        <v>69179.66</v>
      </c>
    </row>
    <row r="3693" spans="1:9" ht="12.75" customHeight="1" x14ac:dyDescent="0.2">
      <c r="A3693" s="127">
        <v>10101</v>
      </c>
      <c r="B3693" s="127" t="str">
        <f t="shared" si="57"/>
        <v/>
      </c>
    </row>
    <row r="3694" spans="1:9" ht="13.5" customHeight="1" x14ac:dyDescent="0.2">
      <c r="A3694" s="127">
        <v>10101</v>
      </c>
      <c r="C3694" s="143" t="s">
        <v>37</v>
      </c>
      <c r="D3694" s="144">
        <v>119955</v>
      </c>
      <c r="E3694" s="144">
        <v>28179.81</v>
      </c>
      <c r="F3694" s="144">
        <v>0</v>
      </c>
      <c r="G3694" s="144">
        <v>28179.81</v>
      </c>
      <c r="H3694" s="145">
        <v>23.491984494185321</v>
      </c>
      <c r="I3694" s="146">
        <v>91775.19</v>
      </c>
    </row>
    <row r="3695" spans="1:9" ht="13.5" customHeight="1" x14ac:dyDescent="0.2">
      <c r="A3695" s="127">
        <v>10101</v>
      </c>
      <c r="B3695" s="127" t="str">
        <f t="shared" si="57"/>
        <v>E26</v>
      </c>
      <c r="C3695" s="129" t="s">
        <v>38</v>
      </c>
      <c r="D3695" s="130">
        <v>9135</v>
      </c>
      <c r="E3695" s="130">
        <v>5108.8</v>
      </c>
      <c r="F3695" s="130">
        <v>0</v>
      </c>
      <c r="G3695" s="130">
        <v>5108.8</v>
      </c>
      <c r="H3695" s="131">
        <v>55.925561029009295</v>
      </c>
      <c r="I3695" s="132">
        <v>4026.2</v>
      </c>
    </row>
    <row r="3696" spans="1:9" ht="13.5" customHeight="1" x14ac:dyDescent="0.2">
      <c r="A3696" s="127">
        <v>10101</v>
      </c>
      <c r="B3696" s="127" t="str">
        <f t="shared" si="57"/>
        <v>E27</v>
      </c>
      <c r="C3696" s="129" t="s">
        <v>39</v>
      </c>
      <c r="D3696" s="130">
        <v>69616</v>
      </c>
      <c r="E3696" s="130">
        <v>23984.720000000001</v>
      </c>
      <c r="F3696" s="130">
        <v>0</v>
      </c>
      <c r="G3696" s="130">
        <v>23984.720000000001</v>
      </c>
      <c r="H3696" s="131">
        <v>34.452884394392093</v>
      </c>
      <c r="I3696" s="132">
        <v>45631.28</v>
      </c>
    </row>
    <row r="3697" spans="1:9" ht="13.5" customHeight="1" x14ac:dyDescent="0.2">
      <c r="A3697" s="127">
        <v>10101</v>
      </c>
      <c r="B3697" s="127" t="str">
        <f t="shared" si="57"/>
        <v>E28</v>
      </c>
      <c r="C3697" s="129" t="s">
        <v>40</v>
      </c>
      <c r="D3697" s="130">
        <v>29520</v>
      </c>
      <c r="E3697" s="130">
        <v>11538.97</v>
      </c>
      <c r="F3697" s="130">
        <v>0</v>
      </c>
      <c r="G3697" s="130">
        <v>11538.97</v>
      </c>
      <c r="H3697" s="131">
        <v>39.088651761517617</v>
      </c>
      <c r="I3697" s="132">
        <v>17981.03</v>
      </c>
    </row>
    <row r="3698" spans="1:9" ht="12.75" customHeight="1" x14ac:dyDescent="0.2">
      <c r="A3698" s="127">
        <v>10101</v>
      </c>
      <c r="B3698" s="127" t="str">
        <f t="shared" si="57"/>
        <v/>
      </c>
    </row>
    <row r="3699" spans="1:9" ht="13.5" customHeight="1" x14ac:dyDescent="0.2">
      <c r="A3699" s="127">
        <v>10101</v>
      </c>
      <c r="C3699" s="143" t="s">
        <v>41</v>
      </c>
      <c r="D3699" s="144">
        <v>108271</v>
      </c>
      <c r="E3699" s="144">
        <v>40632.49</v>
      </c>
      <c r="F3699" s="144">
        <v>0</v>
      </c>
      <c r="G3699" s="144">
        <v>40632.49</v>
      </c>
      <c r="H3699" s="145">
        <v>37.528507171818859</v>
      </c>
      <c r="I3699" s="146">
        <v>67638.509999999995</v>
      </c>
    </row>
    <row r="3700" spans="1:9" ht="13.5" customHeight="1" x14ac:dyDescent="0.2">
      <c r="A3700" s="127">
        <v>10101</v>
      </c>
      <c r="B3700" s="127" t="str">
        <f t="shared" si="57"/>
        <v>Con</v>
      </c>
      <c r="C3700" s="129" t="s">
        <v>42</v>
      </c>
      <c r="D3700" s="130">
        <v>-5354</v>
      </c>
      <c r="E3700" s="130">
        <v>0</v>
      </c>
      <c r="F3700" s="130">
        <v>0</v>
      </c>
      <c r="G3700" s="130">
        <v>0</v>
      </c>
      <c r="H3700" s="131">
        <v>0</v>
      </c>
      <c r="I3700" s="132">
        <v>-5354</v>
      </c>
    </row>
    <row r="3701" spans="1:9" ht="12.75" customHeight="1" x14ac:dyDescent="0.2">
      <c r="A3701" s="127">
        <v>10101</v>
      </c>
      <c r="B3701" s="127" t="str">
        <f t="shared" si="57"/>
        <v/>
      </c>
    </row>
    <row r="3702" spans="1:9" ht="13.5" customHeight="1" x14ac:dyDescent="0.2">
      <c r="A3702" s="127">
        <v>10101</v>
      </c>
      <c r="C3702" s="143" t="s">
        <v>44</v>
      </c>
      <c r="D3702" s="144">
        <v>-5354</v>
      </c>
      <c r="E3702" s="144">
        <v>0</v>
      </c>
      <c r="F3702" s="144">
        <v>0</v>
      </c>
      <c r="G3702" s="144">
        <v>0</v>
      </c>
      <c r="H3702" s="145">
        <v>0</v>
      </c>
      <c r="I3702" s="146">
        <v>-5354</v>
      </c>
    </row>
    <row r="3703" spans="1:9" ht="0.75" customHeight="1" x14ac:dyDescent="0.2">
      <c r="A3703" s="127">
        <v>10101</v>
      </c>
      <c r="B3703" s="127" t="str">
        <f t="shared" si="57"/>
        <v/>
      </c>
    </row>
    <row r="3704" spans="1:9" ht="15.75" customHeight="1" x14ac:dyDescent="0.2">
      <c r="A3704" s="127">
        <v>10101</v>
      </c>
      <c r="C3704" s="139" t="s">
        <v>45</v>
      </c>
      <c r="D3704" s="140">
        <v>1467661</v>
      </c>
      <c r="E3704" s="140">
        <v>98806.61</v>
      </c>
      <c r="F3704" s="140">
        <v>0</v>
      </c>
      <c r="G3704" s="140">
        <v>98806.61</v>
      </c>
      <c r="H3704" s="141">
        <v>6.7322501585856678</v>
      </c>
      <c r="I3704" s="142">
        <v>1368854.39</v>
      </c>
    </row>
    <row r="3705" spans="1:9" ht="14.25" customHeight="1" x14ac:dyDescent="0.2">
      <c r="A3705" s="127">
        <v>10101</v>
      </c>
      <c r="B3705" s="127" t="s">
        <v>322</v>
      </c>
      <c r="C3705" s="161" t="s">
        <v>46</v>
      </c>
      <c r="D3705" s="162">
        <v>-87919</v>
      </c>
      <c r="E3705" s="162">
        <v>-1261211.6299999999</v>
      </c>
      <c r="F3705" s="162">
        <v>0</v>
      </c>
      <c r="G3705" s="162">
        <v>-1261211.6299999999</v>
      </c>
      <c r="H3705" s="151">
        <v>1434.5154403485026</v>
      </c>
      <c r="I3705" s="152">
        <v>1173292.6299999999</v>
      </c>
    </row>
    <row r="3706" spans="1:9" ht="16.5" customHeight="1" x14ac:dyDescent="0.2">
      <c r="A3706" s="127">
        <v>10101</v>
      </c>
      <c r="B3706" s="127" t="s">
        <v>323</v>
      </c>
      <c r="C3706" s="153" t="s">
        <v>47</v>
      </c>
      <c r="D3706" s="154">
        <v>8084</v>
      </c>
      <c r="E3706" s="155"/>
      <c r="F3706" s="155"/>
      <c r="G3706" s="155"/>
      <c r="H3706" s="155"/>
      <c r="I3706" s="156"/>
    </row>
    <row r="3707" spans="1:9" ht="13.5" customHeight="1" x14ac:dyDescent="0.2">
      <c r="A3707" s="127">
        <v>10101</v>
      </c>
      <c r="B3707" s="127" t="str">
        <f>LEFT(C3707,4)</f>
        <v>CI01</v>
      </c>
      <c r="C3707" s="129" t="s">
        <v>48</v>
      </c>
      <c r="D3707" s="130">
        <v>-6601</v>
      </c>
      <c r="E3707" s="130">
        <v>0</v>
      </c>
      <c r="F3707" s="130">
        <v>0</v>
      </c>
      <c r="G3707" s="130">
        <v>0</v>
      </c>
      <c r="H3707" s="131">
        <v>0</v>
      </c>
      <c r="I3707" s="132">
        <v>-6601</v>
      </c>
    </row>
    <row r="3708" spans="1:9" ht="12.75" customHeight="1" x14ac:dyDescent="0.2">
      <c r="A3708" s="127">
        <v>10101</v>
      </c>
      <c r="B3708" s="127" t="str">
        <f t="shared" si="57"/>
        <v/>
      </c>
    </row>
    <row r="3709" spans="1:9" ht="13.5" customHeight="1" x14ac:dyDescent="0.2">
      <c r="A3709" s="127">
        <v>10101</v>
      </c>
      <c r="C3709" s="143" t="s">
        <v>51</v>
      </c>
      <c r="D3709" s="144">
        <v>-6601</v>
      </c>
      <c r="E3709" s="144">
        <v>0</v>
      </c>
      <c r="F3709" s="144">
        <v>0</v>
      </c>
      <c r="G3709" s="144">
        <v>0</v>
      </c>
      <c r="H3709" s="145">
        <v>0</v>
      </c>
      <c r="I3709" s="146">
        <v>-6601</v>
      </c>
    </row>
    <row r="3710" spans="1:9" ht="0.75" customHeight="1" x14ac:dyDescent="0.2">
      <c r="A3710" s="127">
        <v>10101</v>
      </c>
      <c r="B3710" s="127" t="str">
        <f t="shared" si="57"/>
        <v/>
      </c>
    </row>
    <row r="3711" spans="1:9" ht="13.5" customHeight="1" x14ac:dyDescent="0.2">
      <c r="A3711" s="127">
        <v>10101</v>
      </c>
      <c r="B3711" s="127" t="str">
        <f>LEFT(C3711,4)</f>
        <v>CE02</v>
      </c>
      <c r="C3711" s="129" t="s">
        <v>230</v>
      </c>
      <c r="D3711" s="130">
        <v>14685</v>
      </c>
      <c r="E3711" s="130">
        <v>0</v>
      </c>
      <c r="F3711" s="130">
        <v>0</v>
      </c>
      <c r="G3711" s="130">
        <v>0</v>
      </c>
      <c r="H3711" s="131">
        <v>0</v>
      </c>
      <c r="I3711" s="132">
        <v>14685</v>
      </c>
    </row>
    <row r="3712" spans="1:9" ht="12.75" customHeight="1" x14ac:dyDescent="0.2">
      <c r="A3712" s="127">
        <v>10101</v>
      </c>
      <c r="B3712" s="127" t="str">
        <f t="shared" si="57"/>
        <v/>
      </c>
    </row>
    <row r="3713" spans="1:9" ht="13.5" customHeight="1" x14ac:dyDescent="0.2">
      <c r="A3713" s="127">
        <v>10101</v>
      </c>
      <c r="C3713" s="143" t="s">
        <v>56</v>
      </c>
      <c r="D3713" s="144">
        <v>14685</v>
      </c>
      <c r="E3713" s="144">
        <v>0</v>
      </c>
      <c r="F3713" s="144">
        <v>0</v>
      </c>
      <c r="G3713" s="144">
        <v>0</v>
      </c>
      <c r="H3713" s="145">
        <v>0</v>
      </c>
      <c r="I3713" s="146">
        <v>14685</v>
      </c>
    </row>
    <row r="3714" spans="1:9" ht="0.75" customHeight="1" x14ac:dyDescent="0.2">
      <c r="A3714" s="127">
        <v>10101</v>
      </c>
      <c r="B3714" s="127" t="str">
        <f t="shared" si="57"/>
        <v/>
      </c>
    </row>
    <row r="3715" spans="1:9" ht="14.25" customHeight="1" x14ac:dyDescent="0.2">
      <c r="A3715" s="127">
        <v>10101</v>
      </c>
      <c r="B3715" s="127" t="s">
        <v>324</v>
      </c>
      <c r="C3715" s="157" t="s">
        <v>57</v>
      </c>
      <c r="D3715" s="158">
        <v>8084</v>
      </c>
      <c r="E3715" s="158">
        <v>0</v>
      </c>
      <c r="F3715" s="158">
        <v>0</v>
      </c>
      <c r="G3715" s="158">
        <v>0</v>
      </c>
      <c r="H3715" s="159">
        <v>0</v>
      </c>
      <c r="I3715" s="160">
        <v>8084</v>
      </c>
    </row>
    <row r="3716" spans="1:9" ht="0.75" customHeight="1" x14ac:dyDescent="0.2">
      <c r="A3716" s="127">
        <v>10101</v>
      </c>
      <c r="B3716" s="127" t="str">
        <f t="shared" si="57"/>
        <v/>
      </c>
    </row>
    <row r="3717" spans="1:9" ht="14.25" customHeight="1" x14ac:dyDescent="0.2">
      <c r="A3717" s="127">
        <v>10101</v>
      </c>
      <c r="B3717" s="127" t="str">
        <f t="shared" si="57"/>
        <v>TOT</v>
      </c>
      <c r="C3717" s="133" t="s">
        <v>58</v>
      </c>
      <c r="D3717" s="134">
        <v>-79835</v>
      </c>
      <c r="E3717" s="134">
        <v>-1261211.6299999999</v>
      </c>
      <c r="F3717" s="134">
        <v>0</v>
      </c>
      <c r="G3717" s="134">
        <v>-1261211.6299999999</v>
      </c>
      <c r="H3717" s="135">
        <v>1579.7728189390618</v>
      </c>
      <c r="I3717" s="136">
        <v>1181376.6299999999</v>
      </c>
    </row>
    <row r="3718" spans="1:9" ht="6.75" customHeight="1" x14ac:dyDescent="0.2">
      <c r="B3718" s="127" t="str">
        <f t="shared" si="57"/>
        <v>Lon</v>
      </c>
      <c r="C3718" s="247" t="s">
        <v>202</v>
      </c>
      <c r="D3718" s="247"/>
      <c r="E3718" s="247"/>
      <c r="F3718" s="247"/>
      <c r="G3718" s="247"/>
    </row>
    <row r="3719" spans="1:9" ht="13.5" customHeight="1" x14ac:dyDescent="0.2">
      <c r="B3719" s="127" t="str">
        <f t="shared" si="57"/>
        <v/>
      </c>
      <c r="C3719" s="247"/>
      <c r="D3719" s="247"/>
      <c r="E3719" s="247"/>
      <c r="F3719" s="247"/>
      <c r="G3719" s="247"/>
    </row>
    <row r="3720" spans="1:9" ht="6.75" customHeight="1" x14ac:dyDescent="0.2">
      <c r="B3720" s="127" t="str">
        <f t="shared" si="57"/>
        <v/>
      </c>
      <c r="C3720" s="247"/>
      <c r="D3720" s="247"/>
      <c r="E3720" s="247"/>
      <c r="F3720" s="247"/>
      <c r="G3720" s="247"/>
    </row>
    <row r="3721" spans="1:9" ht="13.5" customHeight="1" x14ac:dyDescent="0.2">
      <c r="B3721" s="127" t="str">
        <f t="shared" si="57"/>
        <v>Rep</v>
      </c>
      <c r="C3721" s="248" t="s">
        <v>203</v>
      </c>
      <c r="D3721" s="248"/>
      <c r="E3721" s="248"/>
      <c r="F3721" s="248"/>
      <c r="G3721" s="248"/>
    </row>
    <row r="3722" spans="1:9" ht="6.75" customHeight="1" x14ac:dyDescent="0.2">
      <c r="B3722" s="127" t="str">
        <f t="shared" si="57"/>
        <v/>
      </c>
    </row>
    <row r="3723" spans="1:9" ht="12.75" customHeight="1" x14ac:dyDescent="0.2">
      <c r="B3723" s="127" t="str">
        <f t="shared" si="57"/>
        <v>Cos</v>
      </c>
      <c r="C3723" s="248" t="s">
        <v>278</v>
      </c>
      <c r="D3723" s="248"/>
      <c r="E3723" s="248"/>
      <c r="F3723" s="248"/>
      <c r="G3723" s="248"/>
    </row>
    <row r="3724" spans="1:9" ht="13.5" customHeight="1" x14ac:dyDescent="0.2">
      <c r="B3724" s="127" t="str">
        <f t="shared" ref="B3724:B3783" si="58">LEFT(C3724,3)</f>
        <v/>
      </c>
      <c r="C3724" s="248"/>
      <c r="D3724" s="248"/>
      <c r="E3724" s="248"/>
      <c r="F3724" s="248"/>
      <c r="G3724" s="248"/>
    </row>
    <row r="3725" spans="1:9" ht="6" customHeight="1" x14ac:dyDescent="0.2">
      <c r="B3725" s="127" t="str">
        <f t="shared" si="58"/>
        <v/>
      </c>
    </row>
    <row r="3726" spans="1:9" ht="13.5" customHeight="1" x14ac:dyDescent="0.2">
      <c r="B3726" s="127" t="str">
        <f t="shared" si="58"/>
        <v xml:space="preserve">
CF</v>
      </c>
      <c r="C3726" s="249" t="s">
        <v>205</v>
      </c>
      <c r="D3726" s="251" t="s">
        <v>206</v>
      </c>
      <c r="E3726" s="251" t="s">
        <v>207</v>
      </c>
      <c r="F3726" s="251" t="s">
        <v>208</v>
      </c>
      <c r="G3726" s="252" t="s">
        <v>209</v>
      </c>
      <c r="H3726" s="245" t="s">
        <v>210</v>
      </c>
      <c r="I3726" s="243" t="s">
        <v>211</v>
      </c>
    </row>
    <row r="3727" spans="1:9" ht="15" customHeight="1" x14ac:dyDescent="0.2">
      <c r="B3727" s="127" t="str">
        <f t="shared" si="58"/>
        <v/>
      </c>
      <c r="C3727" s="250"/>
      <c r="D3727" s="246"/>
      <c r="E3727" s="246"/>
      <c r="F3727" s="246"/>
      <c r="G3727" s="253"/>
      <c r="H3727" s="246"/>
      <c r="I3727" s="244"/>
    </row>
    <row r="3728" spans="1:9" ht="16.5" customHeight="1" x14ac:dyDescent="0.2">
      <c r="A3728" s="127">
        <v>10103</v>
      </c>
      <c r="B3728" s="126" t="s">
        <v>321</v>
      </c>
      <c r="C3728" s="147" t="s">
        <v>5</v>
      </c>
      <c r="D3728" s="148">
        <v>253322</v>
      </c>
      <c r="E3728" s="149"/>
      <c r="F3728" s="149"/>
      <c r="G3728" s="149"/>
      <c r="H3728" s="149"/>
      <c r="I3728" s="150"/>
    </row>
    <row r="3729" spans="1:9" ht="13.5" customHeight="1" x14ac:dyDescent="0.2">
      <c r="A3729" s="127">
        <v>10103</v>
      </c>
      <c r="B3729" s="127" t="str">
        <f t="shared" si="58"/>
        <v>I01</v>
      </c>
      <c r="C3729" s="129" t="s">
        <v>6</v>
      </c>
      <c r="D3729" s="130">
        <v>-2780676</v>
      </c>
      <c r="E3729" s="130">
        <v>-759077</v>
      </c>
      <c r="F3729" s="130">
        <v>0</v>
      </c>
      <c r="G3729" s="130">
        <v>-759077</v>
      </c>
      <c r="H3729" s="131">
        <v>27.29829005608708</v>
      </c>
      <c r="I3729" s="132">
        <v>-2021599</v>
      </c>
    </row>
    <row r="3730" spans="1:9" ht="13.5" customHeight="1" x14ac:dyDescent="0.2">
      <c r="A3730" s="127">
        <v>10103</v>
      </c>
      <c r="B3730" s="127" t="str">
        <f t="shared" si="58"/>
        <v>I03</v>
      </c>
      <c r="C3730" s="129" t="s">
        <v>7</v>
      </c>
      <c r="D3730" s="130">
        <v>-133608</v>
      </c>
      <c r="E3730" s="130">
        <v>-33267</v>
      </c>
      <c r="F3730" s="130">
        <v>0</v>
      </c>
      <c r="G3730" s="130">
        <v>-33267</v>
      </c>
      <c r="H3730" s="131">
        <v>24.898958146218789</v>
      </c>
      <c r="I3730" s="132">
        <v>-100341</v>
      </c>
    </row>
    <row r="3731" spans="1:9" ht="13.5" customHeight="1" x14ac:dyDescent="0.2">
      <c r="A3731" s="127">
        <v>10103</v>
      </c>
      <c r="B3731" s="127" t="str">
        <f t="shared" si="58"/>
        <v>I05</v>
      </c>
      <c r="C3731" s="129" t="s">
        <v>8</v>
      </c>
      <c r="D3731" s="130">
        <v>-361020</v>
      </c>
      <c r="E3731" s="130">
        <v>0</v>
      </c>
      <c r="F3731" s="130">
        <v>0</v>
      </c>
      <c r="G3731" s="130">
        <v>0</v>
      </c>
      <c r="H3731" s="131">
        <v>0</v>
      </c>
      <c r="I3731" s="132">
        <v>-361020</v>
      </c>
    </row>
    <row r="3732" spans="1:9" ht="13.5" customHeight="1" x14ac:dyDescent="0.2">
      <c r="A3732" s="127">
        <v>10103</v>
      </c>
      <c r="B3732" s="127" t="str">
        <f t="shared" si="58"/>
        <v>I06</v>
      </c>
      <c r="C3732" s="129" t="s">
        <v>9</v>
      </c>
      <c r="D3732" s="130">
        <v>0</v>
      </c>
      <c r="E3732" s="130">
        <v>-2358.9899999999998</v>
      </c>
      <c r="F3732" s="130">
        <v>0</v>
      </c>
      <c r="G3732" s="130">
        <v>-2358.9899999999998</v>
      </c>
      <c r="H3732" s="131">
        <v>0</v>
      </c>
      <c r="I3732" s="132">
        <v>2358.9899999999998</v>
      </c>
    </row>
    <row r="3733" spans="1:9" ht="13.5" customHeight="1" x14ac:dyDescent="0.2">
      <c r="A3733" s="127">
        <v>10103</v>
      </c>
      <c r="B3733" s="127" t="str">
        <f t="shared" si="58"/>
        <v>I08</v>
      </c>
      <c r="C3733" s="129" t="s">
        <v>213</v>
      </c>
      <c r="D3733" s="130">
        <v>-164618</v>
      </c>
      <c r="E3733" s="130">
        <v>-20221.939999999999</v>
      </c>
      <c r="F3733" s="130">
        <v>0</v>
      </c>
      <c r="G3733" s="130">
        <v>-20221.939999999999</v>
      </c>
      <c r="H3733" s="131">
        <v>12.284160905854767</v>
      </c>
      <c r="I3733" s="132">
        <v>-144396.06</v>
      </c>
    </row>
    <row r="3734" spans="1:9" ht="13.5" customHeight="1" x14ac:dyDescent="0.2">
      <c r="A3734" s="127">
        <v>10103</v>
      </c>
      <c r="B3734" s="127" t="str">
        <f t="shared" si="58"/>
        <v>I09</v>
      </c>
      <c r="C3734" s="129" t="s">
        <v>10</v>
      </c>
      <c r="D3734" s="130">
        <v>-30000</v>
      </c>
      <c r="E3734" s="130">
        <v>-7400.88</v>
      </c>
      <c r="F3734" s="130">
        <v>0</v>
      </c>
      <c r="G3734" s="130">
        <v>-7400.88</v>
      </c>
      <c r="H3734" s="131">
        <v>24.669599999999999</v>
      </c>
      <c r="I3734" s="132">
        <v>-22599.119999999999</v>
      </c>
    </row>
    <row r="3735" spans="1:9" ht="13.5" customHeight="1" x14ac:dyDescent="0.2">
      <c r="A3735" s="127">
        <v>10103</v>
      </c>
      <c r="B3735" s="127" t="str">
        <f t="shared" si="58"/>
        <v>I10</v>
      </c>
      <c r="C3735" s="129" t="s">
        <v>63</v>
      </c>
      <c r="D3735" s="130">
        <v>-15295</v>
      </c>
      <c r="E3735" s="130">
        <v>0</v>
      </c>
      <c r="F3735" s="130">
        <v>0</v>
      </c>
      <c r="G3735" s="130">
        <v>0</v>
      </c>
      <c r="H3735" s="131">
        <v>0</v>
      </c>
      <c r="I3735" s="132">
        <v>-15295</v>
      </c>
    </row>
    <row r="3736" spans="1:9" ht="13.5" customHeight="1" x14ac:dyDescent="0.2">
      <c r="A3736" s="127">
        <v>10103</v>
      </c>
      <c r="B3736" s="127" t="str">
        <f t="shared" si="58"/>
        <v>I11</v>
      </c>
      <c r="C3736" s="129" t="s">
        <v>64</v>
      </c>
      <c r="D3736" s="130">
        <v>-921</v>
      </c>
      <c r="E3736" s="130">
        <v>0</v>
      </c>
      <c r="F3736" s="130">
        <v>0</v>
      </c>
      <c r="G3736" s="130">
        <v>0</v>
      </c>
      <c r="H3736" s="131">
        <v>0</v>
      </c>
      <c r="I3736" s="132">
        <v>-921</v>
      </c>
    </row>
    <row r="3737" spans="1:9" ht="13.5" customHeight="1" x14ac:dyDescent="0.2">
      <c r="A3737" s="127">
        <v>10103</v>
      </c>
      <c r="B3737" s="127" t="str">
        <f t="shared" si="58"/>
        <v>I12</v>
      </c>
      <c r="C3737" s="129" t="s">
        <v>11</v>
      </c>
      <c r="D3737" s="130">
        <v>-25450</v>
      </c>
      <c r="E3737" s="130">
        <v>-9405.74</v>
      </c>
      <c r="F3737" s="130">
        <v>0</v>
      </c>
      <c r="G3737" s="130">
        <v>-9405.74</v>
      </c>
      <c r="H3737" s="131">
        <v>36.957721021611</v>
      </c>
      <c r="I3737" s="132">
        <v>-16044.26</v>
      </c>
    </row>
    <row r="3738" spans="1:9" ht="13.5" customHeight="1" x14ac:dyDescent="0.2">
      <c r="A3738" s="127">
        <v>10103</v>
      </c>
      <c r="B3738" s="127" t="str">
        <f t="shared" si="58"/>
        <v>I13</v>
      </c>
      <c r="C3738" s="129" t="s">
        <v>12</v>
      </c>
      <c r="D3738" s="130">
        <v>-2000</v>
      </c>
      <c r="E3738" s="130">
        <v>-175.01</v>
      </c>
      <c r="F3738" s="130">
        <v>0</v>
      </c>
      <c r="G3738" s="130">
        <v>-175.01</v>
      </c>
      <c r="H3738" s="131">
        <v>8.7504999999999988</v>
      </c>
      <c r="I3738" s="132">
        <v>-1824.99</v>
      </c>
    </row>
    <row r="3739" spans="1:9" ht="13.5" customHeight="1" x14ac:dyDescent="0.2">
      <c r="A3739" s="127">
        <v>10103</v>
      </c>
      <c r="B3739" s="127" t="str">
        <f t="shared" si="58"/>
        <v>I16</v>
      </c>
      <c r="C3739" s="129" t="s">
        <v>220</v>
      </c>
      <c r="D3739" s="130">
        <v>-290409</v>
      </c>
      <c r="E3739" s="130">
        <v>-59031</v>
      </c>
      <c r="F3739" s="130">
        <v>0</v>
      </c>
      <c r="G3739" s="130">
        <v>-59031</v>
      </c>
      <c r="H3739" s="131">
        <v>20.326849374502856</v>
      </c>
      <c r="I3739" s="132">
        <v>-231378</v>
      </c>
    </row>
    <row r="3740" spans="1:9" ht="13.5" customHeight="1" x14ac:dyDescent="0.2">
      <c r="A3740" s="127">
        <v>10103</v>
      </c>
      <c r="B3740" s="127" t="str">
        <f t="shared" si="58"/>
        <v>I17</v>
      </c>
      <c r="C3740" s="129" t="s">
        <v>221</v>
      </c>
      <c r="D3740" s="130">
        <v>-16242</v>
      </c>
      <c r="E3740" s="130">
        <v>-3273</v>
      </c>
      <c r="F3740" s="130">
        <v>0</v>
      </c>
      <c r="G3740" s="130">
        <v>-3273</v>
      </c>
      <c r="H3740" s="131">
        <v>20.151459179903949</v>
      </c>
      <c r="I3740" s="132">
        <v>-12969</v>
      </c>
    </row>
    <row r="3741" spans="1:9" ht="13.5" customHeight="1" x14ac:dyDescent="0.2">
      <c r="A3741" s="127">
        <v>10103</v>
      </c>
      <c r="B3741" s="127" t="str">
        <f t="shared" si="58"/>
        <v>I18</v>
      </c>
      <c r="C3741" s="129" t="s">
        <v>13</v>
      </c>
      <c r="D3741" s="130">
        <v>-69737</v>
      </c>
      <c r="E3741" s="130">
        <v>0</v>
      </c>
      <c r="F3741" s="130">
        <v>0</v>
      </c>
      <c r="G3741" s="130">
        <v>0</v>
      </c>
      <c r="H3741" s="131">
        <v>0</v>
      </c>
      <c r="I3741" s="132">
        <v>-69737</v>
      </c>
    </row>
    <row r="3742" spans="1:9" ht="12.75" customHeight="1" x14ac:dyDescent="0.2">
      <c r="A3742" s="127">
        <v>10103</v>
      </c>
      <c r="B3742" s="127" t="str">
        <f t="shared" si="58"/>
        <v/>
      </c>
    </row>
    <row r="3743" spans="1:9" ht="13.5" customHeight="1" x14ac:dyDescent="0.2">
      <c r="A3743" s="127">
        <v>10103</v>
      </c>
      <c r="C3743" s="143" t="s">
        <v>14</v>
      </c>
      <c r="D3743" s="144">
        <v>-3889976</v>
      </c>
      <c r="E3743" s="144">
        <v>-894210.56000000006</v>
      </c>
      <c r="F3743" s="144">
        <v>0</v>
      </c>
      <c r="G3743" s="144">
        <v>-894210.56000000006</v>
      </c>
      <c r="H3743" s="145">
        <v>22.987559820420486</v>
      </c>
      <c r="I3743" s="146">
        <v>-2995765.44</v>
      </c>
    </row>
    <row r="3744" spans="1:9" ht="0.75" customHeight="1" x14ac:dyDescent="0.2">
      <c r="A3744" s="127">
        <v>10103</v>
      </c>
      <c r="B3744" s="127" t="str">
        <f t="shared" si="58"/>
        <v/>
      </c>
    </row>
    <row r="3745" spans="1:9" ht="13.5" customHeight="1" x14ac:dyDescent="0.2">
      <c r="A3745" s="127">
        <v>10103</v>
      </c>
      <c r="B3745" s="127" t="str">
        <f t="shared" si="58"/>
        <v>E01</v>
      </c>
      <c r="C3745" s="129" t="s">
        <v>15</v>
      </c>
      <c r="D3745" s="130">
        <v>1603667</v>
      </c>
      <c r="E3745" s="130">
        <v>385952.89</v>
      </c>
      <c r="F3745" s="130">
        <v>0</v>
      </c>
      <c r="G3745" s="130">
        <v>385952.89</v>
      </c>
      <c r="H3745" s="131">
        <v>24.066897304739701</v>
      </c>
      <c r="I3745" s="132">
        <v>1217714.1100000001</v>
      </c>
    </row>
    <row r="3746" spans="1:9" ht="13.5" customHeight="1" x14ac:dyDescent="0.2">
      <c r="A3746" s="127">
        <v>10103</v>
      </c>
      <c r="B3746" s="127" t="str">
        <f t="shared" si="58"/>
        <v>E03</v>
      </c>
      <c r="C3746" s="129" t="s">
        <v>17</v>
      </c>
      <c r="D3746" s="130">
        <v>1123789</v>
      </c>
      <c r="E3746" s="130">
        <v>282637.03000000003</v>
      </c>
      <c r="F3746" s="130">
        <v>0</v>
      </c>
      <c r="G3746" s="130">
        <v>282637.03000000003</v>
      </c>
      <c r="H3746" s="131">
        <v>25.150364525725031</v>
      </c>
      <c r="I3746" s="132">
        <v>841151.97</v>
      </c>
    </row>
    <row r="3747" spans="1:9" ht="13.5" customHeight="1" x14ac:dyDescent="0.2">
      <c r="A3747" s="127">
        <v>10103</v>
      </c>
      <c r="B3747" s="127" t="str">
        <f t="shared" si="58"/>
        <v>E04</v>
      </c>
      <c r="C3747" s="129" t="s">
        <v>18</v>
      </c>
      <c r="D3747" s="130">
        <v>82599</v>
      </c>
      <c r="E3747" s="130">
        <v>24710.5</v>
      </c>
      <c r="F3747" s="130">
        <v>0</v>
      </c>
      <c r="G3747" s="130">
        <v>24710.5</v>
      </c>
      <c r="H3747" s="131">
        <v>29.916221746025986</v>
      </c>
      <c r="I3747" s="132">
        <v>57888.5</v>
      </c>
    </row>
    <row r="3748" spans="1:9" ht="13.5" customHeight="1" x14ac:dyDescent="0.2">
      <c r="A3748" s="127">
        <v>10103</v>
      </c>
      <c r="B3748" s="127" t="str">
        <f t="shared" si="58"/>
        <v>E05</v>
      </c>
      <c r="C3748" s="129" t="s">
        <v>214</v>
      </c>
      <c r="D3748" s="130">
        <v>104639</v>
      </c>
      <c r="E3748" s="130">
        <v>28196.29</v>
      </c>
      <c r="F3748" s="130">
        <v>0</v>
      </c>
      <c r="G3748" s="130">
        <v>28196.29</v>
      </c>
      <c r="H3748" s="131">
        <v>26.946253308995693</v>
      </c>
      <c r="I3748" s="132">
        <v>76442.710000000006</v>
      </c>
    </row>
    <row r="3749" spans="1:9" ht="13.5" customHeight="1" x14ac:dyDescent="0.2">
      <c r="A3749" s="127">
        <v>10103</v>
      </c>
      <c r="B3749" s="127" t="str">
        <f t="shared" si="58"/>
        <v>E07</v>
      </c>
      <c r="C3749" s="129" t="s">
        <v>19</v>
      </c>
      <c r="D3749" s="130">
        <v>136108</v>
      </c>
      <c r="E3749" s="130">
        <v>33458.339999999997</v>
      </c>
      <c r="F3749" s="130">
        <v>0</v>
      </c>
      <c r="G3749" s="130">
        <v>33458.339999999997</v>
      </c>
      <c r="H3749" s="131">
        <v>24.582199429864517</v>
      </c>
      <c r="I3749" s="132">
        <v>102649.66</v>
      </c>
    </row>
    <row r="3750" spans="1:9" ht="13.5" customHeight="1" x14ac:dyDescent="0.2">
      <c r="A3750" s="127">
        <v>10103</v>
      </c>
      <c r="B3750" s="127" t="str">
        <f t="shared" si="58"/>
        <v>E08</v>
      </c>
      <c r="C3750" s="129" t="s">
        <v>20</v>
      </c>
      <c r="D3750" s="130">
        <v>13601</v>
      </c>
      <c r="E3750" s="130">
        <v>8676.68</v>
      </c>
      <c r="F3750" s="130">
        <v>0</v>
      </c>
      <c r="G3750" s="130">
        <v>8676.68</v>
      </c>
      <c r="H3750" s="131">
        <v>63.794426880376442</v>
      </c>
      <c r="I3750" s="132">
        <v>4924.32</v>
      </c>
    </row>
    <row r="3751" spans="1:9" ht="13.5" customHeight="1" x14ac:dyDescent="0.2">
      <c r="A3751" s="127">
        <v>10103</v>
      </c>
      <c r="B3751" s="127" t="str">
        <f t="shared" si="58"/>
        <v>E09</v>
      </c>
      <c r="C3751" s="129" t="s">
        <v>215</v>
      </c>
      <c r="D3751" s="130">
        <v>5500</v>
      </c>
      <c r="E3751" s="130">
        <v>1562.5</v>
      </c>
      <c r="F3751" s="130">
        <v>0</v>
      </c>
      <c r="G3751" s="130">
        <v>1562.5</v>
      </c>
      <c r="H3751" s="131">
        <v>28.40909090909091</v>
      </c>
      <c r="I3751" s="132">
        <v>3937.5</v>
      </c>
    </row>
    <row r="3752" spans="1:9" ht="13.5" customHeight="1" x14ac:dyDescent="0.2">
      <c r="A3752" s="127">
        <v>10103</v>
      </c>
      <c r="B3752" s="127" t="str">
        <f t="shared" si="58"/>
        <v>E10</v>
      </c>
      <c r="C3752" s="129" t="s">
        <v>21</v>
      </c>
      <c r="D3752" s="130">
        <v>16967</v>
      </c>
      <c r="E3752" s="130">
        <v>908</v>
      </c>
      <c r="F3752" s="130">
        <v>0</v>
      </c>
      <c r="G3752" s="130">
        <v>908</v>
      </c>
      <c r="H3752" s="131">
        <v>5.3515648022632156</v>
      </c>
      <c r="I3752" s="132">
        <v>16059</v>
      </c>
    </row>
    <row r="3753" spans="1:9" ht="13.5" customHeight="1" x14ac:dyDescent="0.2">
      <c r="A3753" s="127">
        <v>10103</v>
      </c>
      <c r="B3753" s="127" t="str">
        <f t="shared" si="58"/>
        <v>E11</v>
      </c>
      <c r="C3753" s="129" t="s">
        <v>22</v>
      </c>
      <c r="D3753" s="130">
        <v>30174</v>
      </c>
      <c r="E3753" s="130">
        <v>0</v>
      </c>
      <c r="F3753" s="130">
        <v>0</v>
      </c>
      <c r="G3753" s="130">
        <v>0</v>
      </c>
      <c r="H3753" s="131">
        <v>0</v>
      </c>
      <c r="I3753" s="132">
        <v>30174</v>
      </c>
    </row>
    <row r="3754" spans="1:9" ht="13.5" customHeight="1" x14ac:dyDescent="0.2">
      <c r="A3754" s="127">
        <v>10103</v>
      </c>
      <c r="B3754" s="127" t="str">
        <f t="shared" si="58"/>
        <v>E31</v>
      </c>
      <c r="C3754" s="129" t="s">
        <v>222</v>
      </c>
      <c r="D3754" s="130">
        <v>191360</v>
      </c>
      <c r="E3754" s="130">
        <v>34055.519999999997</v>
      </c>
      <c r="F3754" s="130">
        <v>0</v>
      </c>
      <c r="G3754" s="130">
        <v>34055.519999999997</v>
      </c>
      <c r="H3754" s="131">
        <v>17.796571906354512</v>
      </c>
      <c r="I3754" s="132">
        <v>157304.48000000001</v>
      </c>
    </row>
    <row r="3755" spans="1:9" ht="12.75" customHeight="1" x14ac:dyDescent="0.2">
      <c r="A3755" s="127">
        <v>10103</v>
      </c>
      <c r="B3755" s="127" t="str">
        <f t="shared" si="58"/>
        <v/>
      </c>
    </row>
    <row r="3756" spans="1:9" ht="13.5" customHeight="1" x14ac:dyDescent="0.2">
      <c r="A3756" s="127">
        <v>10103</v>
      </c>
      <c r="C3756" s="143" t="s">
        <v>23</v>
      </c>
      <c r="D3756" s="144">
        <v>3308404</v>
      </c>
      <c r="E3756" s="144">
        <v>800157.75</v>
      </c>
      <c r="F3756" s="144">
        <v>0</v>
      </c>
      <c r="G3756" s="144">
        <v>800157.75</v>
      </c>
      <c r="H3756" s="145">
        <v>24.185611853933196</v>
      </c>
      <c r="I3756" s="146">
        <v>2508246.25</v>
      </c>
    </row>
    <row r="3757" spans="1:9" ht="13.5" customHeight="1" x14ac:dyDescent="0.2">
      <c r="A3757" s="127">
        <v>10103</v>
      </c>
      <c r="B3757" s="127" t="str">
        <f t="shared" si="58"/>
        <v>E12</v>
      </c>
      <c r="C3757" s="129" t="s">
        <v>24</v>
      </c>
      <c r="D3757" s="130">
        <v>32250</v>
      </c>
      <c r="E3757" s="130">
        <v>4601.24</v>
      </c>
      <c r="F3757" s="130">
        <v>0</v>
      </c>
      <c r="G3757" s="130">
        <v>4601.24</v>
      </c>
      <c r="H3757" s="131">
        <v>14.267410852713178</v>
      </c>
      <c r="I3757" s="132">
        <v>27648.76</v>
      </c>
    </row>
    <row r="3758" spans="1:9" ht="13.5" customHeight="1" x14ac:dyDescent="0.2">
      <c r="A3758" s="127">
        <v>10103</v>
      </c>
      <c r="B3758" s="127" t="str">
        <f t="shared" si="58"/>
        <v>E13</v>
      </c>
      <c r="C3758" s="129" t="s">
        <v>216</v>
      </c>
      <c r="D3758" s="130">
        <v>7956</v>
      </c>
      <c r="E3758" s="130">
        <v>7956</v>
      </c>
      <c r="F3758" s="130">
        <v>0</v>
      </c>
      <c r="G3758" s="130">
        <v>7956</v>
      </c>
      <c r="H3758" s="131">
        <v>100</v>
      </c>
      <c r="I3758" s="132">
        <v>0</v>
      </c>
    </row>
    <row r="3759" spans="1:9" ht="13.5" customHeight="1" x14ac:dyDescent="0.2">
      <c r="A3759" s="127">
        <v>10103</v>
      </c>
      <c r="B3759" s="127" t="str">
        <f t="shared" si="58"/>
        <v>E14</v>
      </c>
      <c r="C3759" s="129" t="s">
        <v>25</v>
      </c>
      <c r="D3759" s="130">
        <v>14541</v>
      </c>
      <c r="E3759" s="130">
        <v>3970.38</v>
      </c>
      <c r="F3759" s="130">
        <v>0</v>
      </c>
      <c r="G3759" s="130">
        <v>3970.38</v>
      </c>
      <c r="H3759" s="131">
        <v>27.304724571900145</v>
      </c>
      <c r="I3759" s="132">
        <v>10570.62</v>
      </c>
    </row>
    <row r="3760" spans="1:9" ht="13.5" customHeight="1" x14ac:dyDescent="0.2">
      <c r="A3760" s="127">
        <v>10103</v>
      </c>
      <c r="B3760" s="127" t="str">
        <f t="shared" si="58"/>
        <v>E15</v>
      </c>
      <c r="C3760" s="129" t="s">
        <v>26</v>
      </c>
      <c r="D3760" s="130">
        <v>10000</v>
      </c>
      <c r="E3760" s="130">
        <v>2690.26</v>
      </c>
      <c r="F3760" s="130">
        <v>0</v>
      </c>
      <c r="G3760" s="130">
        <v>2690.26</v>
      </c>
      <c r="H3760" s="131">
        <v>26.902600000000003</v>
      </c>
      <c r="I3760" s="132">
        <v>7309.74</v>
      </c>
    </row>
    <row r="3761" spans="1:9" ht="13.5" customHeight="1" x14ac:dyDescent="0.2">
      <c r="A3761" s="127">
        <v>10103</v>
      </c>
      <c r="B3761" s="127" t="str">
        <f t="shared" si="58"/>
        <v>E16</v>
      </c>
      <c r="C3761" s="129" t="s">
        <v>27</v>
      </c>
      <c r="D3761" s="130">
        <v>50000</v>
      </c>
      <c r="E3761" s="130">
        <v>8076.37</v>
      </c>
      <c r="F3761" s="130">
        <v>0</v>
      </c>
      <c r="G3761" s="130">
        <v>8076.37</v>
      </c>
      <c r="H3761" s="131">
        <v>16.152740000000005</v>
      </c>
      <c r="I3761" s="132">
        <v>41923.629999999997</v>
      </c>
    </row>
    <row r="3762" spans="1:9" ht="13.5" customHeight="1" x14ac:dyDescent="0.2">
      <c r="A3762" s="127">
        <v>10103</v>
      </c>
      <c r="B3762" s="127" t="str">
        <f t="shared" si="58"/>
        <v>E17</v>
      </c>
      <c r="C3762" s="129" t="s">
        <v>28</v>
      </c>
      <c r="D3762" s="130">
        <v>49115</v>
      </c>
      <c r="E3762" s="130">
        <v>15695</v>
      </c>
      <c r="F3762" s="130">
        <v>0</v>
      </c>
      <c r="G3762" s="130">
        <v>15695</v>
      </c>
      <c r="H3762" s="131">
        <v>31.955614374427363</v>
      </c>
      <c r="I3762" s="132">
        <v>33420</v>
      </c>
    </row>
    <row r="3763" spans="1:9" ht="13.5" customHeight="1" x14ac:dyDescent="0.2">
      <c r="A3763" s="127">
        <v>10103</v>
      </c>
      <c r="B3763" s="127" t="str">
        <f t="shared" si="58"/>
        <v>E18</v>
      </c>
      <c r="C3763" s="129" t="s">
        <v>29</v>
      </c>
      <c r="D3763" s="130">
        <v>11576</v>
      </c>
      <c r="E3763" s="130">
        <v>2128.9</v>
      </c>
      <c r="F3763" s="130">
        <v>0</v>
      </c>
      <c r="G3763" s="130">
        <v>2128.9</v>
      </c>
      <c r="H3763" s="131">
        <v>18.390635798203178</v>
      </c>
      <c r="I3763" s="132">
        <v>9447.1</v>
      </c>
    </row>
    <row r="3764" spans="1:9" ht="12.75" customHeight="1" x14ac:dyDescent="0.2">
      <c r="A3764" s="127">
        <v>10103</v>
      </c>
      <c r="B3764" s="127" t="str">
        <f t="shared" si="58"/>
        <v/>
      </c>
    </row>
    <row r="3765" spans="1:9" ht="13.5" customHeight="1" x14ac:dyDescent="0.2">
      <c r="A3765" s="127">
        <v>10103</v>
      </c>
      <c r="C3765" s="143" t="s">
        <v>30</v>
      </c>
      <c r="D3765" s="144">
        <v>175438</v>
      </c>
      <c r="E3765" s="144">
        <v>45118.15</v>
      </c>
      <c r="F3765" s="144">
        <v>0</v>
      </c>
      <c r="G3765" s="144">
        <v>45118.15</v>
      </c>
      <c r="H3765" s="145">
        <v>25.717432939271994</v>
      </c>
      <c r="I3765" s="146">
        <v>130319.85</v>
      </c>
    </row>
    <row r="3766" spans="1:9" ht="13.5" customHeight="1" x14ac:dyDescent="0.2">
      <c r="A3766" s="127">
        <v>10103</v>
      </c>
      <c r="B3766" s="127" t="str">
        <f t="shared" si="58"/>
        <v>E19</v>
      </c>
      <c r="C3766" s="129" t="s">
        <v>31</v>
      </c>
      <c r="D3766" s="130">
        <v>54876</v>
      </c>
      <c r="E3766" s="130">
        <v>23011.3</v>
      </c>
      <c r="F3766" s="130">
        <v>0</v>
      </c>
      <c r="G3766" s="130">
        <v>23011.3</v>
      </c>
      <c r="H3766" s="131">
        <v>41.933267730884175</v>
      </c>
      <c r="I3766" s="132">
        <v>31864.7</v>
      </c>
    </row>
    <row r="3767" spans="1:9" ht="13.5" customHeight="1" x14ac:dyDescent="0.2">
      <c r="A3767" s="127">
        <v>10103</v>
      </c>
      <c r="B3767" s="127" t="str">
        <f t="shared" si="58"/>
        <v>E20</v>
      </c>
      <c r="C3767" s="129" t="s">
        <v>32</v>
      </c>
      <c r="D3767" s="130">
        <v>11124</v>
      </c>
      <c r="E3767" s="130">
        <v>8469.74</v>
      </c>
      <c r="F3767" s="130">
        <v>0</v>
      </c>
      <c r="G3767" s="130">
        <v>8469.74</v>
      </c>
      <c r="H3767" s="131">
        <v>76.139338367493707</v>
      </c>
      <c r="I3767" s="132">
        <v>2654.26</v>
      </c>
    </row>
    <row r="3768" spans="1:9" ht="13.5" customHeight="1" x14ac:dyDescent="0.2">
      <c r="A3768" s="127">
        <v>10103</v>
      </c>
      <c r="B3768" s="127" t="str">
        <f t="shared" si="58"/>
        <v>E22</v>
      </c>
      <c r="C3768" s="129" t="s">
        <v>33</v>
      </c>
      <c r="D3768" s="130">
        <v>29884</v>
      </c>
      <c r="E3768" s="130">
        <v>20971.599999999999</v>
      </c>
      <c r="F3768" s="130">
        <v>0</v>
      </c>
      <c r="G3768" s="130">
        <v>20971.599999999999</v>
      </c>
      <c r="H3768" s="131">
        <v>70.176683174943108</v>
      </c>
      <c r="I3768" s="132">
        <v>8912.4</v>
      </c>
    </row>
    <row r="3769" spans="1:9" ht="13.5" customHeight="1" x14ac:dyDescent="0.2">
      <c r="A3769" s="127">
        <v>10103</v>
      </c>
      <c r="B3769" s="127" t="str">
        <f t="shared" si="58"/>
        <v>E23</v>
      </c>
      <c r="C3769" s="129" t="s">
        <v>34</v>
      </c>
      <c r="D3769" s="130">
        <v>13167</v>
      </c>
      <c r="E3769" s="130">
        <v>1094</v>
      </c>
      <c r="F3769" s="130">
        <v>0</v>
      </c>
      <c r="G3769" s="130">
        <v>1094</v>
      </c>
      <c r="H3769" s="131">
        <v>8.308650413913572</v>
      </c>
      <c r="I3769" s="132">
        <v>12073</v>
      </c>
    </row>
    <row r="3770" spans="1:9" ht="13.5" customHeight="1" x14ac:dyDescent="0.2">
      <c r="A3770" s="127">
        <v>10103</v>
      </c>
      <c r="B3770" s="127" t="str">
        <f t="shared" si="58"/>
        <v>E24</v>
      </c>
      <c r="C3770" s="129" t="s">
        <v>35</v>
      </c>
      <c r="D3770" s="130">
        <v>8700</v>
      </c>
      <c r="E3770" s="130">
        <v>2481.17</v>
      </c>
      <c r="F3770" s="130">
        <v>0</v>
      </c>
      <c r="G3770" s="130">
        <v>2481.17</v>
      </c>
      <c r="H3770" s="131">
        <v>28.519195402298852</v>
      </c>
      <c r="I3770" s="132">
        <v>6218.83</v>
      </c>
    </row>
    <row r="3771" spans="1:9" ht="13.5" customHeight="1" x14ac:dyDescent="0.2">
      <c r="A3771" s="127">
        <v>10103</v>
      </c>
      <c r="B3771" s="127" t="str">
        <f t="shared" si="58"/>
        <v>E25</v>
      </c>
      <c r="C3771" s="129" t="s">
        <v>36</v>
      </c>
      <c r="D3771" s="130">
        <v>146552</v>
      </c>
      <c r="E3771" s="130">
        <v>1620.15</v>
      </c>
      <c r="F3771" s="130">
        <v>0</v>
      </c>
      <c r="G3771" s="130">
        <v>1620.15</v>
      </c>
      <c r="H3771" s="131">
        <v>1.1055120366832254</v>
      </c>
      <c r="I3771" s="132">
        <v>144931.85</v>
      </c>
    </row>
    <row r="3772" spans="1:9" ht="13.5" customHeight="1" x14ac:dyDescent="0.2">
      <c r="A3772" s="127">
        <v>10103</v>
      </c>
      <c r="B3772" s="127" t="str">
        <f t="shared" si="58"/>
        <v>E32</v>
      </c>
      <c r="C3772" s="129" t="s">
        <v>223</v>
      </c>
      <c r="D3772" s="130">
        <v>51008</v>
      </c>
      <c r="E3772" s="130">
        <v>15147.21</v>
      </c>
      <c r="F3772" s="130">
        <v>0</v>
      </c>
      <c r="G3772" s="130">
        <v>15147.21</v>
      </c>
      <c r="H3772" s="131">
        <v>29.69575360727729</v>
      </c>
      <c r="I3772" s="132">
        <v>35860.79</v>
      </c>
    </row>
    <row r="3773" spans="1:9" ht="12.75" customHeight="1" x14ac:dyDescent="0.2">
      <c r="A3773" s="127">
        <v>10103</v>
      </c>
      <c r="B3773" s="127" t="str">
        <f t="shared" si="58"/>
        <v/>
      </c>
    </row>
    <row r="3774" spans="1:9" ht="13.5" customHeight="1" x14ac:dyDescent="0.2">
      <c r="A3774" s="127">
        <v>10103</v>
      </c>
      <c r="C3774" s="143" t="s">
        <v>37</v>
      </c>
      <c r="D3774" s="144">
        <v>315311</v>
      </c>
      <c r="E3774" s="144">
        <v>72795.17</v>
      </c>
      <c r="F3774" s="144">
        <v>0</v>
      </c>
      <c r="G3774" s="144">
        <v>72795.17</v>
      </c>
      <c r="H3774" s="145">
        <v>23.086784159131781</v>
      </c>
      <c r="I3774" s="146">
        <v>242515.83</v>
      </c>
    </row>
    <row r="3775" spans="1:9" ht="13.5" customHeight="1" x14ac:dyDescent="0.2">
      <c r="A3775" s="127">
        <v>10103</v>
      </c>
      <c r="B3775" s="127" t="str">
        <f t="shared" si="58"/>
        <v>E26</v>
      </c>
      <c r="C3775" s="129" t="s">
        <v>38</v>
      </c>
      <c r="D3775" s="130">
        <v>47362</v>
      </c>
      <c r="E3775" s="130">
        <v>24758.9</v>
      </c>
      <c r="F3775" s="130">
        <v>0</v>
      </c>
      <c r="G3775" s="130">
        <v>24758.9</v>
      </c>
      <c r="H3775" s="131">
        <v>52.275875174190269</v>
      </c>
      <c r="I3775" s="132">
        <v>22603.1</v>
      </c>
    </row>
    <row r="3776" spans="1:9" ht="13.5" customHeight="1" x14ac:dyDescent="0.2">
      <c r="A3776" s="127">
        <v>10103</v>
      </c>
      <c r="B3776" s="127" t="str">
        <f t="shared" si="58"/>
        <v>E27</v>
      </c>
      <c r="C3776" s="129" t="s">
        <v>39</v>
      </c>
      <c r="D3776" s="130">
        <v>54983</v>
      </c>
      <c r="E3776" s="130">
        <v>33051.980000000003</v>
      </c>
      <c r="F3776" s="130">
        <v>0</v>
      </c>
      <c r="G3776" s="130">
        <v>33051.980000000003</v>
      </c>
      <c r="H3776" s="131">
        <v>60.113089500391041</v>
      </c>
      <c r="I3776" s="132">
        <v>21931.019999999997</v>
      </c>
    </row>
    <row r="3777" spans="1:9" ht="13.5" customHeight="1" x14ac:dyDescent="0.2">
      <c r="A3777" s="127">
        <v>10103</v>
      </c>
      <c r="B3777" s="127" t="str">
        <f t="shared" si="58"/>
        <v>E28</v>
      </c>
      <c r="C3777" s="129" t="s">
        <v>40</v>
      </c>
      <c r="D3777" s="130">
        <v>26286</v>
      </c>
      <c r="E3777" s="130">
        <v>8282.0400000000009</v>
      </c>
      <c r="F3777" s="130">
        <v>0</v>
      </c>
      <c r="G3777" s="130">
        <v>8282.0400000000009</v>
      </c>
      <c r="H3777" s="131">
        <v>31.507418397626115</v>
      </c>
      <c r="I3777" s="132">
        <v>18003.96</v>
      </c>
    </row>
    <row r="3778" spans="1:9" ht="12.75" customHeight="1" x14ac:dyDescent="0.2">
      <c r="A3778" s="127">
        <v>10103</v>
      </c>
      <c r="B3778" s="127" t="str">
        <f t="shared" si="58"/>
        <v/>
      </c>
    </row>
    <row r="3779" spans="1:9" ht="13.5" customHeight="1" x14ac:dyDescent="0.2">
      <c r="A3779" s="127">
        <v>10103</v>
      </c>
      <c r="C3779" s="143" t="s">
        <v>41</v>
      </c>
      <c r="D3779" s="144">
        <v>128631</v>
      </c>
      <c r="E3779" s="144">
        <v>66092.92</v>
      </c>
      <c r="F3779" s="144">
        <v>0</v>
      </c>
      <c r="G3779" s="144">
        <v>66092.92</v>
      </c>
      <c r="H3779" s="145">
        <v>51.381797544915301</v>
      </c>
      <c r="I3779" s="146">
        <v>62538.080000000002</v>
      </c>
    </row>
    <row r="3780" spans="1:9" ht="13.5" customHeight="1" x14ac:dyDescent="0.2">
      <c r="A3780" s="127">
        <v>10103</v>
      </c>
      <c r="B3780" s="127" t="str">
        <f t="shared" si="58"/>
        <v>Con</v>
      </c>
      <c r="C3780" s="129" t="s">
        <v>42</v>
      </c>
      <c r="D3780" s="130">
        <v>215514</v>
      </c>
      <c r="E3780" s="130">
        <v>0</v>
      </c>
      <c r="F3780" s="130">
        <v>0</v>
      </c>
      <c r="G3780" s="130">
        <v>0</v>
      </c>
      <c r="H3780" s="131">
        <v>0</v>
      </c>
      <c r="I3780" s="132">
        <v>215514</v>
      </c>
    </row>
    <row r="3781" spans="1:9" ht="12.75" customHeight="1" x14ac:dyDescent="0.2">
      <c r="A3781" s="127">
        <v>10103</v>
      </c>
      <c r="B3781" s="127" t="str">
        <f t="shared" si="58"/>
        <v/>
      </c>
    </row>
    <row r="3782" spans="1:9" ht="13.5" customHeight="1" x14ac:dyDescent="0.2">
      <c r="A3782" s="127">
        <v>10103</v>
      </c>
      <c r="C3782" s="143" t="s">
        <v>44</v>
      </c>
      <c r="D3782" s="144">
        <v>215514</v>
      </c>
      <c r="E3782" s="144">
        <v>0</v>
      </c>
      <c r="F3782" s="144">
        <v>0</v>
      </c>
      <c r="G3782" s="144">
        <v>0</v>
      </c>
      <c r="H3782" s="145">
        <v>0</v>
      </c>
      <c r="I3782" s="146">
        <v>215514</v>
      </c>
    </row>
    <row r="3783" spans="1:9" ht="0.75" customHeight="1" x14ac:dyDescent="0.2">
      <c r="A3783" s="127">
        <v>10103</v>
      </c>
      <c r="B3783" s="127" t="str">
        <f t="shared" si="58"/>
        <v/>
      </c>
    </row>
    <row r="3784" spans="1:9" ht="15.75" customHeight="1" x14ac:dyDescent="0.2">
      <c r="A3784" s="127">
        <v>10103</v>
      </c>
      <c r="C3784" s="139" t="s">
        <v>45</v>
      </c>
      <c r="D3784" s="140">
        <v>4143298</v>
      </c>
      <c r="E3784" s="140">
        <v>984163.99</v>
      </c>
      <c r="F3784" s="140">
        <v>0</v>
      </c>
      <c r="G3784" s="140">
        <v>984163.99</v>
      </c>
      <c r="H3784" s="141">
        <v>23.753154853935197</v>
      </c>
      <c r="I3784" s="142">
        <v>3159134.01</v>
      </c>
    </row>
    <row r="3785" spans="1:9" ht="14.25" customHeight="1" x14ac:dyDescent="0.2">
      <c r="A3785" s="127">
        <v>10103</v>
      </c>
      <c r="B3785" s="127" t="s">
        <v>322</v>
      </c>
      <c r="C3785" s="161" t="s">
        <v>46</v>
      </c>
      <c r="D3785" s="162">
        <v>253322</v>
      </c>
      <c r="E3785" s="162">
        <v>89953.43</v>
      </c>
      <c r="F3785" s="162">
        <v>0</v>
      </c>
      <c r="G3785" s="162">
        <v>89953.43</v>
      </c>
      <c r="H3785" s="151">
        <v>35.509521478592461</v>
      </c>
      <c r="I3785" s="152">
        <v>163368.57</v>
      </c>
    </row>
    <row r="3786" spans="1:9" ht="16.5" customHeight="1" x14ac:dyDescent="0.2">
      <c r="A3786" s="127">
        <v>10103</v>
      </c>
      <c r="B3786" s="127" t="s">
        <v>323</v>
      </c>
      <c r="C3786" s="153" t="s">
        <v>47</v>
      </c>
      <c r="D3786" s="154">
        <v>344</v>
      </c>
      <c r="E3786" s="155"/>
      <c r="F3786" s="155"/>
      <c r="G3786" s="155"/>
      <c r="H3786" s="155"/>
      <c r="I3786" s="156"/>
    </row>
    <row r="3787" spans="1:9" ht="13.5" customHeight="1" x14ac:dyDescent="0.2">
      <c r="A3787" s="127">
        <v>10103</v>
      </c>
      <c r="B3787" s="127" t="str">
        <f>LEFT(C3787,4)</f>
        <v>CI01</v>
      </c>
      <c r="C3787" s="129" t="s">
        <v>48</v>
      </c>
      <c r="D3787" s="130">
        <v>-9920</v>
      </c>
      <c r="E3787" s="130">
        <v>0</v>
      </c>
      <c r="F3787" s="130">
        <v>0</v>
      </c>
      <c r="G3787" s="130">
        <v>0</v>
      </c>
      <c r="H3787" s="131">
        <v>0</v>
      </c>
      <c r="I3787" s="132">
        <v>-9920</v>
      </c>
    </row>
    <row r="3788" spans="1:9" ht="12.75" customHeight="1" x14ac:dyDescent="0.2">
      <c r="A3788" s="127">
        <v>10103</v>
      </c>
      <c r="B3788" s="127" t="str">
        <f t="shared" ref="B3788:B3851" si="59">LEFT(C3788,3)</f>
        <v/>
      </c>
    </row>
    <row r="3789" spans="1:9" ht="13.5" customHeight="1" x14ac:dyDescent="0.2">
      <c r="A3789" s="127">
        <v>10103</v>
      </c>
      <c r="C3789" s="143" t="s">
        <v>51</v>
      </c>
      <c r="D3789" s="144">
        <v>-9920</v>
      </c>
      <c r="E3789" s="144">
        <v>0</v>
      </c>
      <c r="F3789" s="144">
        <v>0</v>
      </c>
      <c r="G3789" s="144">
        <v>0</v>
      </c>
      <c r="H3789" s="145">
        <v>0</v>
      </c>
      <c r="I3789" s="146">
        <v>-9920</v>
      </c>
    </row>
    <row r="3790" spans="1:9" ht="0.75" customHeight="1" x14ac:dyDescent="0.2">
      <c r="A3790" s="127">
        <v>10103</v>
      </c>
      <c r="B3790" s="127" t="str">
        <f t="shared" si="59"/>
        <v/>
      </c>
    </row>
    <row r="3791" spans="1:9" ht="13.5" customHeight="1" x14ac:dyDescent="0.2">
      <c r="A3791" s="127">
        <v>10103</v>
      </c>
      <c r="B3791" s="127" t="str">
        <f>LEFT(C3791,4)</f>
        <v>CE04</v>
      </c>
      <c r="C3791" s="129" t="s">
        <v>227</v>
      </c>
      <c r="D3791" s="130">
        <v>10264</v>
      </c>
      <c r="E3791" s="130">
        <v>0</v>
      </c>
      <c r="F3791" s="130">
        <v>0</v>
      </c>
      <c r="G3791" s="130">
        <v>0</v>
      </c>
      <c r="H3791" s="131">
        <v>0</v>
      </c>
      <c r="I3791" s="132">
        <v>10264</v>
      </c>
    </row>
    <row r="3792" spans="1:9" ht="12.75" customHeight="1" x14ac:dyDescent="0.2">
      <c r="A3792" s="127">
        <v>10103</v>
      </c>
      <c r="B3792" s="127" t="str">
        <f t="shared" si="59"/>
        <v/>
      </c>
    </row>
    <row r="3793" spans="1:9" ht="13.5" customHeight="1" x14ac:dyDescent="0.2">
      <c r="A3793" s="127">
        <v>10103</v>
      </c>
      <c r="C3793" s="143" t="s">
        <v>56</v>
      </c>
      <c r="D3793" s="144">
        <v>10264</v>
      </c>
      <c r="E3793" s="144">
        <v>0</v>
      </c>
      <c r="F3793" s="144">
        <v>0</v>
      </c>
      <c r="G3793" s="144">
        <v>0</v>
      </c>
      <c r="H3793" s="145">
        <v>0</v>
      </c>
      <c r="I3793" s="146">
        <v>10264</v>
      </c>
    </row>
    <row r="3794" spans="1:9" ht="0.75" customHeight="1" x14ac:dyDescent="0.2">
      <c r="A3794" s="127">
        <v>10103</v>
      </c>
      <c r="B3794" s="127" t="str">
        <f t="shared" si="59"/>
        <v/>
      </c>
    </row>
    <row r="3795" spans="1:9" ht="14.25" customHeight="1" x14ac:dyDescent="0.2">
      <c r="A3795" s="127">
        <v>10103</v>
      </c>
      <c r="B3795" s="127" t="s">
        <v>324</v>
      </c>
      <c r="C3795" s="157" t="s">
        <v>57</v>
      </c>
      <c r="D3795" s="158">
        <v>344</v>
      </c>
      <c r="E3795" s="158">
        <v>0</v>
      </c>
      <c r="F3795" s="158">
        <v>0</v>
      </c>
      <c r="G3795" s="158">
        <v>0</v>
      </c>
      <c r="H3795" s="159">
        <v>0</v>
      </c>
      <c r="I3795" s="160">
        <v>344</v>
      </c>
    </row>
    <row r="3796" spans="1:9" ht="0.75" customHeight="1" x14ac:dyDescent="0.2">
      <c r="A3796" s="127">
        <v>10103</v>
      </c>
      <c r="B3796" s="127" t="str">
        <f t="shared" si="59"/>
        <v/>
      </c>
    </row>
    <row r="3797" spans="1:9" ht="14.25" customHeight="1" x14ac:dyDescent="0.2">
      <c r="A3797" s="127">
        <v>10103</v>
      </c>
      <c r="B3797" s="127" t="str">
        <f t="shared" si="59"/>
        <v>TOT</v>
      </c>
      <c r="C3797" s="133" t="s">
        <v>58</v>
      </c>
      <c r="D3797" s="134">
        <v>253666</v>
      </c>
      <c r="E3797" s="134">
        <v>89953.43</v>
      </c>
      <c r="F3797" s="134">
        <v>0</v>
      </c>
      <c r="G3797" s="134">
        <v>89953.43</v>
      </c>
      <c r="H3797" s="135">
        <v>35.4613665213312</v>
      </c>
      <c r="I3797" s="136">
        <v>163712.57</v>
      </c>
    </row>
    <row r="3798" spans="1:9" ht="6.75" customHeight="1" x14ac:dyDescent="0.2">
      <c r="B3798" s="127" t="str">
        <f t="shared" si="59"/>
        <v>Lon</v>
      </c>
      <c r="C3798" s="247" t="s">
        <v>202</v>
      </c>
      <c r="D3798" s="247"/>
      <c r="E3798" s="247"/>
      <c r="F3798" s="247"/>
      <c r="G3798" s="247"/>
    </row>
    <row r="3799" spans="1:9" ht="13.5" customHeight="1" x14ac:dyDescent="0.2">
      <c r="B3799" s="127" t="str">
        <f t="shared" si="59"/>
        <v/>
      </c>
      <c r="C3799" s="247"/>
      <c r="D3799" s="247"/>
      <c r="E3799" s="247"/>
      <c r="F3799" s="247"/>
      <c r="G3799" s="247"/>
    </row>
    <row r="3800" spans="1:9" ht="6.75" customHeight="1" x14ac:dyDescent="0.2">
      <c r="B3800" s="127" t="str">
        <f t="shared" si="59"/>
        <v/>
      </c>
      <c r="C3800" s="247"/>
      <c r="D3800" s="247"/>
      <c r="E3800" s="247"/>
      <c r="F3800" s="247"/>
      <c r="G3800" s="247"/>
    </row>
    <row r="3801" spans="1:9" ht="13.5" customHeight="1" x14ac:dyDescent="0.2">
      <c r="B3801" s="127" t="str">
        <f t="shared" si="59"/>
        <v>Rep</v>
      </c>
      <c r="C3801" s="248" t="s">
        <v>203</v>
      </c>
      <c r="D3801" s="248"/>
      <c r="E3801" s="248"/>
      <c r="F3801" s="248"/>
      <c r="G3801" s="248"/>
    </row>
    <row r="3802" spans="1:9" ht="6.75" customHeight="1" x14ac:dyDescent="0.2">
      <c r="B3802" s="127" t="str">
        <f t="shared" si="59"/>
        <v/>
      </c>
    </row>
    <row r="3803" spans="1:9" ht="12.75" customHeight="1" x14ac:dyDescent="0.2">
      <c r="B3803" s="127" t="str">
        <f t="shared" si="59"/>
        <v>Cos</v>
      </c>
      <c r="C3803" s="248" t="s">
        <v>279</v>
      </c>
      <c r="D3803" s="248"/>
      <c r="E3803" s="248"/>
      <c r="F3803" s="248"/>
      <c r="G3803" s="248"/>
    </row>
    <row r="3804" spans="1:9" ht="13.5" customHeight="1" x14ac:dyDescent="0.2">
      <c r="B3804" s="127" t="str">
        <f t="shared" si="59"/>
        <v/>
      </c>
      <c r="C3804" s="248"/>
      <c r="D3804" s="248"/>
      <c r="E3804" s="248"/>
      <c r="F3804" s="248"/>
      <c r="G3804" s="248"/>
    </row>
    <row r="3805" spans="1:9" ht="6" customHeight="1" x14ac:dyDescent="0.2">
      <c r="B3805" s="127" t="str">
        <f t="shared" si="59"/>
        <v/>
      </c>
    </row>
    <row r="3806" spans="1:9" ht="13.5" customHeight="1" x14ac:dyDescent="0.2">
      <c r="B3806" s="127" t="str">
        <f t="shared" si="59"/>
        <v xml:space="preserve">
CF</v>
      </c>
      <c r="C3806" s="249" t="s">
        <v>205</v>
      </c>
      <c r="D3806" s="251" t="s">
        <v>206</v>
      </c>
      <c r="E3806" s="251" t="s">
        <v>207</v>
      </c>
      <c r="F3806" s="251" t="s">
        <v>208</v>
      </c>
      <c r="G3806" s="252" t="s">
        <v>209</v>
      </c>
      <c r="H3806" s="245" t="s">
        <v>210</v>
      </c>
      <c r="I3806" s="243" t="s">
        <v>211</v>
      </c>
    </row>
    <row r="3807" spans="1:9" ht="15" customHeight="1" x14ac:dyDescent="0.2">
      <c r="B3807" s="127" t="str">
        <f t="shared" si="59"/>
        <v/>
      </c>
      <c r="C3807" s="250"/>
      <c r="D3807" s="246"/>
      <c r="E3807" s="246"/>
      <c r="F3807" s="246"/>
      <c r="G3807" s="253"/>
      <c r="H3807" s="246"/>
      <c r="I3807" s="244"/>
    </row>
    <row r="3808" spans="1:9" ht="16.5" customHeight="1" x14ac:dyDescent="0.2">
      <c r="A3808" s="127">
        <v>10105</v>
      </c>
      <c r="B3808" s="126" t="s">
        <v>321</v>
      </c>
      <c r="C3808" s="147" t="s">
        <v>5</v>
      </c>
      <c r="D3808" s="148">
        <v>253134</v>
      </c>
      <c r="E3808" s="149"/>
      <c r="F3808" s="149"/>
      <c r="G3808" s="149"/>
      <c r="H3808" s="149"/>
      <c r="I3808" s="150"/>
    </row>
    <row r="3809" spans="1:9" ht="13.5" customHeight="1" x14ac:dyDescent="0.2">
      <c r="A3809" s="127">
        <v>10105</v>
      </c>
      <c r="B3809" s="127" t="str">
        <f t="shared" si="59"/>
        <v>I01</v>
      </c>
      <c r="C3809" s="129" t="s">
        <v>6</v>
      </c>
      <c r="D3809" s="130">
        <v>-2366794</v>
      </c>
      <c r="E3809" s="130">
        <v>-2365208.2000000002</v>
      </c>
      <c r="F3809" s="130">
        <v>0</v>
      </c>
      <c r="G3809" s="130">
        <v>-2365208.2000000002</v>
      </c>
      <c r="H3809" s="131">
        <v>99.932997971095077</v>
      </c>
      <c r="I3809" s="132">
        <v>-1585.7999999997019</v>
      </c>
    </row>
    <row r="3810" spans="1:9" ht="13.5" customHeight="1" x14ac:dyDescent="0.2">
      <c r="A3810" s="127">
        <v>10105</v>
      </c>
      <c r="B3810" s="127" t="str">
        <f t="shared" si="59"/>
        <v>I03</v>
      </c>
      <c r="C3810" s="129" t="s">
        <v>7</v>
      </c>
      <c r="D3810" s="130">
        <v>-35967</v>
      </c>
      <c r="E3810" s="130">
        <v>-50656</v>
      </c>
      <c r="F3810" s="130">
        <v>0</v>
      </c>
      <c r="G3810" s="130">
        <v>-50656</v>
      </c>
      <c r="H3810" s="131">
        <v>140.84021464119888</v>
      </c>
      <c r="I3810" s="132">
        <v>14689</v>
      </c>
    </row>
    <row r="3811" spans="1:9" ht="13.5" customHeight="1" x14ac:dyDescent="0.2">
      <c r="A3811" s="127">
        <v>10105</v>
      </c>
      <c r="B3811" s="127" t="str">
        <f t="shared" si="59"/>
        <v>I05</v>
      </c>
      <c r="C3811" s="129" t="s">
        <v>8</v>
      </c>
      <c r="D3811" s="130">
        <v>-213840</v>
      </c>
      <c r="E3811" s="130">
        <v>0</v>
      </c>
      <c r="F3811" s="130">
        <v>0</v>
      </c>
      <c r="G3811" s="130">
        <v>0</v>
      </c>
      <c r="H3811" s="131">
        <v>0</v>
      </c>
      <c r="I3811" s="132">
        <v>-213840</v>
      </c>
    </row>
    <row r="3812" spans="1:9" ht="13.5" customHeight="1" x14ac:dyDescent="0.2">
      <c r="A3812" s="127">
        <v>10105</v>
      </c>
      <c r="B3812" s="127" t="str">
        <f t="shared" si="59"/>
        <v>I06</v>
      </c>
      <c r="C3812" s="129" t="s">
        <v>9</v>
      </c>
      <c r="D3812" s="130">
        <v>0</v>
      </c>
      <c r="E3812" s="130">
        <v>-800</v>
      </c>
      <c r="F3812" s="130">
        <v>0</v>
      </c>
      <c r="G3812" s="130">
        <v>-800</v>
      </c>
      <c r="H3812" s="131">
        <v>0</v>
      </c>
      <c r="I3812" s="132">
        <v>800</v>
      </c>
    </row>
    <row r="3813" spans="1:9" ht="13.5" customHeight="1" x14ac:dyDescent="0.2">
      <c r="A3813" s="127">
        <v>10105</v>
      </c>
      <c r="B3813" s="127" t="str">
        <f t="shared" si="59"/>
        <v>I07</v>
      </c>
      <c r="C3813" s="129" t="s">
        <v>212</v>
      </c>
      <c r="D3813" s="130">
        <v>-300</v>
      </c>
      <c r="E3813" s="130">
        <v>-300</v>
      </c>
      <c r="F3813" s="130">
        <v>0</v>
      </c>
      <c r="G3813" s="130">
        <v>-300</v>
      </c>
      <c r="H3813" s="131">
        <v>100</v>
      </c>
      <c r="I3813" s="132">
        <v>0</v>
      </c>
    </row>
    <row r="3814" spans="1:9" ht="13.5" customHeight="1" x14ac:dyDescent="0.2">
      <c r="A3814" s="127">
        <v>10105</v>
      </c>
      <c r="B3814" s="127" t="str">
        <f t="shared" si="59"/>
        <v>I08</v>
      </c>
      <c r="C3814" s="129" t="s">
        <v>213</v>
      </c>
      <c r="D3814" s="130">
        <v>-131750</v>
      </c>
      <c r="E3814" s="130">
        <v>-31064.9</v>
      </c>
      <c r="F3814" s="130">
        <v>0</v>
      </c>
      <c r="G3814" s="130">
        <v>-31064.9</v>
      </c>
      <c r="H3814" s="131">
        <v>23.578671726755218</v>
      </c>
      <c r="I3814" s="132">
        <v>-100685.1</v>
      </c>
    </row>
    <row r="3815" spans="1:9" ht="13.5" customHeight="1" x14ac:dyDescent="0.2">
      <c r="A3815" s="127">
        <v>10105</v>
      </c>
      <c r="B3815" s="127" t="str">
        <f t="shared" si="59"/>
        <v>I09</v>
      </c>
      <c r="C3815" s="129" t="s">
        <v>10</v>
      </c>
      <c r="D3815" s="130">
        <v>-31000</v>
      </c>
      <c r="E3815" s="130">
        <v>-7390.64</v>
      </c>
      <c r="F3815" s="130">
        <v>0</v>
      </c>
      <c r="G3815" s="130">
        <v>-7390.64</v>
      </c>
      <c r="H3815" s="131">
        <v>23.840774193548388</v>
      </c>
      <c r="I3815" s="132">
        <v>-23609.360000000001</v>
      </c>
    </row>
    <row r="3816" spans="1:9" ht="13.5" customHeight="1" x14ac:dyDescent="0.2">
      <c r="A3816" s="127">
        <v>10105</v>
      </c>
      <c r="B3816" s="127" t="str">
        <f t="shared" si="59"/>
        <v>I12</v>
      </c>
      <c r="C3816" s="129" t="s">
        <v>11</v>
      </c>
      <c r="D3816" s="130">
        <v>-33410</v>
      </c>
      <c r="E3816" s="130">
        <v>-25123.200000000001</v>
      </c>
      <c r="F3816" s="130">
        <v>0</v>
      </c>
      <c r="G3816" s="130">
        <v>-25123.200000000001</v>
      </c>
      <c r="H3816" s="131">
        <v>75.196647710266404</v>
      </c>
      <c r="I3816" s="132">
        <v>-8286.7999999999993</v>
      </c>
    </row>
    <row r="3817" spans="1:9" ht="13.5" customHeight="1" x14ac:dyDescent="0.2">
      <c r="A3817" s="127">
        <v>10105</v>
      </c>
      <c r="B3817" s="127" t="str">
        <f t="shared" si="59"/>
        <v>I13</v>
      </c>
      <c r="C3817" s="129" t="s">
        <v>12</v>
      </c>
      <c r="D3817" s="130">
        <v>-1000</v>
      </c>
      <c r="E3817" s="130">
        <v>-2397.71</v>
      </c>
      <c r="F3817" s="130">
        <v>0</v>
      </c>
      <c r="G3817" s="130">
        <v>-2397.71</v>
      </c>
      <c r="H3817" s="131">
        <v>239.77099999999999</v>
      </c>
      <c r="I3817" s="132">
        <v>1397.71</v>
      </c>
    </row>
    <row r="3818" spans="1:9" ht="13.5" customHeight="1" x14ac:dyDescent="0.2">
      <c r="A3818" s="127">
        <v>10105</v>
      </c>
      <c r="B3818" s="127" t="str">
        <f t="shared" si="59"/>
        <v>I18</v>
      </c>
      <c r="C3818" s="129" t="s">
        <v>13</v>
      </c>
      <c r="D3818" s="130">
        <v>-64520</v>
      </c>
      <c r="E3818" s="130">
        <v>0</v>
      </c>
      <c r="F3818" s="130">
        <v>0</v>
      </c>
      <c r="G3818" s="130">
        <v>0</v>
      </c>
      <c r="H3818" s="131">
        <v>0</v>
      </c>
      <c r="I3818" s="132">
        <v>-64520</v>
      </c>
    </row>
    <row r="3819" spans="1:9" ht="12.75" customHeight="1" x14ac:dyDescent="0.2">
      <c r="A3819" s="127">
        <v>10105</v>
      </c>
      <c r="B3819" s="127" t="str">
        <f t="shared" si="59"/>
        <v/>
      </c>
    </row>
    <row r="3820" spans="1:9" ht="13.5" customHeight="1" x14ac:dyDescent="0.2">
      <c r="A3820" s="127">
        <v>10105</v>
      </c>
      <c r="C3820" s="143" t="s">
        <v>14</v>
      </c>
      <c r="D3820" s="144">
        <v>-2878581</v>
      </c>
      <c r="E3820" s="144">
        <v>-2482940.6500000004</v>
      </c>
      <c r="F3820" s="144">
        <v>0</v>
      </c>
      <c r="G3820" s="144">
        <v>-2482940.6500000004</v>
      </c>
      <c r="H3820" s="145">
        <v>86.255715923922253</v>
      </c>
      <c r="I3820" s="146">
        <v>-395640.34999999969</v>
      </c>
    </row>
    <row r="3821" spans="1:9" ht="0.75" customHeight="1" x14ac:dyDescent="0.2">
      <c r="A3821" s="127">
        <v>10105</v>
      </c>
      <c r="B3821" s="127" t="str">
        <f t="shared" si="59"/>
        <v/>
      </c>
    </row>
    <row r="3822" spans="1:9" ht="13.5" customHeight="1" x14ac:dyDescent="0.2">
      <c r="A3822" s="127">
        <v>10105</v>
      </c>
      <c r="B3822" s="127" t="str">
        <f t="shared" si="59"/>
        <v>E01</v>
      </c>
      <c r="C3822" s="129" t="s">
        <v>15</v>
      </c>
      <c r="D3822" s="130">
        <v>1210067</v>
      </c>
      <c r="E3822" s="130">
        <v>0</v>
      </c>
      <c r="F3822" s="130">
        <v>0</v>
      </c>
      <c r="G3822" s="130">
        <v>0</v>
      </c>
      <c r="H3822" s="131">
        <v>0</v>
      </c>
      <c r="I3822" s="132">
        <v>1210067</v>
      </c>
    </row>
    <row r="3823" spans="1:9" ht="13.5" customHeight="1" x14ac:dyDescent="0.2">
      <c r="A3823" s="127">
        <v>10105</v>
      </c>
      <c r="B3823" s="127" t="str">
        <f t="shared" si="59"/>
        <v>E03</v>
      </c>
      <c r="C3823" s="129" t="s">
        <v>17</v>
      </c>
      <c r="D3823" s="130">
        <v>647451</v>
      </c>
      <c r="E3823" s="130">
        <v>0</v>
      </c>
      <c r="F3823" s="130">
        <v>0</v>
      </c>
      <c r="G3823" s="130">
        <v>0</v>
      </c>
      <c r="H3823" s="131">
        <v>0</v>
      </c>
      <c r="I3823" s="132">
        <v>647451</v>
      </c>
    </row>
    <row r="3824" spans="1:9" ht="13.5" customHeight="1" x14ac:dyDescent="0.2">
      <c r="A3824" s="127">
        <v>10105</v>
      </c>
      <c r="B3824" s="127" t="str">
        <f t="shared" si="59"/>
        <v>E04</v>
      </c>
      <c r="C3824" s="129" t="s">
        <v>18</v>
      </c>
      <c r="D3824" s="130">
        <v>65853</v>
      </c>
      <c r="E3824" s="130">
        <v>0</v>
      </c>
      <c r="F3824" s="130">
        <v>0</v>
      </c>
      <c r="G3824" s="130">
        <v>0</v>
      </c>
      <c r="H3824" s="131">
        <v>0</v>
      </c>
      <c r="I3824" s="132">
        <v>65853</v>
      </c>
    </row>
    <row r="3825" spans="1:9" ht="13.5" customHeight="1" x14ac:dyDescent="0.2">
      <c r="A3825" s="127">
        <v>10105</v>
      </c>
      <c r="B3825" s="127" t="str">
        <f t="shared" si="59"/>
        <v>E05</v>
      </c>
      <c r="C3825" s="129" t="s">
        <v>214</v>
      </c>
      <c r="D3825" s="130">
        <v>104196</v>
      </c>
      <c r="E3825" s="130">
        <v>0</v>
      </c>
      <c r="F3825" s="130">
        <v>0</v>
      </c>
      <c r="G3825" s="130">
        <v>0</v>
      </c>
      <c r="H3825" s="131">
        <v>0</v>
      </c>
      <c r="I3825" s="132">
        <v>104196</v>
      </c>
    </row>
    <row r="3826" spans="1:9" ht="13.5" customHeight="1" x14ac:dyDescent="0.2">
      <c r="A3826" s="127">
        <v>10105</v>
      </c>
      <c r="B3826" s="127" t="str">
        <f t="shared" si="59"/>
        <v>E07</v>
      </c>
      <c r="C3826" s="129" t="s">
        <v>19</v>
      </c>
      <c r="D3826" s="130">
        <v>79566</v>
      </c>
      <c r="E3826" s="130">
        <v>0</v>
      </c>
      <c r="F3826" s="130">
        <v>0</v>
      </c>
      <c r="G3826" s="130">
        <v>0</v>
      </c>
      <c r="H3826" s="131">
        <v>0</v>
      </c>
      <c r="I3826" s="132">
        <v>79566</v>
      </c>
    </row>
    <row r="3827" spans="1:9" ht="13.5" customHeight="1" x14ac:dyDescent="0.2">
      <c r="A3827" s="127">
        <v>10105</v>
      </c>
      <c r="B3827" s="127" t="str">
        <f t="shared" si="59"/>
        <v>E08</v>
      </c>
      <c r="C3827" s="129" t="s">
        <v>20</v>
      </c>
      <c r="D3827" s="130">
        <v>17311</v>
      </c>
      <c r="E3827" s="130">
        <v>2552.6</v>
      </c>
      <c r="F3827" s="130">
        <v>0</v>
      </c>
      <c r="G3827" s="130">
        <v>2552.6</v>
      </c>
      <c r="H3827" s="131">
        <v>14.745537519496274</v>
      </c>
      <c r="I3827" s="132">
        <v>14758.4</v>
      </c>
    </row>
    <row r="3828" spans="1:9" ht="13.5" customHeight="1" x14ac:dyDescent="0.2">
      <c r="A3828" s="127">
        <v>10105</v>
      </c>
      <c r="B3828" s="127" t="str">
        <f t="shared" si="59"/>
        <v>E09</v>
      </c>
      <c r="C3828" s="129" t="s">
        <v>215</v>
      </c>
      <c r="D3828" s="130">
        <v>8655</v>
      </c>
      <c r="E3828" s="130">
        <v>1523</v>
      </c>
      <c r="F3828" s="130">
        <v>0</v>
      </c>
      <c r="G3828" s="130">
        <v>1523</v>
      </c>
      <c r="H3828" s="131">
        <v>17.596764875794339</v>
      </c>
      <c r="I3828" s="132">
        <v>7132</v>
      </c>
    </row>
    <row r="3829" spans="1:9" ht="13.5" customHeight="1" x14ac:dyDescent="0.2">
      <c r="A3829" s="127">
        <v>10105</v>
      </c>
      <c r="B3829" s="127" t="str">
        <f t="shared" si="59"/>
        <v>E10</v>
      </c>
      <c r="C3829" s="129" t="s">
        <v>21</v>
      </c>
      <c r="D3829" s="130">
        <v>17198</v>
      </c>
      <c r="E3829" s="130">
        <v>0</v>
      </c>
      <c r="F3829" s="130">
        <v>0</v>
      </c>
      <c r="G3829" s="130">
        <v>0</v>
      </c>
      <c r="H3829" s="131">
        <v>0</v>
      </c>
      <c r="I3829" s="132">
        <v>17198</v>
      </c>
    </row>
    <row r="3830" spans="1:9" ht="13.5" customHeight="1" x14ac:dyDescent="0.2">
      <c r="A3830" s="127">
        <v>10105</v>
      </c>
      <c r="B3830" s="127" t="str">
        <f t="shared" si="59"/>
        <v>E11</v>
      </c>
      <c r="C3830" s="129" t="s">
        <v>22</v>
      </c>
      <c r="D3830" s="130">
        <v>6171</v>
      </c>
      <c r="E3830" s="130">
        <v>0</v>
      </c>
      <c r="F3830" s="130">
        <v>0</v>
      </c>
      <c r="G3830" s="130">
        <v>0</v>
      </c>
      <c r="H3830" s="131">
        <v>0</v>
      </c>
      <c r="I3830" s="132">
        <v>6171</v>
      </c>
    </row>
    <row r="3831" spans="1:9" ht="12.75" customHeight="1" x14ac:dyDescent="0.2">
      <c r="A3831" s="127">
        <v>10105</v>
      </c>
      <c r="B3831" s="127" t="str">
        <f t="shared" si="59"/>
        <v/>
      </c>
    </row>
    <row r="3832" spans="1:9" ht="13.5" customHeight="1" x14ac:dyDescent="0.2">
      <c r="A3832" s="127">
        <v>10105</v>
      </c>
      <c r="C3832" s="143" t="s">
        <v>23</v>
      </c>
      <c r="D3832" s="144">
        <v>2156468</v>
      </c>
      <c r="E3832" s="144">
        <v>4075.6</v>
      </c>
      <c r="F3832" s="144">
        <v>0</v>
      </c>
      <c r="G3832" s="144">
        <v>4075.6</v>
      </c>
      <c r="H3832" s="145">
        <v>0.18899422574320604</v>
      </c>
      <c r="I3832" s="146">
        <v>2152392.4</v>
      </c>
    </row>
    <row r="3833" spans="1:9" ht="13.5" customHeight="1" x14ac:dyDescent="0.2">
      <c r="A3833" s="127">
        <v>10105</v>
      </c>
      <c r="B3833" s="127" t="str">
        <f t="shared" si="59"/>
        <v>E12</v>
      </c>
      <c r="C3833" s="129" t="s">
        <v>24</v>
      </c>
      <c r="D3833" s="130">
        <v>70735</v>
      </c>
      <c r="E3833" s="130">
        <v>220352.74</v>
      </c>
      <c r="F3833" s="130">
        <v>0</v>
      </c>
      <c r="G3833" s="130">
        <v>220352.74</v>
      </c>
      <c r="H3833" s="131">
        <v>311.51868240616386</v>
      </c>
      <c r="I3833" s="132">
        <v>-149617.74</v>
      </c>
    </row>
    <row r="3834" spans="1:9" ht="13.5" customHeight="1" x14ac:dyDescent="0.2">
      <c r="A3834" s="127">
        <v>10105</v>
      </c>
      <c r="B3834" s="127" t="str">
        <f t="shared" si="59"/>
        <v>E13</v>
      </c>
      <c r="C3834" s="129" t="s">
        <v>216</v>
      </c>
      <c r="D3834" s="130">
        <v>8298</v>
      </c>
      <c r="E3834" s="130">
        <v>1655.25</v>
      </c>
      <c r="F3834" s="130">
        <v>0</v>
      </c>
      <c r="G3834" s="130">
        <v>1655.25</v>
      </c>
      <c r="H3834" s="131">
        <v>19.947577729573393</v>
      </c>
      <c r="I3834" s="132">
        <v>6642.75</v>
      </c>
    </row>
    <row r="3835" spans="1:9" ht="13.5" customHeight="1" x14ac:dyDescent="0.2">
      <c r="A3835" s="127">
        <v>10105</v>
      </c>
      <c r="B3835" s="127" t="str">
        <f t="shared" si="59"/>
        <v>E14</v>
      </c>
      <c r="C3835" s="129" t="s">
        <v>25</v>
      </c>
      <c r="D3835" s="130">
        <v>26222</v>
      </c>
      <c r="E3835" s="130">
        <v>6015</v>
      </c>
      <c r="F3835" s="130">
        <v>0</v>
      </c>
      <c r="G3835" s="130">
        <v>6015</v>
      </c>
      <c r="H3835" s="131">
        <v>22.938753718251846</v>
      </c>
      <c r="I3835" s="132">
        <v>20207</v>
      </c>
    </row>
    <row r="3836" spans="1:9" ht="13.5" customHeight="1" x14ac:dyDescent="0.2">
      <c r="A3836" s="127">
        <v>10105</v>
      </c>
      <c r="B3836" s="127" t="str">
        <f t="shared" si="59"/>
        <v>E15</v>
      </c>
      <c r="C3836" s="129" t="s">
        <v>26</v>
      </c>
      <c r="D3836" s="130">
        <v>4060</v>
      </c>
      <c r="E3836" s="130">
        <v>3771.23</v>
      </c>
      <c r="F3836" s="130">
        <v>0</v>
      </c>
      <c r="G3836" s="130">
        <v>3771.23</v>
      </c>
      <c r="H3836" s="131">
        <v>92.887438423645321</v>
      </c>
      <c r="I3836" s="132">
        <v>288.77</v>
      </c>
    </row>
    <row r="3837" spans="1:9" ht="13.5" customHeight="1" x14ac:dyDescent="0.2">
      <c r="A3837" s="127">
        <v>10105</v>
      </c>
      <c r="B3837" s="127" t="str">
        <f t="shared" si="59"/>
        <v>E16</v>
      </c>
      <c r="C3837" s="129" t="s">
        <v>27</v>
      </c>
      <c r="D3837" s="130">
        <v>56840</v>
      </c>
      <c r="E3837" s="130">
        <v>12713.25</v>
      </c>
      <c r="F3837" s="130">
        <v>0</v>
      </c>
      <c r="G3837" s="130">
        <v>12713.25</v>
      </c>
      <c r="H3837" s="131">
        <v>22.366731175228711</v>
      </c>
      <c r="I3837" s="132">
        <v>44126.75</v>
      </c>
    </row>
    <row r="3838" spans="1:9" ht="13.5" customHeight="1" x14ac:dyDescent="0.2">
      <c r="A3838" s="127">
        <v>10105</v>
      </c>
      <c r="B3838" s="127" t="str">
        <f t="shared" si="59"/>
        <v>E17</v>
      </c>
      <c r="C3838" s="129" t="s">
        <v>28</v>
      </c>
      <c r="D3838" s="130">
        <v>92803</v>
      </c>
      <c r="E3838" s="130">
        <v>89775</v>
      </c>
      <c r="F3838" s="130">
        <v>0</v>
      </c>
      <c r="G3838" s="130">
        <v>89775</v>
      </c>
      <c r="H3838" s="131">
        <v>96.737174444791648</v>
      </c>
      <c r="I3838" s="132">
        <v>3028</v>
      </c>
    </row>
    <row r="3839" spans="1:9" ht="13.5" customHeight="1" x14ac:dyDescent="0.2">
      <c r="A3839" s="127">
        <v>10105</v>
      </c>
      <c r="B3839" s="127" t="str">
        <f t="shared" si="59"/>
        <v>E18</v>
      </c>
      <c r="C3839" s="129" t="s">
        <v>29</v>
      </c>
      <c r="D3839" s="130">
        <v>16869</v>
      </c>
      <c r="E3839" s="130">
        <v>10601.86</v>
      </c>
      <c r="F3839" s="130">
        <v>0</v>
      </c>
      <c r="G3839" s="130">
        <v>10601.86</v>
      </c>
      <c r="H3839" s="131">
        <v>62.848183057679769</v>
      </c>
      <c r="I3839" s="132">
        <v>6267.14</v>
      </c>
    </row>
    <row r="3840" spans="1:9" ht="12.75" customHeight="1" x14ac:dyDescent="0.2">
      <c r="A3840" s="127">
        <v>10105</v>
      </c>
      <c r="B3840" s="127" t="str">
        <f t="shared" si="59"/>
        <v/>
      </c>
    </row>
    <row r="3841" spans="1:9" ht="13.5" customHeight="1" x14ac:dyDescent="0.2">
      <c r="A3841" s="127">
        <v>10105</v>
      </c>
      <c r="C3841" s="143" t="s">
        <v>30</v>
      </c>
      <c r="D3841" s="144">
        <v>275827</v>
      </c>
      <c r="E3841" s="144">
        <v>344884.33</v>
      </c>
      <c r="F3841" s="144">
        <v>0</v>
      </c>
      <c r="G3841" s="144">
        <v>344884.33</v>
      </c>
      <c r="H3841" s="145">
        <v>125.03646488559858</v>
      </c>
      <c r="I3841" s="146">
        <v>-69057.33</v>
      </c>
    </row>
    <row r="3842" spans="1:9" ht="13.5" customHeight="1" x14ac:dyDescent="0.2">
      <c r="A3842" s="127">
        <v>10105</v>
      </c>
      <c r="B3842" s="127" t="str">
        <f t="shared" si="59"/>
        <v>E19</v>
      </c>
      <c r="C3842" s="129" t="s">
        <v>31</v>
      </c>
      <c r="D3842" s="130">
        <v>87083</v>
      </c>
      <c r="E3842" s="130">
        <v>65932.72</v>
      </c>
      <c r="F3842" s="130">
        <v>0</v>
      </c>
      <c r="G3842" s="130">
        <v>65932.72</v>
      </c>
      <c r="H3842" s="131">
        <v>75.712504162695353</v>
      </c>
      <c r="I3842" s="132">
        <v>21150.28</v>
      </c>
    </row>
    <row r="3843" spans="1:9" ht="13.5" customHeight="1" x14ac:dyDescent="0.2">
      <c r="A3843" s="127">
        <v>10105</v>
      </c>
      <c r="B3843" s="127" t="str">
        <f t="shared" si="59"/>
        <v>E20</v>
      </c>
      <c r="C3843" s="129" t="s">
        <v>32</v>
      </c>
      <c r="D3843" s="130">
        <v>21476</v>
      </c>
      <c r="E3843" s="130">
        <v>14684.86</v>
      </c>
      <c r="F3843" s="130">
        <v>0</v>
      </c>
      <c r="G3843" s="130">
        <v>14684.86</v>
      </c>
      <c r="H3843" s="131">
        <v>68.378003352579626</v>
      </c>
      <c r="I3843" s="132">
        <v>6791.14</v>
      </c>
    </row>
    <row r="3844" spans="1:9" ht="13.5" customHeight="1" x14ac:dyDescent="0.2">
      <c r="A3844" s="127">
        <v>10105</v>
      </c>
      <c r="B3844" s="127" t="str">
        <f t="shared" si="59"/>
        <v>E22</v>
      </c>
      <c r="C3844" s="129" t="s">
        <v>33</v>
      </c>
      <c r="D3844" s="130">
        <v>44958</v>
      </c>
      <c r="E3844" s="130">
        <v>11037.71</v>
      </c>
      <c r="F3844" s="130">
        <v>0</v>
      </c>
      <c r="G3844" s="130">
        <v>11037.71</v>
      </c>
      <c r="H3844" s="131">
        <v>24.551158859379861</v>
      </c>
      <c r="I3844" s="132">
        <v>33920.29</v>
      </c>
    </row>
    <row r="3845" spans="1:9" ht="13.5" customHeight="1" x14ac:dyDescent="0.2">
      <c r="A3845" s="127">
        <v>10105</v>
      </c>
      <c r="B3845" s="127" t="str">
        <f t="shared" si="59"/>
        <v>E23</v>
      </c>
      <c r="C3845" s="129" t="s">
        <v>34</v>
      </c>
      <c r="D3845" s="130">
        <v>16905</v>
      </c>
      <c r="E3845" s="130">
        <v>1228.95</v>
      </c>
      <c r="F3845" s="130">
        <v>0</v>
      </c>
      <c r="G3845" s="130">
        <v>1228.95</v>
      </c>
      <c r="H3845" s="131">
        <v>7.2697426796805678</v>
      </c>
      <c r="I3845" s="132">
        <v>15676.05</v>
      </c>
    </row>
    <row r="3846" spans="1:9" ht="13.5" customHeight="1" x14ac:dyDescent="0.2">
      <c r="A3846" s="127">
        <v>10105</v>
      </c>
      <c r="B3846" s="127" t="str">
        <f t="shared" si="59"/>
        <v>E24</v>
      </c>
      <c r="C3846" s="129" t="s">
        <v>35</v>
      </c>
      <c r="D3846" s="130">
        <v>17915</v>
      </c>
      <c r="E3846" s="130">
        <v>12813.65</v>
      </c>
      <c r="F3846" s="130">
        <v>0</v>
      </c>
      <c r="G3846" s="130">
        <v>12813.65</v>
      </c>
      <c r="H3846" s="131">
        <v>71.524699972090431</v>
      </c>
      <c r="I3846" s="132">
        <v>5101.3500000000004</v>
      </c>
    </row>
    <row r="3847" spans="1:9" ht="13.5" customHeight="1" x14ac:dyDescent="0.2">
      <c r="A3847" s="127">
        <v>10105</v>
      </c>
      <c r="B3847" s="127" t="str">
        <f t="shared" si="59"/>
        <v>E25</v>
      </c>
      <c r="C3847" s="129" t="s">
        <v>36</v>
      </c>
      <c r="D3847" s="130">
        <v>94115</v>
      </c>
      <c r="E3847" s="130">
        <v>18763.93</v>
      </c>
      <c r="F3847" s="130">
        <v>0</v>
      </c>
      <c r="G3847" s="130">
        <v>18763.93</v>
      </c>
      <c r="H3847" s="131">
        <v>19.937236359772619</v>
      </c>
      <c r="I3847" s="132">
        <v>75351.070000000007</v>
      </c>
    </row>
    <row r="3848" spans="1:9" ht="12.75" customHeight="1" x14ac:dyDescent="0.2">
      <c r="A3848" s="127">
        <v>10105</v>
      </c>
      <c r="B3848" s="127" t="str">
        <f t="shared" si="59"/>
        <v/>
      </c>
    </row>
    <row r="3849" spans="1:9" ht="13.5" customHeight="1" x14ac:dyDescent="0.2">
      <c r="A3849" s="127">
        <v>10105</v>
      </c>
      <c r="C3849" s="143" t="s">
        <v>37</v>
      </c>
      <c r="D3849" s="144">
        <v>282452</v>
      </c>
      <c r="E3849" s="144">
        <v>124461.82</v>
      </c>
      <c r="F3849" s="144">
        <v>0</v>
      </c>
      <c r="G3849" s="144">
        <v>124461.82</v>
      </c>
      <c r="H3849" s="145">
        <v>44.064768527041771</v>
      </c>
      <c r="I3849" s="146">
        <v>157990.18</v>
      </c>
    </row>
    <row r="3850" spans="1:9" ht="13.5" customHeight="1" x14ac:dyDescent="0.2">
      <c r="A3850" s="127">
        <v>10105</v>
      </c>
      <c r="B3850" s="127" t="str">
        <f t="shared" si="59"/>
        <v>E26</v>
      </c>
      <c r="C3850" s="129" t="s">
        <v>38</v>
      </c>
      <c r="D3850" s="130">
        <v>58374</v>
      </c>
      <c r="E3850" s="130">
        <v>38435.800000000003</v>
      </c>
      <c r="F3850" s="130">
        <v>0</v>
      </c>
      <c r="G3850" s="130">
        <v>38435.800000000003</v>
      </c>
      <c r="H3850" s="131">
        <v>65.844040154863478</v>
      </c>
      <c r="I3850" s="132">
        <v>19938.199999999993</v>
      </c>
    </row>
    <row r="3851" spans="1:9" ht="13.5" customHeight="1" x14ac:dyDescent="0.2">
      <c r="A3851" s="127">
        <v>10105</v>
      </c>
      <c r="B3851" s="127" t="str">
        <f t="shared" si="59"/>
        <v>E27</v>
      </c>
      <c r="C3851" s="129" t="s">
        <v>39</v>
      </c>
      <c r="D3851" s="130">
        <v>59806</v>
      </c>
      <c r="E3851" s="130">
        <v>26205.86</v>
      </c>
      <c r="F3851" s="130">
        <v>0</v>
      </c>
      <c r="G3851" s="130">
        <v>26205.86</v>
      </c>
      <c r="H3851" s="131">
        <v>43.818111895127579</v>
      </c>
      <c r="I3851" s="132">
        <v>33600.14</v>
      </c>
    </row>
    <row r="3852" spans="1:9" ht="13.5" customHeight="1" x14ac:dyDescent="0.2">
      <c r="A3852" s="127">
        <v>10105</v>
      </c>
      <c r="B3852" s="127" t="str">
        <f t="shared" ref="B3852:B3915" si="60">LEFT(C3852,3)</f>
        <v>E28</v>
      </c>
      <c r="C3852" s="129" t="s">
        <v>40</v>
      </c>
      <c r="D3852" s="130">
        <v>45654</v>
      </c>
      <c r="E3852" s="130">
        <v>15923</v>
      </c>
      <c r="F3852" s="130">
        <v>0</v>
      </c>
      <c r="G3852" s="130">
        <v>15923</v>
      </c>
      <c r="H3852" s="131">
        <v>34.877557278661236</v>
      </c>
      <c r="I3852" s="132">
        <v>29731</v>
      </c>
    </row>
    <row r="3853" spans="1:9" ht="12.75" customHeight="1" x14ac:dyDescent="0.2">
      <c r="A3853" s="127">
        <v>10105</v>
      </c>
      <c r="B3853" s="127" t="str">
        <f t="shared" si="60"/>
        <v/>
      </c>
    </row>
    <row r="3854" spans="1:9" ht="13.5" customHeight="1" x14ac:dyDescent="0.2">
      <c r="A3854" s="127">
        <v>10105</v>
      </c>
      <c r="C3854" s="143" t="s">
        <v>41</v>
      </c>
      <c r="D3854" s="144">
        <v>163834</v>
      </c>
      <c r="E3854" s="144">
        <v>80564.66</v>
      </c>
      <c r="F3854" s="144">
        <v>0</v>
      </c>
      <c r="G3854" s="144">
        <v>80564.66</v>
      </c>
      <c r="H3854" s="145">
        <v>49.174566939707262</v>
      </c>
      <c r="I3854" s="146">
        <v>83269.34</v>
      </c>
    </row>
    <row r="3855" spans="1:9" ht="13.5" customHeight="1" x14ac:dyDescent="0.2">
      <c r="A3855" s="127">
        <v>10105</v>
      </c>
      <c r="B3855" s="127" t="str">
        <f t="shared" si="60"/>
        <v>Con</v>
      </c>
      <c r="C3855" s="129" t="s">
        <v>42</v>
      </c>
      <c r="D3855" s="130">
        <v>253134</v>
      </c>
      <c r="E3855" s="130">
        <v>0</v>
      </c>
      <c r="F3855" s="130">
        <v>0</v>
      </c>
      <c r="G3855" s="130">
        <v>0</v>
      </c>
      <c r="H3855" s="131">
        <v>0</v>
      </c>
      <c r="I3855" s="132">
        <v>253134</v>
      </c>
    </row>
    <row r="3856" spans="1:9" ht="12.75" customHeight="1" x14ac:dyDescent="0.2">
      <c r="A3856" s="127">
        <v>10105</v>
      </c>
      <c r="B3856" s="127" t="str">
        <f t="shared" si="60"/>
        <v/>
      </c>
    </row>
    <row r="3857" spans="1:9" ht="13.5" customHeight="1" x14ac:dyDescent="0.2">
      <c r="A3857" s="127">
        <v>10105</v>
      </c>
      <c r="C3857" s="143" t="s">
        <v>44</v>
      </c>
      <c r="D3857" s="144">
        <v>253134</v>
      </c>
      <c r="E3857" s="144">
        <v>0</v>
      </c>
      <c r="F3857" s="144">
        <v>0</v>
      </c>
      <c r="G3857" s="144">
        <v>0</v>
      </c>
      <c r="H3857" s="145">
        <v>0</v>
      </c>
      <c r="I3857" s="146">
        <v>253134</v>
      </c>
    </row>
    <row r="3858" spans="1:9" ht="0.75" customHeight="1" x14ac:dyDescent="0.2">
      <c r="A3858" s="127">
        <v>10105</v>
      </c>
      <c r="B3858" s="127" t="str">
        <f t="shared" si="60"/>
        <v/>
      </c>
    </row>
    <row r="3859" spans="1:9" ht="15.75" customHeight="1" x14ac:dyDescent="0.2">
      <c r="A3859" s="127">
        <v>10105</v>
      </c>
      <c r="C3859" s="139" t="s">
        <v>45</v>
      </c>
      <c r="D3859" s="140">
        <v>3131715</v>
      </c>
      <c r="E3859" s="140">
        <v>553986.41</v>
      </c>
      <c r="F3859" s="140">
        <v>0</v>
      </c>
      <c r="G3859" s="140">
        <v>553986.41</v>
      </c>
      <c r="H3859" s="141">
        <v>17.68955380677999</v>
      </c>
      <c r="I3859" s="142">
        <v>2577728.59</v>
      </c>
    </row>
    <row r="3860" spans="1:9" ht="14.25" customHeight="1" x14ac:dyDescent="0.2">
      <c r="A3860" s="127">
        <v>10105</v>
      </c>
      <c r="B3860" s="127" t="s">
        <v>322</v>
      </c>
      <c r="C3860" s="161" t="s">
        <v>46</v>
      </c>
      <c r="D3860" s="162">
        <v>253134</v>
      </c>
      <c r="E3860" s="162">
        <v>-1928954.2400000002</v>
      </c>
      <c r="F3860" s="162">
        <v>0</v>
      </c>
      <c r="G3860" s="162">
        <v>-1928954.2400000002</v>
      </c>
      <c r="H3860" s="151">
        <v>-762.02890168843396</v>
      </c>
      <c r="I3860" s="152">
        <v>2182088.2400000002</v>
      </c>
    </row>
    <row r="3861" spans="1:9" ht="16.5" customHeight="1" x14ac:dyDescent="0.2">
      <c r="A3861" s="127">
        <v>10105</v>
      </c>
      <c r="B3861" s="127" t="s">
        <v>323</v>
      </c>
      <c r="C3861" s="153" t="s">
        <v>47</v>
      </c>
      <c r="D3861" s="154">
        <v>7350</v>
      </c>
      <c r="E3861" s="155"/>
      <c r="F3861" s="155"/>
      <c r="G3861" s="155"/>
      <c r="H3861" s="155"/>
      <c r="I3861" s="156"/>
    </row>
    <row r="3862" spans="1:9" ht="13.5" customHeight="1" x14ac:dyDescent="0.2">
      <c r="A3862" s="127">
        <v>10105</v>
      </c>
      <c r="B3862" s="127" t="str">
        <f>LEFT(C3862,4)</f>
        <v>CI01</v>
      </c>
      <c r="C3862" s="129" t="s">
        <v>48</v>
      </c>
      <c r="D3862" s="130">
        <v>-9103</v>
      </c>
      <c r="E3862" s="130">
        <v>0</v>
      </c>
      <c r="F3862" s="130">
        <v>0</v>
      </c>
      <c r="G3862" s="130">
        <v>0</v>
      </c>
      <c r="H3862" s="131">
        <v>0</v>
      </c>
      <c r="I3862" s="132">
        <v>-9103</v>
      </c>
    </row>
    <row r="3863" spans="1:9" ht="12.75" customHeight="1" x14ac:dyDescent="0.2">
      <c r="A3863" s="127">
        <v>10105</v>
      </c>
      <c r="B3863" s="127" t="str">
        <f t="shared" si="60"/>
        <v/>
      </c>
    </row>
    <row r="3864" spans="1:9" ht="13.5" customHeight="1" x14ac:dyDescent="0.2">
      <c r="A3864" s="127">
        <v>10105</v>
      </c>
      <c r="C3864" s="143" t="s">
        <v>51</v>
      </c>
      <c r="D3864" s="144">
        <v>-9103</v>
      </c>
      <c r="E3864" s="144">
        <v>0</v>
      </c>
      <c r="F3864" s="144">
        <v>0</v>
      </c>
      <c r="G3864" s="144">
        <v>0</v>
      </c>
      <c r="H3864" s="145">
        <v>0</v>
      </c>
      <c r="I3864" s="146">
        <v>-9103</v>
      </c>
    </row>
    <row r="3865" spans="1:9" ht="0.75" customHeight="1" x14ac:dyDescent="0.2">
      <c r="A3865" s="127">
        <v>10105</v>
      </c>
      <c r="B3865" s="127" t="str">
        <f t="shared" si="60"/>
        <v/>
      </c>
    </row>
    <row r="3866" spans="1:9" ht="13.5" customHeight="1" x14ac:dyDescent="0.2">
      <c r="A3866" s="127">
        <v>10105</v>
      </c>
      <c r="B3866" s="127" t="s">
        <v>325</v>
      </c>
      <c r="C3866" s="129" t="s">
        <v>229</v>
      </c>
      <c r="D3866" s="130">
        <v>7350</v>
      </c>
      <c r="E3866" s="130">
        <v>0</v>
      </c>
      <c r="F3866" s="130">
        <v>0</v>
      </c>
      <c r="G3866" s="130">
        <v>0</v>
      </c>
      <c r="H3866" s="131">
        <v>0</v>
      </c>
      <c r="I3866" s="132">
        <v>7350</v>
      </c>
    </row>
    <row r="3867" spans="1:9" ht="13.5" customHeight="1" x14ac:dyDescent="0.2">
      <c r="A3867" s="127">
        <v>10105</v>
      </c>
      <c r="B3867" s="127" t="str">
        <f>LEFT(C3867,4)</f>
        <v>CE02</v>
      </c>
      <c r="C3867" s="129" t="s">
        <v>230</v>
      </c>
      <c r="D3867" s="130">
        <v>9103</v>
      </c>
      <c r="E3867" s="130">
        <v>0</v>
      </c>
      <c r="F3867" s="130">
        <v>0</v>
      </c>
      <c r="G3867" s="130">
        <v>0</v>
      </c>
      <c r="H3867" s="131">
        <v>0</v>
      </c>
      <c r="I3867" s="132">
        <v>9103</v>
      </c>
    </row>
    <row r="3868" spans="1:9" ht="12.75" customHeight="1" x14ac:dyDescent="0.2">
      <c r="A3868" s="127">
        <v>10105</v>
      </c>
      <c r="B3868" s="127" t="str">
        <f t="shared" si="60"/>
        <v/>
      </c>
    </row>
    <row r="3869" spans="1:9" ht="13.5" customHeight="1" x14ac:dyDescent="0.2">
      <c r="A3869" s="127">
        <v>10105</v>
      </c>
      <c r="C3869" s="143" t="s">
        <v>56</v>
      </c>
      <c r="D3869" s="144">
        <v>16453</v>
      </c>
      <c r="E3869" s="144">
        <v>0</v>
      </c>
      <c r="F3869" s="144">
        <v>0</v>
      </c>
      <c r="G3869" s="144">
        <v>0</v>
      </c>
      <c r="H3869" s="145">
        <v>0</v>
      </c>
      <c r="I3869" s="146">
        <v>16453</v>
      </c>
    </row>
    <row r="3870" spans="1:9" ht="0.75" customHeight="1" x14ac:dyDescent="0.2">
      <c r="A3870" s="127">
        <v>10105</v>
      </c>
      <c r="B3870" s="127" t="str">
        <f t="shared" si="60"/>
        <v/>
      </c>
    </row>
    <row r="3871" spans="1:9" ht="14.25" customHeight="1" x14ac:dyDescent="0.2">
      <c r="A3871" s="127">
        <v>10105</v>
      </c>
      <c r="B3871" s="127" t="s">
        <v>324</v>
      </c>
      <c r="C3871" s="157" t="s">
        <v>57</v>
      </c>
      <c r="D3871" s="158">
        <v>7350</v>
      </c>
      <c r="E3871" s="158">
        <v>0</v>
      </c>
      <c r="F3871" s="158">
        <v>0</v>
      </c>
      <c r="G3871" s="158">
        <v>0</v>
      </c>
      <c r="H3871" s="159">
        <v>0</v>
      </c>
      <c r="I3871" s="160">
        <v>7350</v>
      </c>
    </row>
    <row r="3872" spans="1:9" ht="0.75" customHeight="1" x14ac:dyDescent="0.2">
      <c r="A3872" s="127">
        <v>10105</v>
      </c>
      <c r="B3872" s="127" t="str">
        <f t="shared" si="60"/>
        <v/>
      </c>
    </row>
    <row r="3873" spans="1:9" ht="14.25" customHeight="1" x14ac:dyDescent="0.2">
      <c r="A3873" s="127">
        <v>10105</v>
      </c>
      <c r="B3873" s="127" t="str">
        <f t="shared" si="60"/>
        <v>TOT</v>
      </c>
      <c r="C3873" s="133" t="s">
        <v>58</v>
      </c>
      <c r="D3873" s="134">
        <v>260484</v>
      </c>
      <c r="E3873" s="134">
        <v>-1928954.2400000002</v>
      </c>
      <c r="F3873" s="134">
        <v>0</v>
      </c>
      <c r="G3873" s="134">
        <v>-1928954.2400000002</v>
      </c>
      <c r="H3873" s="135">
        <v>-740.52695750986652</v>
      </c>
      <c r="I3873" s="136">
        <v>2189438.2400000002</v>
      </c>
    </row>
    <row r="3874" spans="1:9" ht="6.75" customHeight="1" x14ac:dyDescent="0.2">
      <c r="B3874" s="127" t="str">
        <f t="shared" si="60"/>
        <v>Lon</v>
      </c>
      <c r="C3874" s="247" t="s">
        <v>202</v>
      </c>
      <c r="D3874" s="247"/>
      <c r="E3874" s="247"/>
      <c r="F3874" s="247"/>
      <c r="G3874" s="247"/>
    </row>
    <row r="3875" spans="1:9" ht="13.5" customHeight="1" x14ac:dyDescent="0.2">
      <c r="B3875" s="127" t="str">
        <f t="shared" si="60"/>
        <v/>
      </c>
      <c r="C3875" s="247"/>
      <c r="D3875" s="247"/>
      <c r="E3875" s="247"/>
      <c r="F3875" s="247"/>
      <c r="G3875" s="247"/>
    </row>
    <row r="3876" spans="1:9" ht="6.75" customHeight="1" x14ac:dyDescent="0.2">
      <c r="B3876" s="127" t="str">
        <f t="shared" si="60"/>
        <v/>
      </c>
      <c r="C3876" s="247"/>
      <c r="D3876" s="247"/>
      <c r="E3876" s="247"/>
      <c r="F3876" s="247"/>
      <c r="G3876" s="247"/>
    </row>
    <row r="3877" spans="1:9" ht="13.5" customHeight="1" x14ac:dyDescent="0.2">
      <c r="B3877" s="127" t="str">
        <f t="shared" si="60"/>
        <v>Rep</v>
      </c>
      <c r="C3877" s="248" t="s">
        <v>203</v>
      </c>
      <c r="D3877" s="248"/>
      <c r="E3877" s="248"/>
      <c r="F3877" s="248"/>
      <c r="G3877" s="248"/>
    </row>
    <row r="3878" spans="1:9" ht="6.75" customHeight="1" x14ac:dyDescent="0.2">
      <c r="B3878" s="127" t="str">
        <f t="shared" si="60"/>
        <v/>
      </c>
    </row>
    <row r="3879" spans="1:9" ht="12.75" customHeight="1" x14ac:dyDescent="0.2">
      <c r="B3879" s="127" t="str">
        <f t="shared" si="60"/>
        <v>Cos</v>
      </c>
      <c r="C3879" s="248" t="s">
        <v>280</v>
      </c>
      <c r="D3879" s="248"/>
      <c r="E3879" s="248"/>
      <c r="F3879" s="248"/>
      <c r="G3879" s="248"/>
    </row>
    <row r="3880" spans="1:9" ht="13.5" customHeight="1" x14ac:dyDescent="0.2">
      <c r="B3880" s="127" t="str">
        <f t="shared" si="60"/>
        <v/>
      </c>
      <c r="C3880" s="248"/>
      <c r="D3880" s="248"/>
      <c r="E3880" s="248"/>
      <c r="F3880" s="248"/>
      <c r="G3880" s="248"/>
    </row>
    <row r="3881" spans="1:9" ht="6" customHeight="1" x14ac:dyDescent="0.2">
      <c r="B3881" s="127" t="str">
        <f t="shared" si="60"/>
        <v/>
      </c>
    </row>
    <row r="3882" spans="1:9" ht="13.5" customHeight="1" x14ac:dyDescent="0.2">
      <c r="B3882" s="127" t="str">
        <f t="shared" si="60"/>
        <v xml:space="preserve">
CF</v>
      </c>
      <c r="C3882" s="249" t="s">
        <v>205</v>
      </c>
      <c r="D3882" s="251" t="s">
        <v>206</v>
      </c>
      <c r="E3882" s="251" t="s">
        <v>207</v>
      </c>
      <c r="F3882" s="251" t="s">
        <v>208</v>
      </c>
      <c r="G3882" s="252" t="s">
        <v>209</v>
      </c>
      <c r="H3882" s="245" t="s">
        <v>210</v>
      </c>
      <c r="I3882" s="243" t="s">
        <v>211</v>
      </c>
    </row>
    <row r="3883" spans="1:9" ht="15" customHeight="1" x14ac:dyDescent="0.2">
      <c r="B3883" s="127" t="str">
        <f t="shared" si="60"/>
        <v/>
      </c>
      <c r="C3883" s="250"/>
      <c r="D3883" s="246"/>
      <c r="E3883" s="246"/>
      <c r="F3883" s="246"/>
      <c r="G3883" s="253"/>
      <c r="H3883" s="246"/>
      <c r="I3883" s="244"/>
    </row>
    <row r="3884" spans="1:9" ht="16.5" customHeight="1" x14ac:dyDescent="0.2">
      <c r="A3884" s="127">
        <v>10107</v>
      </c>
      <c r="B3884" s="126" t="s">
        <v>321</v>
      </c>
      <c r="C3884" s="147" t="s">
        <v>5</v>
      </c>
      <c r="D3884" s="148">
        <v>-122777</v>
      </c>
      <c r="E3884" s="149"/>
      <c r="F3884" s="149"/>
      <c r="G3884" s="149"/>
      <c r="H3884" s="149"/>
      <c r="I3884" s="150"/>
    </row>
    <row r="3885" spans="1:9" ht="13.5" customHeight="1" x14ac:dyDescent="0.2">
      <c r="A3885" s="127">
        <v>10107</v>
      </c>
      <c r="B3885" s="127" t="str">
        <f t="shared" si="60"/>
        <v>I01</v>
      </c>
      <c r="C3885" s="129" t="s">
        <v>6</v>
      </c>
      <c r="D3885" s="130">
        <v>-2275669</v>
      </c>
      <c r="E3885" s="130">
        <v>-2406002.6800000002</v>
      </c>
      <c r="F3885" s="130">
        <v>0</v>
      </c>
      <c r="G3885" s="130">
        <v>-2406002.6800000002</v>
      </c>
      <c r="H3885" s="131">
        <v>105.72726877239178</v>
      </c>
      <c r="I3885" s="132">
        <v>130333.6800000003</v>
      </c>
    </row>
    <row r="3886" spans="1:9" ht="13.5" customHeight="1" x14ac:dyDescent="0.2">
      <c r="A3886" s="127">
        <v>10107</v>
      </c>
      <c r="B3886" s="127" t="str">
        <f t="shared" si="60"/>
        <v>I03</v>
      </c>
      <c r="C3886" s="129" t="s">
        <v>7</v>
      </c>
      <c r="D3886" s="130">
        <v>-50460</v>
      </c>
      <c r="E3886" s="130">
        <v>-27264</v>
      </c>
      <c r="F3886" s="130">
        <v>0</v>
      </c>
      <c r="G3886" s="130">
        <v>-27264</v>
      </c>
      <c r="H3886" s="131">
        <v>54.030915576694412</v>
      </c>
      <c r="I3886" s="132">
        <v>-23196</v>
      </c>
    </row>
    <row r="3887" spans="1:9" ht="13.5" customHeight="1" x14ac:dyDescent="0.2">
      <c r="A3887" s="127">
        <v>10107</v>
      </c>
      <c r="B3887" s="127" t="str">
        <f t="shared" si="60"/>
        <v>I05</v>
      </c>
      <c r="C3887" s="129" t="s">
        <v>8</v>
      </c>
      <c r="D3887" s="130">
        <v>-108240</v>
      </c>
      <c r="E3887" s="130">
        <v>0</v>
      </c>
      <c r="F3887" s="130">
        <v>0</v>
      </c>
      <c r="G3887" s="130">
        <v>0</v>
      </c>
      <c r="H3887" s="131">
        <v>0</v>
      </c>
      <c r="I3887" s="132">
        <v>-108240</v>
      </c>
    </row>
    <row r="3888" spans="1:9" ht="13.5" customHeight="1" x14ac:dyDescent="0.2">
      <c r="A3888" s="127">
        <v>10107</v>
      </c>
      <c r="B3888" s="127" t="str">
        <f t="shared" si="60"/>
        <v>I08</v>
      </c>
      <c r="C3888" s="129" t="s">
        <v>213</v>
      </c>
      <c r="D3888" s="130">
        <v>-44050</v>
      </c>
      <c r="E3888" s="130">
        <v>-18150.27</v>
      </c>
      <c r="F3888" s="130">
        <v>0</v>
      </c>
      <c r="G3888" s="130">
        <v>-18150.27</v>
      </c>
      <c r="H3888" s="131">
        <v>41.203791146424507</v>
      </c>
      <c r="I3888" s="132">
        <v>-25899.73</v>
      </c>
    </row>
    <row r="3889" spans="1:9" ht="13.5" customHeight="1" x14ac:dyDescent="0.2">
      <c r="A3889" s="127">
        <v>10107</v>
      </c>
      <c r="B3889" s="127" t="str">
        <f t="shared" si="60"/>
        <v>I09</v>
      </c>
      <c r="C3889" s="129" t="s">
        <v>10</v>
      </c>
      <c r="D3889" s="130">
        <v>-38800</v>
      </c>
      <c r="E3889" s="130">
        <v>-13935.19</v>
      </c>
      <c r="F3889" s="130">
        <v>0</v>
      </c>
      <c r="G3889" s="130">
        <v>-13935.19</v>
      </c>
      <c r="H3889" s="131">
        <v>35.915438144329897</v>
      </c>
      <c r="I3889" s="132">
        <v>-24864.81</v>
      </c>
    </row>
    <row r="3890" spans="1:9" ht="13.5" customHeight="1" x14ac:dyDescent="0.2">
      <c r="A3890" s="127">
        <v>10107</v>
      </c>
      <c r="B3890" s="127" t="str">
        <f t="shared" si="60"/>
        <v>I10</v>
      </c>
      <c r="C3890" s="129" t="s">
        <v>63</v>
      </c>
      <c r="D3890" s="130">
        <v>-5000</v>
      </c>
      <c r="E3890" s="130">
        <v>0</v>
      </c>
      <c r="F3890" s="130">
        <v>0</v>
      </c>
      <c r="G3890" s="130">
        <v>0</v>
      </c>
      <c r="H3890" s="131">
        <v>0</v>
      </c>
      <c r="I3890" s="132">
        <v>-5000</v>
      </c>
    </row>
    <row r="3891" spans="1:9" ht="13.5" customHeight="1" x14ac:dyDescent="0.2">
      <c r="A3891" s="127">
        <v>10107</v>
      </c>
      <c r="B3891" s="127" t="str">
        <f t="shared" si="60"/>
        <v>I12</v>
      </c>
      <c r="C3891" s="129" t="s">
        <v>11</v>
      </c>
      <c r="D3891" s="130">
        <v>-55000</v>
      </c>
      <c r="E3891" s="130">
        <v>-29691.65</v>
      </c>
      <c r="F3891" s="130">
        <v>0</v>
      </c>
      <c r="G3891" s="130">
        <v>-29691.65</v>
      </c>
      <c r="H3891" s="131">
        <v>53.984818181818191</v>
      </c>
      <c r="I3891" s="132">
        <v>-25308.35</v>
      </c>
    </row>
    <row r="3892" spans="1:9" ht="13.5" customHeight="1" x14ac:dyDescent="0.2">
      <c r="A3892" s="127">
        <v>10107</v>
      </c>
      <c r="B3892" s="127" t="str">
        <f t="shared" si="60"/>
        <v>I13</v>
      </c>
      <c r="C3892" s="129" t="s">
        <v>12</v>
      </c>
      <c r="D3892" s="130">
        <v>-1615</v>
      </c>
      <c r="E3892" s="130">
        <v>-40</v>
      </c>
      <c r="F3892" s="130">
        <v>0</v>
      </c>
      <c r="G3892" s="130">
        <v>-40</v>
      </c>
      <c r="H3892" s="131">
        <v>2.4767801857585141</v>
      </c>
      <c r="I3892" s="132">
        <v>-1575</v>
      </c>
    </row>
    <row r="3893" spans="1:9" ht="13.5" customHeight="1" x14ac:dyDescent="0.2">
      <c r="A3893" s="127">
        <v>10107</v>
      </c>
      <c r="B3893" s="127" t="str">
        <f t="shared" si="60"/>
        <v>I18</v>
      </c>
      <c r="C3893" s="129" t="s">
        <v>13</v>
      </c>
      <c r="D3893" s="130">
        <v>-93251</v>
      </c>
      <c r="E3893" s="130">
        <v>0</v>
      </c>
      <c r="F3893" s="130">
        <v>0</v>
      </c>
      <c r="G3893" s="130">
        <v>0</v>
      </c>
      <c r="H3893" s="131">
        <v>0</v>
      </c>
      <c r="I3893" s="132">
        <v>-93251</v>
      </c>
    </row>
    <row r="3894" spans="1:9" ht="12.75" customHeight="1" x14ac:dyDescent="0.2">
      <c r="A3894" s="127">
        <v>10107</v>
      </c>
      <c r="B3894" s="127" t="str">
        <f t="shared" si="60"/>
        <v/>
      </c>
    </row>
    <row r="3895" spans="1:9" ht="13.5" customHeight="1" x14ac:dyDescent="0.2">
      <c r="A3895" s="127">
        <v>10107</v>
      </c>
      <c r="C3895" s="143" t="s">
        <v>14</v>
      </c>
      <c r="D3895" s="144">
        <v>-2672085</v>
      </c>
      <c r="E3895" s="144">
        <v>-2495083.7900000005</v>
      </c>
      <c r="F3895" s="144">
        <v>0</v>
      </c>
      <c r="G3895" s="144">
        <v>-2495083.7900000005</v>
      </c>
      <c r="H3895" s="145">
        <v>93.375913939863452</v>
      </c>
      <c r="I3895" s="146">
        <v>-177001.2099999997</v>
      </c>
    </row>
    <row r="3896" spans="1:9" ht="0.75" customHeight="1" x14ac:dyDescent="0.2">
      <c r="A3896" s="127">
        <v>10107</v>
      </c>
      <c r="B3896" s="127" t="str">
        <f t="shared" si="60"/>
        <v/>
      </c>
    </row>
    <row r="3897" spans="1:9" ht="13.5" customHeight="1" x14ac:dyDescent="0.2">
      <c r="A3897" s="127">
        <v>10107</v>
      </c>
      <c r="B3897" s="127" t="str">
        <f t="shared" si="60"/>
        <v>E01</v>
      </c>
      <c r="C3897" s="129" t="s">
        <v>15</v>
      </c>
      <c r="D3897" s="130">
        <v>1148936</v>
      </c>
      <c r="E3897" s="130">
        <v>41139.1</v>
      </c>
      <c r="F3897" s="130">
        <v>0</v>
      </c>
      <c r="G3897" s="130">
        <v>41139.1</v>
      </c>
      <c r="H3897" s="131">
        <v>3.5806259008334664</v>
      </c>
      <c r="I3897" s="132">
        <v>1107796.8999999999</v>
      </c>
    </row>
    <row r="3898" spans="1:9" ht="13.5" customHeight="1" x14ac:dyDescent="0.2">
      <c r="A3898" s="127">
        <v>10107</v>
      </c>
      <c r="B3898" s="127" t="str">
        <f t="shared" si="60"/>
        <v>E03</v>
      </c>
      <c r="C3898" s="129" t="s">
        <v>17</v>
      </c>
      <c r="D3898" s="130">
        <v>511140</v>
      </c>
      <c r="E3898" s="130">
        <v>0</v>
      </c>
      <c r="F3898" s="130">
        <v>0</v>
      </c>
      <c r="G3898" s="130">
        <v>0</v>
      </c>
      <c r="H3898" s="131">
        <v>0</v>
      </c>
      <c r="I3898" s="132">
        <v>511140</v>
      </c>
    </row>
    <row r="3899" spans="1:9" ht="13.5" customHeight="1" x14ac:dyDescent="0.2">
      <c r="A3899" s="127">
        <v>10107</v>
      </c>
      <c r="B3899" s="127" t="str">
        <f t="shared" si="60"/>
        <v>E04</v>
      </c>
      <c r="C3899" s="129" t="s">
        <v>18</v>
      </c>
      <c r="D3899" s="130">
        <v>105329</v>
      </c>
      <c r="E3899" s="130">
        <v>0</v>
      </c>
      <c r="F3899" s="130">
        <v>0</v>
      </c>
      <c r="G3899" s="130">
        <v>0</v>
      </c>
      <c r="H3899" s="131">
        <v>0</v>
      </c>
      <c r="I3899" s="132">
        <v>105329</v>
      </c>
    </row>
    <row r="3900" spans="1:9" ht="13.5" customHeight="1" x14ac:dyDescent="0.2">
      <c r="A3900" s="127">
        <v>10107</v>
      </c>
      <c r="B3900" s="127" t="str">
        <f t="shared" si="60"/>
        <v>E05</v>
      </c>
      <c r="C3900" s="129" t="s">
        <v>214</v>
      </c>
      <c r="D3900" s="130">
        <v>123871</v>
      </c>
      <c r="E3900" s="130">
        <v>0</v>
      </c>
      <c r="F3900" s="130">
        <v>0</v>
      </c>
      <c r="G3900" s="130">
        <v>0</v>
      </c>
      <c r="H3900" s="131">
        <v>0</v>
      </c>
      <c r="I3900" s="132">
        <v>123871</v>
      </c>
    </row>
    <row r="3901" spans="1:9" ht="13.5" customHeight="1" x14ac:dyDescent="0.2">
      <c r="A3901" s="127">
        <v>10107</v>
      </c>
      <c r="B3901" s="127" t="str">
        <f t="shared" si="60"/>
        <v>E07</v>
      </c>
      <c r="C3901" s="129" t="s">
        <v>19</v>
      </c>
      <c r="D3901" s="130">
        <v>88508</v>
      </c>
      <c r="E3901" s="130">
        <v>0</v>
      </c>
      <c r="F3901" s="130">
        <v>0</v>
      </c>
      <c r="G3901" s="130">
        <v>0</v>
      </c>
      <c r="H3901" s="131">
        <v>0</v>
      </c>
      <c r="I3901" s="132">
        <v>88508</v>
      </c>
    </row>
    <row r="3902" spans="1:9" ht="13.5" customHeight="1" x14ac:dyDescent="0.2">
      <c r="A3902" s="127">
        <v>10107</v>
      </c>
      <c r="B3902" s="127" t="str">
        <f t="shared" si="60"/>
        <v>E08</v>
      </c>
      <c r="C3902" s="129" t="s">
        <v>20</v>
      </c>
      <c r="D3902" s="130">
        <v>12028</v>
      </c>
      <c r="E3902" s="130">
        <v>623.28</v>
      </c>
      <c r="F3902" s="130">
        <v>0</v>
      </c>
      <c r="G3902" s="130">
        <v>623.28</v>
      </c>
      <c r="H3902" s="131">
        <v>5.1819088792816759</v>
      </c>
      <c r="I3902" s="132">
        <v>11404.72</v>
      </c>
    </row>
    <row r="3903" spans="1:9" ht="13.5" customHeight="1" x14ac:dyDescent="0.2">
      <c r="A3903" s="127">
        <v>10107</v>
      </c>
      <c r="B3903" s="127" t="str">
        <f t="shared" si="60"/>
        <v>E09</v>
      </c>
      <c r="C3903" s="129" t="s">
        <v>215</v>
      </c>
      <c r="D3903" s="130">
        <v>16420</v>
      </c>
      <c r="E3903" s="130">
        <v>1000</v>
      </c>
      <c r="F3903" s="130">
        <v>0</v>
      </c>
      <c r="G3903" s="130">
        <v>1000</v>
      </c>
      <c r="H3903" s="131">
        <v>6.0901339829476235</v>
      </c>
      <c r="I3903" s="132">
        <v>15420</v>
      </c>
    </row>
    <row r="3904" spans="1:9" ht="13.5" customHeight="1" x14ac:dyDescent="0.2">
      <c r="A3904" s="127">
        <v>10107</v>
      </c>
      <c r="B3904" s="127" t="str">
        <f t="shared" si="60"/>
        <v>E10</v>
      </c>
      <c r="C3904" s="129" t="s">
        <v>21</v>
      </c>
      <c r="D3904" s="130">
        <v>22029</v>
      </c>
      <c r="E3904" s="130">
        <v>0</v>
      </c>
      <c r="F3904" s="130">
        <v>0</v>
      </c>
      <c r="G3904" s="130">
        <v>0</v>
      </c>
      <c r="H3904" s="131">
        <v>0</v>
      </c>
      <c r="I3904" s="132">
        <v>22029</v>
      </c>
    </row>
    <row r="3905" spans="1:9" ht="13.5" customHeight="1" x14ac:dyDescent="0.2">
      <c r="A3905" s="127">
        <v>10107</v>
      </c>
      <c r="B3905" s="127" t="str">
        <f t="shared" si="60"/>
        <v>E11</v>
      </c>
      <c r="C3905" s="129" t="s">
        <v>22</v>
      </c>
      <c r="D3905" s="130">
        <v>3552</v>
      </c>
      <c r="E3905" s="130">
        <v>0</v>
      </c>
      <c r="F3905" s="130">
        <v>0</v>
      </c>
      <c r="G3905" s="130">
        <v>0</v>
      </c>
      <c r="H3905" s="131">
        <v>0</v>
      </c>
      <c r="I3905" s="132">
        <v>3552</v>
      </c>
    </row>
    <row r="3906" spans="1:9" ht="12.75" customHeight="1" x14ac:dyDescent="0.2">
      <c r="A3906" s="127">
        <v>10107</v>
      </c>
      <c r="B3906" s="127" t="str">
        <f t="shared" si="60"/>
        <v/>
      </c>
    </row>
    <row r="3907" spans="1:9" ht="13.5" customHeight="1" x14ac:dyDescent="0.2">
      <c r="A3907" s="127">
        <v>10107</v>
      </c>
      <c r="C3907" s="143" t="s">
        <v>23</v>
      </c>
      <c r="D3907" s="144">
        <v>2031813</v>
      </c>
      <c r="E3907" s="144">
        <v>42762.38</v>
      </c>
      <c r="F3907" s="144">
        <v>0</v>
      </c>
      <c r="G3907" s="144">
        <v>42762.38</v>
      </c>
      <c r="H3907" s="145">
        <v>2.1046415196674104</v>
      </c>
      <c r="I3907" s="146">
        <v>1989050.62</v>
      </c>
    </row>
    <row r="3908" spans="1:9" ht="13.5" customHeight="1" x14ac:dyDescent="0.2">
      <c r="A3908" s="127">
        <v>10107</v>
      </c>
      <c r="B3908" s="127" t="str">
        <f t="shared" si="60"/>
        <v>E12</v>
      </c>
      <c r="C3908" s="129" t="s">
        <v>24</v>
      </c>
      <c r="D3908" s="130">
        <v>19285</v>
      </c>
      <c r="E3908" s="130">
        <v>1064.67</v>
      </c>
      <c r="F3908" s="130">
        <v>0</v>
      </c>
      <c r="G3908" s="130">
        <v>1064.67</v>
      </c>
      <c r="H3908" s="131">
        <v>5.520715582058596</v>
      </c>
      <c r="I3908" s="132">
        <v>18220.330000000002</v>
      </c>
    </row>
    <row r="3909" spans="1:9" ht="13.5" customHeight="1" x14ac:dyDescent="0.2">
      <c r="A3909" s="127">
        <v>10107</v>
      </c>
      <c r="B3909" s="127" t="str">
        <f t="shared" si="60"/>
        <v>E13</v>
      </c>
      <c r="C3909" s="129" t="s">
        <v>216</v>
      </c>
      <c r="D3909" s="130">
        <v>2482</v>
      </c>
      <c r="E3909" s="130">
        <v>0</v>
      </c>
      <c r="F3909" s="130">
        <v>0</v>
      </c>
      <c r="G3909" s="130">
        <v>0</v>
      </c>
      <c r="H3909" s="131">
        <v>0</v>
      </c>
      <c r="I3909" s="132">
        <v>2482</v>
      </c>
    </row>
    <row r="3910" spans="1:9" ht="13.5" customHeight="1" x14ac:dyDescent="0.2">
      <c r="A3910" s="127">
        <v>10107</v>
      </c>
      <c r="B3910" s="127" t="str">
        <f t="shared" si="60"/>
        <v>E14</v>
      </c>
      <c r="C3910" s="129" t="s">
        <v>25</v>
      </c>
      <c r="D3910" s="130">
        <v>3096</v>
      </c>
      <c r="E3910" s="130">
        <v>518.47</v>
      </c>
      <c r="F3910" s="130">
        <v>0</v>
      </c>
      <c r="G3910" s="130">
        <v>518.47</v>
      </c>
      <c r="H3910" s="131">
        <v>16.746447028423773</v>
      </c>
      <c r="I3910" s="132">
        <v>2577.5300000000002</v>
      </c>
    </row>
    <row r="3911" spans="1:9" ht="13.5" customHeight="1" x14ac:dyDescent="0.2">
      <c r="A3911" s="127">
        <v>10107</v>
      </c>
      <c r="B3911" s="127" t="str">
        <f t="shared" si="60"/>
        <v>E15</v>
      </c>
      <c r="C3911" s="129" t="s">
        <v>26</v>
      </c>
      <c r="D3911" s="130">
        <v>8120</v>
      </c>
      <c r="E3911" s="130">
        <v>5569</v>
      </c>
      <c r="F3911" s="130">
        <v>0</v>
      </c>
      <c r="G3911" s="130">
        <v>5569</v>
      </c>
      <c r="H3911" s="131">
        <v>68.583743842364527</v>
      </c>
      <c r="I3911" s="132">
        <v>2551</v>
      </c>
    </row>
    <row r="3912" spans="1:9" ht="13.5" customHeight="1" x14ac:dyDescent="0.2">
      <c r="A3912" s="127">
        <v>10107</v>
      </c>
      <c r="B3912" s="127" t="str">
        <f t="shared" si="60"/>
        <v>E16</v>
      </c>
      <c r="C3912" s="129" t="s">
        <v>27</v>
      </c>
      <c r="D3912" s="130">
        <v>48894</v>
      </c>
      <c r="E3912" s="130">
        <v>5609.8</v>
      </c>
      <c r="F3912" s="130">
        <v>0</v>
      </c>
      <c r="G3912" s="130">
        <v>5609.8</v>
      </c>
      <c r="H3912" s="131">
        <v>11.473391418169919</v>
      </c>
      <c r="I3912" s="132">
        <v>43284.2</v>
      </c>
    </row>
    <row r="3913" spans="1:9" ht="13.5" customHeight="1" x14ac:dyDescent="0.2">
      <c r="A3913" s="127">
        <v>10107</v>
      </c>
      <c r="B3913" s="127" t="str">
        <f t="shared" si="60"/>
        <v>E17</v>
      </c>
      <c r="C3913" s="129" t="s">
        <v>28</v>
      </c>
      <c r="D3913" s="130">
        <v>12503</v>
      </c>
      <c r="E3913" s="130">
        <v>12116.74</v>
      </c>
      <c r="F3913" s="130">
        <v>0</v>
      </c>
      <c r="G3913" s="130">
        <v>12116.74</v>
      </c>
      <c r="H3913" s="131">
        <v>96.910661441254092</v>
      </c>
      <c r="I3913" s="132">
        <v>386.26</v>
      </c>
    </row>
    <row r="3914" spans="1:9" ht="13.5" customHeight="1" x14ac:dyDescent="0.2">
      <c r="A3914" s="127">
        <v>10107</v>
      </c>
      <c r="B3914" s="127" t="str">
        <f t="shared" si="60"/>
        <v>E18</v>
      </c>
      <c r="C3914" s="129" t="s">
        <v>29</v>
      </c>
      <c r="D3914" s="130">
        <v>17790</v>
      </c>
      <c r="E3914" s="130">
        <v>8487.2800000000007</v>
      </c>
      <c r="F3914" s="130">
        <v>0</v>
      </c>
      <c r="G3914" s="130">
        <v>8487.2800000000007</v>
      </c>
      <c r="H3914" s="131">
        <v>47.708150646430596</v>
      </c>
      <c r="I3914" s="132">
        <v>9302.7199999999993</v>
      </c>
    </row>
    <row r="3915" spans="1:9" ht="12.75" customHeight="1" x14ac:dyDescent="0.2">
      <c r="A3915" s="127">
        <v>10107</v>
      </c>
      <c r="B3915" s="127" t="str">
        <f t="shared" si="60"/>
        <v/>
      </c>
    </row>
    <row r="3916" spans="1:9" ht="13.5" customHeight="1" x14ac:dyDescent="0.2">
      <c r="A3916" s="127">
        <v>10107</v>
      </c>
      <c r="C3916" s="143" t="s">
        <v>30</v>
      </c>
      <c r="D3916" s="144">
        <v>112170</v>
      </c>
      <c r="E3916" s="144">
        <v>33365.96</v>
      </c>
      <c r="F3916" s="144">
        <v>0</v>
      </c>
      <c r="G3916" s="144">
        <v>33365.96</v>
      </c>
      <c r="H3916" s="145">
        <v>29.745885709191406</v>
      </c>
      <c r="I3916" s="146">
        <v>78804.039999999994</v>
      </c>
    </row>
    <row r="3917" spans="1:9" ht="13.5" customHeight="1" x14ac:dyDescent="0.2">
      <c r="A3917" s="127">
        <v>10107</v>
      </c>
      <c r="B3917" s="127" t="str">
        <f t="shared" ref="B3917:B3978" si="61">LEFT(C3917,3)</f>
        <v>E19</v>
      </c>
      <c r="C3917" s="129" t="s">
        <v>31</v>
      </c>
      <c r="D3917" s="130">
        <v>136128</v>
      </c>
      <c r="E3917" s="130">
        <v>46531.37</v>
      </c>
      <c r="F3917" s="130">
        <v>0</v>
      </c>
      <c r="G3917" s="130">
        <v>46531.37</v>
      </c>
      <c r="H3917" s="131">
        <v>34.182071285848615</v>
      </c>
      <c r="I3917" s="132">
        <v>89596.63</v>
      </c>
    </row>
    <row r="3918" spans="1:9" ht="13.5" customHeight="1" x14ac:dyDescent="0.2">
      <c r="A3918" s="127">
        <v>10107</v>
      </c>
      <c r="B3918" s="127" t="str">
        <f t="shared" si="61"/>
        <v>E20</v>
      </c>
      <c r="C3918" s="129" t="s">
        <v>32</v>
      </c>
      <c r="D3918" s="130">
        <v>22432</v>
      </c>
      <c r="E3918" s="130">
        <v>9751.18</v>
      </c>
      <c r="F3918" s="130">
        <v>0</v>
      </c>
      <c r="G3918" s="130">
        <v>9751.18</v>
      </c>
      <c r="H3918" s="131">
        <v>43.469953637660481</v>
      </c>
      <c r="I3918" s="132">
        <v>12680.82</v>
      </c>
    </row>
    <row r="3919" spans="1:9" ht="13.5" customHeight="1" x14ac:dyDescent="0.2">
      <c r="A3919" s="127">
        <v>10107</v>
      </c>
      <c r="B3919" s="127" t="str">
        <f t="shared" si="61"/>
        <v>E22</v>
      </c>
      <c r="C3919" s="129" t="s">
        <v>33</v>
      </c>
      <c r="D3919" s="130">
        <v>13685</v>
      </c>
      <c r="E3919" s="130">
        <v>7163.43</v>
      </c>
      <c r="F3919" s="130">
        <v>0</v>
      </c>
      <c r="G3919" s="130">
        <v>7163.43</v>
      </c>
      <c r="H3919" s="131">
        <v>52.345122396784802</v>
      </c>
      <c r="I3919" s="132">
        <v>6521.57</v>
      </c>
    </row>
    <row r="3920" spans="1:9" ht="13.5" customHeight="1" x14ac:dyDescent="0.2">
      <c r="A3920" s="127">
        <v>10107</v>
      </c>
      <c r="B3920" s="127" t="str">
        <f t="shared" si="61"/>
        <v>E23</v>
      </c>
      <c r="C3920" s="129" t="s">
        <v>34</v>
      </c>
      <c r="D3920" s="130">
        <v>15447</v>
      </c>
      <c r="E3920" s="130">
        <v>513</v>
      </c>
      <c r="F3920" s="130">
        <v>0</v>
      </c>
      <c r="G3920" s="130">
        <v>513</v>
      </c>
      <c r="H3920" s="131">
        <v>3.3210332103321032</v>
      </c>
      <c r="I3920" s="132">
        <v>14934</v>
      </c>
    </row>
    <row r="3921" spans="1:9" ht="13.5" customHeight="1" x14ac:dyDescent="0.2">
      <c r="A3921" s="127">
        <v>10107</v>
      </c>
      <c r="B3921" s="127" t="str">
        <f t="shared" si="61"/>
        <v>E24</v>
      </c>
      <c r="C3921" s="129" t="s">
        <v>35</v>
      </c>
      <c r="D3921" s="130">
        <v>27222</v>
      </c>
      <c r="E3921" s="130">
        <v>7680.45</v>
      </c>
      <c r="F3921" s="130">
        <v>0</v>
      </c>
      <c r="G3921" s="130">
        <v>7680.45</v>
      </c>
      <c r="H3921" s="131">
        <v>28.214128278598192</v>
      </c>
      <c r="I3921" s="132">
        <v>19541.55</v>
      </c>
    </row>
    <row r="3922" spans="1:9" ht="13.5" customHeight="1" x14ac:dyDescent="0.2">
      <c r="A3922" s="127">
        <v>10107</v>
      </c>
      <c r="B3922" s="127" t="str">
        <f t="shared" si="61"/>
        <v>E25</v>
      </c>
      <c r="C3922" s="129" t="s">
        <v>36</v>
      </c>
      <c r="D3922" s="130">
        <v>129318</v>
      </c>
      <c r="E3922" s="130">
        <v>16557.900000000001</v>
      </c>
      <c r="F3922" s="130">
        <v>0</v>
      </c>
      <c r="G3922" s="130">
        <v>16557.900000000001</v>
      </c>
      <c r="H3922" s="131">
        <v>12.804018002134276</v>
      </c>
      <c r="I3922" s="132">
        <v>112760.1</v>
      </c>
    </row>
    <row r="3923" spans="1:9" ht="12.75" customHeight="1" x14ac:dyDescent="0.2">
      <c r="A3923" s="127">
        <v>10107</v>
      </c>
      <c r="B3923" s="127" t="str">
        <f t="shared" si="61"/>
        <v/>
      </c>
    </row>
    <row r="3924" spans="1:9" ht="13.5" customHeight="1" x14ac:dyDescent="0.2">
      <c r="A3924" s="127">
        <v>10107</v>
      </c>
      <c r="C3924" s="143" t="s">
        <v>37</v>
      </c>
      <c r="D3924" s="144">
        <v>344232</v>
      </c>
      <c r="E3924" s="144">
        <v>88197.33</v>
      </c>
      <c r="F3924" s="144">
        <v>0</v>
      </c>
      <c r="G3924" s="144">
        <v>88197.33</v>
      </c>
      <c r="H3924" s="145">
        <v>25.621479118733877</v>
      </c>
      <c r="I3924" s="146">
        <v>256034.67</v>
      </c>
    </row>
    <row r="3925" spans="1:9" ht="13.5" customHeight="1" x14ac:dyDescent="0.2">
      <c r="A3925" s="127">
        <v>10107</v>
      </c>
      <c r="B3925" s="127" t="str">
        <f t="shared" si="61"/>
        <v>E26</v>
      </c>
      <c r="C3925" s="129" t="s">
        <v>38</v>
      </c>
      <c r="D3925" s="130">
        <v>27228</v>
      </c>
      <c r="E3925" s="130">
        <v>49321.5</v>
      </c>
      <c r="F3925" s="130">
        <v>0</v>
      </c>
      <c r="G3925" s="130">
        <v>49321.5</v>
      </c>
      <c r="H3925" s="131">
        <v>181.14257382106655</v>
      </c>
      <c r="I3925" s="132">
        <v>-22093.5</v>
      </c>
    </row>
    <row r="3926" spans="1:9" ht="13.5" customHeight="1" x14ac:dyDescent="0.2">
      <c r="A3926" s="127">
        <v>10107</v>
      </c>
      <c r="B3926" s="127" t="str">
        <f t="shared" si="61"/>
        <v>E27</v>
      </c>
      <c r="C3926" s="129" t="s">
        <v>39</v>
      </c>
      <c r="D3926" s="130">
        <v>38681</v>
      </c>
      <c r="E3926" s="130">
        <v>24974.74</v>
      </c>
      <c r="F3926" s="130">
        <v>0</v>
      </c>
      <c r="G3926" s="130">
        <v>24974.74</v>
      </c>
      <c r="H3926" s="131">
        <v>64.565910912334218</v>
      </c>
      <c r="I3926" s="132">
        <v>13706.26</v>
      </c>
    </row>
    <row r="3927" spans="1:9" ht="13.5" customHeight="1" x14ac:dyDescent="0.2">
      <c r="A3927" s="127">
        <v>10107</v>
      </c>
      <c r="B3927" s="127" t="str">
        <f t="shared" si="61"/>
        <v>E28</v>
      </c>
      <c r="C3927" s="129" t="s">
        <v>40</v>
      </c>
      <c r="D3927" s="130">
        <v>32195</v>
      </c>
      <c r="E3927" s="130">
        <v>8852.1</v>
      </c>
      <c r="F3927" s="130">
        <v>0</v>
      </c>
      <c r="G3927" s="130">
        <v>8852.1</v>
      </c>
      <c r="H3927" s="131">
        <v>27.495263239633481</v>
      </c>
      <c r="I3927" s="132">
        <v>23342.9</v>
      </c>
    </row>
    <row r="3928" spans="1:9" ht="12.75" customHeight="1" x14ac:dyDescent="0.2">
      <c r="A3928" s="127">
        <v>10107</v>
      </c>
      <c r="B3928" s="127" t="str">
        <f t="shared" si="61"/>
        <v/>
      </c>
    </row>
    <row r="3929" spans="1:9" ht="13.5" customHeight="1" x14ac:dyDescent="0.2">
      <c r="A3929" s="127">
        <v>10107</v>
      </c>
      <c r="C3929" s="143" t="s">
        <v>41</v>
      </c>
      <c r="D3929" s="144">
        <v>98104</v>
      </c>
      <c r="E3929" s="144">
        <v>83148.34</v>
      </c>
      <c r="F3929" s="144">
        <v>0</v>
      </c>
      <c r="G3929" s="144">
        <v>83148.34</v>
      </c>
      <c r="H3929" s="145">
        <v>84.755300497431293</v>
      </c>
      <c r="I3929" s="146">
        <v>14955.66</v>
      </c>
    </row>
    <row r="3930" spans="1:9" ht="13.5" customHeight="1" x14ac:dyDescent="0.2">
      <c r="A3930" s="127">
        <v>10107</v>
      </c>
      <c r="B3930" s="127" t="str">
        <f t="shared" si="61"/>
        <v>Con</v>
      </c>
      <c r="C3930" s="129" t="s">
        <v>42</v>
      </c>
      <c r="D3930" s="130">
        <v>-37011</v>
      </c>
      <c r="E3930" s="130">
        <v>0</v>
      </c>
      <c r="F3930" s="130">
        <v>0</v>
      </c>
      <c r="G3930" s="130">
        <v>0</v>
      </c>
      <c r="H3930" s="131">
        <v>0</v>
      </c>
      <c r="I3930" s="132">
        <v>-37011</v>
      </c>
    </row>
    <row r="3931" spans="1:9" ht="12.75" customHeight="1" x14ac:dyDescent="0.2">
      <c r="A3931" s="127">
        <v>10107</v>
      </c>
      <c r="B3931" s="127" t="str">
        <f t="shared" si="61"/>
        <v/>
      </c>
    </row>
    <row r="3932" spans="1:9" ht="13.5" customHeight="1" x14ac:dyDescent="0.2">
      <c r="A3932" s="127">
        <v>10107</v>
      </c>
      <c r="C3932" s="143" t="s">
        <v>44</v>
      </c>
      <c r="D3932" s="144">
        <v>-37011</v>
      </c>
      <c r="E3932" s="144">
        <v>0</v>
      </c>
      <c r="F3932" s="144">
        <v>0</v>
      </c>
      <c r="G3932" s="144">
        <v>0</v>
      </c>
      <c r="H3932" s="145">
        <v>0</v>
      </c>
      <c r="I3932" s="146">
        <v>-37011</v>
      </c>
    </row>
    <row r="3933" spans="1:9" ht="0.75" customHeight="1" x14ac:dyDescent="0.2">
      <c r="A3933" s="127">
        <v>10107</v>
      </c>
      <c r="B3933" s="127" t="str">
        <f t="shared" si="61"/>
        <v/>
      </c>
    </row>
    <row r="3934" spans="1:9" ht="15.75" customHeight="1" x14ac:dyDescent="0.2">
      <c r="A3934" s="127">
        <v>10107</v>
      </c>
      <c r="C3934" s="139" t="s">
        <v>45</v>
      </c>
      <c r="D3934" s="140">
        <v>2549308</v>
      </c>
      <c r="E3934" s="140">
        <v>247474.01</v>
      </c>
      <c r="F3934" s="140">
        <v>0</v>
      </c>
      <c r="G3934" s="140">
        <v>247474.01</v>
      </c>
      <c r="H3934" s="141">
        <v>9.7074974855921692</v>
      </c>
      <c r="I3934" s="142">
        <v>2301833.9900000002</v>
      </c>
    </row>
    <row r="3935" spans="1:9" ht="14.25" customHeight="1" x14ac:dyDescent="0.2">
      <c r="A3935" s="127">
        <v>10107</v>
      </c>
      <c r="B3935" s="127" t="s">
        <v>322</v>
      </c>
      <c r="C3935" s="161" t="s">
        <v>46</v>
      </c>
      <c r="D3935" s="162">
        <v>-122777</v>
      </c>
      <c r="E3935" s="162">
        <v>-2247609.7800000003</v>
      </c>
      <c r="F3935" s="162">
        <v>0</v>
      </c>
      <c r="G3935" s="162">
        <v>-2247609.7800000003</v>
      </c>
      <c r="H3935" s="151">
        <v>1830.6439968397992</v>
      </c>
      <c r="I3935" s="152">
        <v>2124832.7800000003</v>
      </c>
    </row>
    <row r="3936" spans="1:9" ht="0.75" customHeight="1" x14ac:dyDescent="0.2">
      <c r="A3936" s="127">
        <v>10107</v>
      </c>
      <c r="B3936" s="127" t="str">
        <f t="shared" si="61"/>
        <v/>
      </c>
    </row>
    <row r="3937" spans="1:9" ht="14.25" customHeight="1" x14ac:dyDescent="0.2">
      <c r="A3937" s="127">
        <v>10107</v>
      </c>
      <c r="B3937" s="127" t="str">
        <f t="shared" si="61"/>
        <v>TOT</v>
      </c>
      <c r="C3937" s="133" t="s">
        <v>58</v>
      </c>
      <c r="D3937" s="134">
        <v>-122777</v>
      </c>
      <c r="E3937" s="134">
        <v>-2247609.7800000003</v>
      </c>
      <c r="F3937" s="134">
        <v>0</v>
      </c>
      <c r="G3937" s="134">
        <v>-2247609.7800000003</v>
      </c>
      <c r="H3937" s="135">
        <v>1830.6439968397992</v>
      </c>
      <c r="I3937" s="136">
        <v>2124832.7800000003</v>
      </c>
    </row>
    <row r="3938" spans="1:9" ht="6.75" customHeight="1" x14ac:dyDescent="0.2">
      <c r="B3938" s="127" t="str">
        <f t="shared" si="61"/>
        <v>Lon</v>
      </c>
      <c r="C3938" s="247" t="s">
        <v>202</v>
      </c>
      <c r="D3938" s="247"/>
      <c r="E3938" s="247"/>
      <c r="F3938" s="247"/>
      <c r="G3938" s="247"/>
    </row>
    <row r="3939" spans="1:9" ht="13.5" customHeight="1" x14ac:dyDescent="0.2">
      <c r="B3939" s="127" t="str">
        <f t="shared" si="61"/>
        <v/>
      </c>
      <c r="C3939" s="247"/>
      <c r="D3939" s="247"/>
      <c r="E3939" s="247"/>
      <c r="F3939" s="247"/>
      <c r="G3939" s="247"/>
    </row>
    <row r="3940" spans="1:9" ht="6.75" customHeight="1" x14ac:dyDescent="0.2">
      <c r="B3940" s="127" t="str">
        <f t="shared" si="61"/>
        <v/>
      </c>
      <c r="C3940" s="247"/>
      <c r="D3940" s="247"/>
      <c r="E3940" s="247"/>
      <c r="F3940" s="247"/>
      <c r="G3940" s="247"/>
    </row>
    <row r="3941" spans="1:9" ht="13.5" customHeight="1" x14ac:dyDescent="0.2">
      <c r="B3941" s="127" t="str">
        <f t="shared" si="61"/>
        <v>Rep</v>
      </c>
      <c r="C3941" s="248" t="s">
        <v>203</v>
      </c>
      <c r="D3941" s="248"/>
      <c r="E3941" s="248"/>
      <c r="F3941" s="248"/>
      <c r="G3941" s="248"/>
    </row>
    <row r="3942" spans="1:9" ht="6.75" customHeight="1" x14ac:dyDescent="0.2">
      <c r="B3942" s="127" t="str">
        <f t="shared" si="61"/>
        <v/>
      </c>
    </row>
    <row r="3943" spans="1:9" ht="12.75" customHeight="1" x14ac:dyDescent="0.2">
      <c r="B3943" s="127" t="str">
        <f t="shared" si="61"/>
        <v>Cos</v>
      </c>
      <c r="C3943" s="248" t="s">
        <v>281</v>
      </c>
      <c r="D3943" s="248"/>
      <c r="E3943" s="248"/>
      <c r="F3943" s="248"/>
      <c r="G3943" s="248"/>
    </row>
    <row r="3944" spans="1:9" ht="13.5" customHeight="1" x14ac:dyDescent="0.2">
      <c r="B3944" s="127" t="str">
        <f t="shared" si="61"/>
        <v/>
      </c>
      <c r="C3944" s="248"/>
      <c r="D3944" s="248"/>
      <c r="E3944" s="248"/>
      <c r="F3944" s="248"/>
      <c r="G3944" s="248"/>
    </row>
    <row r="3945" spans="1:9" ht="6" customHeight="1" x14ac:dyDescent="0.2">
      <c r="B3945" s="127" t="str">
        <f t="shared" si="61"/>
        <v/>
      </c>
    </row>
    <row r="3946" spans="1:9" ht="13.5" customHeight="1" x14ac:dyDescent="0.2">
      <c r="B3946" s="127" t="str">
        <f t="shared" si="61"/>
        <v xml:space="preserve">
CF</v>
      </c>
      <c r="C3946" s="249" t="s">
        <v>205</v>
      </c>
      <c r="D3946" s="251" t="s">
        <v>206</v>
      </c>
      <c r="E3946" s="251" t="s">
        <v>207</v>
      </c>
      <c r="F3946" s="251" t="s">
        <v>208</v>
      </c>
      <c r="G3946" s="252" t="s">
        <v>209</v>
      </c>
      <c r="H3946" s="245" t="s">
        <v>210</v>
      </c>
      <c r="I3946" s="243" t="s">
        <v>211</v>
      </c>
    </row>
    <row r="3947" spans="1:9" ht="15" customHeight="1" x14ac:dyDescent="0.2">
      <c r="B3947" s="127" t="str">
        <f t="shared" si="61"/>
        <v/>
      </c>
      <c r="C3947" s="250"/>
      <c r="D3947" s="246"/>
      <c r="E3947" s="246"/>
      <c r="F3947" s="246"/>
      <c r="G3947" s="253"/>
      <c r="H3947" s="246"/>
      <c r="I3947" s="244"/>
    </row>
    <row r="3948" spans="1:9" ht="16.5" customHeight="1" x14ac:dyDescent="0.2">
      <c r="A3948" s="127">
        <v>10108</v>
      </c>
      <c r="B3948" s="126" t="s">
        <v>321</v>
      </c>
      <c r="C3948" s="147" t="s">
        <v>5</v>
      </c>
      <c r="D3948" s="148">
        <v>95043</v>
      </c>
      <c r="E3948" s="149"/>
      <c r="F3948" s="149"/>
      <c r="G3948" s="149"/>
      <c r="H3948" s="149"/>
      <c r="I3948" s="150"/>
    </row>
    <row r="3949" spans="1:9" ht="13.5" customHeight="1" x14ac:dyDescent="0.2">
      <c r="A3949" s="127">
        <v>10108</v>
      </c>
      <c r="B3949" s="127" t="str">
        <f t="shared" si="61"/>
        <v>I01</v>
      </c>
      <c r="C3949" s="129" t="s">
        <v>6</v>
      </c>
      <c r="D3949" s="130">
        <v>-983774</v>
      </c>
      <c r="E3949" s="130">
        <v>-981088.43</v>
      </c>
      <c r="F3949" s="130">
        <v>0</v>
      </c>
      <c r="G3949" s="130">
        <v>-981088.43</v>
      </c>
      <c r="H3949" s="131">
        <v>99.727013521398206</v>
      </c>
      <c r="I3949" s="132">
        <v>-2685.57</v>
      </c>
    </row>
    <row r="3950" spans="1:9" ht="13.5" customHeight="1" x14ac:dyDescent="0.2">
      <c r="A3950" s="127">
        <v>10108</v>
      </c>
      <c r="B3950" s="127" t="str">
        <f t="shared" si="61"/>
        <v>I03</v>
      </c>
      <c r="C3950" s="129" t="s">
        <v>7</v>
      </c>
      <c r="D3950" s="130">
        <v>0</v>
      </c>
      <c r="E3950" s="130">
        <v>-5285</v>
      </c>
      <c r="F3950" s="130">
        <v>0</v>
      </c>
      <c r="G3950" s="130">
        <v>-5285</v>
      </c>
      <c r="H3950" s="131">
        <v>0</v>
      </c>
      <c r="I3950" s="132">
        <v>5285</v>
      </c>
    </row>
    <row r="3951" spans="1:9" ht="13.5" customHeight="1" x14ac:dyDescent="0.2">
      <c r="A3951" s="127">
        <v>10108</v>
      </c>
      <c r="B3951" s="127" t="str">
        <f t="shared" si="61"/>
        <v>I05</v>
      </c>
      <c r="C3951" s="129" t="s">
        <v>8</v>
      </c>
      <c r="D3951" s="130">
        <v>-40200</v>
      </c>
      <c r="E3951" s="130">
        <v>0</v>
      </c>
      <c r="F3951" s="130">
        <v>0</v>
      </c>
      <c r="G3951" s="130">
        <v>0</v>
      </c>
      <c r="H3951" s="131">
        <v>0</v>
      </c>
      <c r="I3951" s="132">
        <v>-40200</v>
      </c>
    </row>
    <row r="3952" spans="1:9" ht="13.5" customHeight="1" x14ac:dyDescent="0.2">
      <c r="A3952" s="127">
        <v>10108</v>
      </c>
      <c r="B3952" s="127" t="str">
        <f t="shared" si="61"/>
        <v>I08</v>
      </c>
      <c r="C3952" s="129" t="s">
        <v>213</v>
      </c>
      <c r="D3952" s="130">
        <v>-14500</v>
      </c>
      <c r="E3952" s="130">
        <v>-5494.46</v>
      </c>
      <c r="F3952" s="130">
        <v>0</v>
      </c>
      <c r="G3952" s="130">
        <v>-5494.46</v>
      </c>
      <c r="H3952" s="131">
        <v>37.892827586206899</v>
      </c>
      <c r="I3952" s="132">
        <v>-9005.5400000000009</v>
      </c>
    </row>
    <row r="3953" spans="1:9" ht="13.5" customHeight="1" x14ac:dyDescent="0.2">
      <c r="A3953" s="127">
        <v>10108</v>
      </c>
      <c r="B3953" s="127" t="str">
        <f t="shared" si="61"/>
        <v>I09</v>
      </c>
      <c r="C3953" s="129" t="s">
        <v>10</v>
      </c>
      <c r="D3953" s="130">
        <v>-26000</v>
      </c>
      <c r="E3953" s="130">
        <v>-7906.91</v>
      </c>
      <c r="F3953" s="130">
        <v>0</v>
      </c>
      <c r="G3953" s="130">
        <v>-7906.91</v>
      </c>
      <c r="H3953" s="131">
        <v>30.411192307692307</v>
      </c>
      <c r="I3953" s="132">
        <v>-18093.09</v>
      </c>
    </row>
    <row r="3954" spans="1:9" ht="13.5" customHeight="1" x14ac:dyDescent="0.2">
      <c r="A3954" s="127">
        <v>10108</v>
      </c>
      <c r="B3954" s="127" t="str">
        <f t="shared" si="61"/>
        <v>I12</v>
      </c>
      <c r="C3954" s="129" t="s">
        <v>11</v>
      </c>
      <c r="D3954" s="130">
        <v>-43850</v>
      </c>
      <c r="E3954" s="130">
        <v>-12504.2</v>
      </c>
      <c r="F3954" s="130">
        <v>0</v>
      </c>
      <c r="G3954" s="130">
        <v>-12504.2</v>
      </c>
      <c r="H3954" s="131">
        <v>28.51584948688712</v>
      </c>
      <c r="I3954" s="132">
        <v>-31345.8</v>
      </c>
    </row>
    <row r="3955" spans="1:9" ht="13.5" customHeight="1" x14ac:dyDescent="0.2">
      <c r="A3955" s="127">
        <v>10108</v>
      </c>
      <c r="B3955" s="127" t="str">
        <f t="shared" si="61"/>
        <v>I13</v>
      </c>
      <c r="C3955" s="129" t="s">
        <v>12</v>
      </c>
      <c r="D3955" s="130">
        <v>-2000</v>
      </c>
      <c r="E3955" s="130">
        <v>-286</v>
      </c>
      <c r="F3955" s="130">
        <v>0</v>
      </c>
      <c r="G3955" s="130">
        <v>-286</v>
      </c>
      <c r="H3955" s="131">
        <v>14.3</v>
      </c>
      <c r="I3955" s="132">
        <v>-1714</v>
      </c>
    </row>
    <row r="3956" spans="1:9" ht="13.5" customHeight="1" x14ac:dyDescent="0.2">
      <c r="A3956" s="127">
        <v>10108</v>
      </c>
      <c r="B3956" s="127" t="str">
        <f t="shared" si="61"/>
        <v>I18</v>
      </c>
      <c r="C3956" s="129" t="s">
        <v>13</v>
      </c>
      <c r="D3956" s="130">
        <v>-47950</v>
      </c>
      <c r="E3956" s="130">
        <v>0</v>
      </c>
      <c r="F3956" s="130">
        <v>0</v>
      </c>
      <c r="G3956" s="130">
        <v>0</v>
      </c>
      <c r="H3956" s="131">
        <v>0</v>
      </c>
      <c r="I3956" s="132">
        <v>-47950</v>
      </c>
    </row>
    <row r="3957" spans="1:9" ht="12.75" customHeight="1" x14ac:dyDescent="0.2">
      <c r="A3957" s="127">
        <v>10108</v>
      </c>
      <c r="B3957" s="127" t="str">
        <f t="shared" si="61"/>
        <v/>
      </c>
    </row>
    <row r="3958" spans="1:9" ht="13.5" customHeight="1" x14ac:dyDescent="0.2">
      <c r="A3958" s="127">
        <v>10108</v>
      </c>
      <c r="C3958" s="143" t="s">
        <v>14</v>
      </c>
      <c r="D3958" s="144">
        <v>-1158274</v>
      </c>
      <c r="E3958" s="144">
        <v>-1012565</v>
      </c>
      <c r="F3958" s="144">
        <v>0</v>
      </c>
      <c r="G3958" s="144">
        <v>-1012565</v>
      </c>
      <c r="H3958" s="145">
        <v>87.420161378050437</v>
      </c>
      <c r="I3958" s="146">
        <v>-145709</v>
      </c>
    </row>
    <row r="3959" spans="1:9" ht="0.75" customHeight="1" x14ac:dyDescent="0.2">
      <c r="A3959" s="127">
        <v>10108</v>
      </c>
      <c r="B3959" s="127" t="str">
        <f t="shared" si="61"/>
        <v/>
      </c>
    </row>
    <row r="3960" spans="1:9" ht="13.5" customHeight="1" x14ac:dyDescent="0.2">
      <c r="A3960" s="127">
        <v>10108</v>
      </c>
      <c r="B3960" s="127" t="str">
        <f t="shared" si="61"/>
        <v>E01</v>
      </c>
      <c r="C3960" s="129" t="s">
        <v>15</v>
      </c>
      <c r="D3960" s="130">
        <v>597036</v>
      </c>
      <c r="E3960" s="130">
        <v>0</v>
      </c>
      <c r="F3960" s="130">
        <v>0</v>
      </c>
      <c r="G3960" s="130">
        <v>0</v>
      </c>
      <c r="H3960" s="131">
        <v>0</v>
      </c>
      <c r="I3960" s="132">
        <v>597036</v>
      </c>
    </row>
    <row r="3961" spans="1:9" ht="13.5" customHeight="1" x14ac:dyDescent="0.2">
      <c r="A3961" s="127">
        <v>10108</v>
      </c>
      <c r="B3961" s="127" t="str">
        <f t="shared" si="61"/>
        <v>E03</v>
      </c>
      <c r="C3961" s="129" t="s">
        <v>17</v>
      </c>
      <c r="D3961" s="130">
        <v>142586</v>
      </c>
      <c r="E3961" s="130">
        <v>-452</v>
      </c>
      <c r="F3961" s="130">
        <v>0</v>
      </c>
      <c r="G3961" s="130">
        <v>-452</v>
      </c>
      <c r="H3961" s="131">
        <v>-0.31700166916808104</v>
      </c>
      <c r="I3961" s="132">
        <v>143038</v>
      </c>
    </row>
    <row r="3962" spans="1:9" ht="13.5" customHeight="1" x14ac:dyDescent="0.2">
      <c r="A3962" s="127">
        <v>10108</v>
      </c>
      <c r="B3962" s="127" t="str">
        <f t="shared" si="61"/>
        <v>E04</v>
      </c>
      <c r="C3962" s="129" t="s">
        <v>18</v>
      </c>
      <c r="D3962" s="130">
        <v>45716</v>
      </c>
      <c r="E3962" s="130">
        <v>0</v>
      </c>
      <c r="F3962" s="130">
        <v>0</v>
      </c>
      <c r="G3962" s="130">
        <v>0</v>
      </c>
      <c r="H3962" s="131">
        <v>0</v>
      </c>
      <c r="I3962" s="132">
        <v>45716</v>
      </c>
    </row>
    <row r="3963" spans="1:9" ht="13.5" customHeight="1" x14ac:dyDescent="0.2">
      <c r="A3963" s="127">
        <v>10108</v>
      </c>
      <c r="B3963" s="127" t="str">
        <f t="shared" si="61"/>
        <v>E05</v>
      </c>
      <c r="C3963" s="129" t="s">
        <v>214</v>
      </c>
      <c r="D3963" s="130">
        <v>40179</v>
      </c>
      <c r="E3963" s="130">
        <v>0</v>
      </c>
      <c r="F3963" s="130">
        <v>0</v>
      </c>
      <c r="G3963" s="130">
        <v>0</v>
      </c>
      <c r="H3963" s="131">
        <v>0</v>
      </c>
      <c r="I3963" s="132">
        <v>40179</v>
      </c>
    </row>
    <row r="3964" spans="1:9" ht="13.5" customHeight="1" x14ac:dyDescent="0.2">
      <c r="A3964" s="127">
        <v>10108</v>
      </c>
      <c r="B3964" s="127" t="str">
        <f t="shared" si="61"/>
        <v>E07</v>
      </c>
      <c r="C3964" s="129" t="s">
        <v>19</v>
      </c>
      <c r="D3964" s="130">
        <v>31858</v>
      </c>
      <c r="E3964" s="130">
        <v>452</v>
      </c>
      <c r="F3964" s="130">
        <v>0</v>
      </c>
      <c r="G3964" s="130">
        <v>452</v>
      </c>
      <c r="H3964" s="131">
        <v>1.4187959068365874</v>
      </c>
      <c r="I3964" s="132">
        <v>31406</v>
      </c>
    </row>
    <row r="3965" spans="1:9" ht="13.5" customHeight="1" x14ac:dyDescent="0.2">
      <c r="A3965" s="127">
        <v>10108</v>
      </c>
      <c r="B3965" s="127" t="str">
        <f t="shared" si="61"/>
        <v>E08</v>
      </c>
      <c r="C3965" s="129" t="s">
        <v>20</v>
      </c>
      <c r="D3965" s="130">
        <v>8700</v>
      </c>
      <c r="E3965" s="130">
        <v>-1638.6</v>
      </c>
      <c r="F3965" s="130">
        <v>0</v>
      </c>
      <c r="G3965" s="130">
        <v>-1638.6</v>
      </c>
      <c r="H3965" s="131">
        <v>-18.834482758620691</v>
      </c>
      <c r="I3965" s="132">
        <v>10338.6</v>
      </c>
    </row>
    <row r="3966" spans="1:9" ht="13.5" customHeight="1" x14ac:dyDescent="0.2">
      <c r="A3966" s="127">
        <v>10108</v>
      </c>
      <c r="B3966" s="127" t="str">
        <f t="shared" si="61"/>
        <v>E09</v>
      </c>
      <c r="C3966" s="129" t="s">
        <v>215</v>
      </c>
      <c r="D3966" s="130">
        <v>6800</v>
      </c>
      <c r="E3966" s="130">
        <v>1225.1199999999999</v>
      </c>
      <c r="F3966" s="130">
        <v>0</v>
      </c>
      <c r="G3966" s="130">
        <v>1225.1199999999999</v>
      </c>
      <c r="H3966" s="131">
        <v>18.01647058823529</v>
      </c>
      <c r="I3966" s="132">
        <v>5574.88</v>
      </c>
    </row>
    <row r="3967" spans="1:9" ht="13.5" customHeight="1" x14ac:dyDescent="0.2">
      <c r="A3967" s="127">
        <v>10108</v>
      </c>
      <c r="B3967" s="127" t="str">
        <f t="shared" si="61"/>
        <v>E10</v>
      </c>
      <c r="C3967" s="129" t="s">
        <v>21</v>
      </c>
      <c r="D3967" s="130">
        <v>8535</v>
      </c>
      <c r="E3967" s="130">
        <v>0</v>
      </c>
      <c r="F3967" s="130">
        <v>0</v>
      </c>
      <c r="G3967" s="130">
        <v>0</v>
      </c>
      <c r="H3967" s="131">
        <v>0</v>
      </c>
      <c r="I3967" s="132">
        <v>8535</v>
      </c>
    </row>
    <row r="3968" spans="1:9" ht="13.5" customHeight="1" x14ac:dyDescent="0.2">
      <c r="A3968" s="127">
        <v>10108</v>
      </c>
      <c r="B3968" s="127" t="str">
        <f t="shared" si="61"/>
        <v>E11</v>
      </c>
      <c r="C3968" s="129" t="s">
        <v>22</v>
      </c>
      <c r="D3968" s="130">
        <v>1116</v>
      </c>
      <c r="E3968" s="130">
        <v>0</v>
      </c>
      <c r="F3968" s="130">
        <v>0</v>
      </c>
      <c r="G3968" s="130">
        <v>0</v>
      </c>
      <c r="H3968" s="131">
        <v>0</v>
      </c>
      <c r="I3968" s="132">
        <v>1116</v>
      </c>
    </row>
    <row r="3969" spans="1:9" ht="12.75" customHeight="1" x14ac:dyDescent="0.2">
      <c r="A3969" s="127">
        <v>10108</v>
      </c>
      <c r="B3969" s="127" t="str">
        <f t="shared" si="61"/>
        <v/>
      </c>
    </row>
    <row r="3970" spans="1:9" ht="13.5" customHeight="1" x14ac:dyDescent="0.2">
      <c r="A3970" s="127">
        <v>10108</v>
      </c>
      <c r="C3970" s="143" t="s">
        <v>23</v>
      </c>
      <c r="D3970" s="144">
        <v>882526</v>
      </c>
      <c r="E3970" s="144">
        <v>-413.48000000000013</v>
      </c>
      <c r="F3970" s="144">
        <v>0</v>
      </c>
      <c r="G3970" s="144">
        <v>-413.48000000000013</v>
      </c>
      <c r="H3970" s="145">
        <v>-4.685187745176915E-2</v>
      </c>
      <c r="I3970" s="146">
        <v>882939.48</v>
      </c>
    </row>
    <row r="3971" spans="1:9" ht="13.5" customHeight="1" x14ac:dyDescent="0.2">
      <c r="A3971" s="127">
        <v>10108</v>
      </c>
      <c r="B3971" s="127" t="str">
        <f t="shared" si="61"/>
        <v>E12</v>
      </c>
      <c r="C3971" s="129" t="s">
        <v>24</v>
      </c>
      <c r="D3971" s="130">
        <v>8000</v>
      </c>
      <c r="E3971" s="130">
        <v>1959.58</v>
      </c>
      <c r="F3971" s="130">
        <v>0</v>
      </c>
      <c r="G3971" s="130">
        <v>1959.58</v>
      </c>
      <c r="H3971" s="131">
        <v>24.49475</v>
      </c>
      <c r="I3971" s="132">
        <v>6040.42</v>
      </c>
    </row>
    <row r="3972" spans="1:9" ht="13.5" customHeight="1" x14ac:dyDescent="0.2">
      <c r="A3972" s="127">
        <v>10108</v>
      </c>
      <c r="B3972" s="127" t="str">
        <f t="shared" si="61"/>
        <v>E13</v>
      </c>
      <c r="C3972" s="129" t="s">
        <v>216</v>
      </c>
      <c r="D3972" s="130">
        <v>1300</v>
      </c>
      <c r="E3972" s="130">
        <v>16.11</v>
      </c>
      <c r="F3972" s="130">
        <v>0</v>
      </c>
      <c r="G3972" s="130">
        <v>16.11</v>
      </c>
      <c r="H3972" s="131">
        <v>1.2392307692307691</v>
      </c>
      <c r="I3972" s="132">
        <v>1283.8900000000001</v>
      </c>
    </row>
    <row r="3973" spans="1:9" ht="13.5" customHeight="1" x14ac:dyDescent="0.2">
      <c r="A3973" s="127">
        <v>10108</v>
      </c>
      <c r="B3973" s="127" t="str">
        <f t="shared" si="61"/>
        <v>E14</v>
      </c>
      <c r="C3973" s="129" t="s">
        <v>25</v>
      </c>
      <c r="D3973" s="130">
        <v>500</v>
      </c>
      <c r="E3973" s="130">
        <v>9334.42</v>
      </c>
      <c r="F3973" s="130">
        <v>0</v>
      </c>
      <c r="G3973" s="130">
        <v>9334.42</v>
      </c>
      <c r="H3973" s="131">
        <v>1866.884</v>
      </c>
      <c r="I3973" s="132">
        <v>-8834.42</v>
      </c>
    </row>
    <row r="3974" spans="1:9" ht="13.5" customHeight="1" x14ac:dyDescent="0.2">
      <c r="A3974" s="127">
        <v>10108</v>
      </c>
      <c r="B3974" s="127" t="str">
        <f t="shared" si="61"/>
        <v>E15</v>
      </c>
      <c r="C3974" s="129" t="s">
        <v>26</v>
      </c>
      <c r="D3974" s="130">
        <v>2750</v>
      </c>
      <c r="E3974" s="130">
        <v>40.96</v>
      </c>
      <c r="F3974" s="130">
        <v>0</v>
      </c>
      <c r="G3974" s="130">
        <v>40.96</v>
      </c>
      <c r="H3974" s="131">
        <v>1.4894545454545454</v>
      </c>
      <c r="I3974" s="132">
        <v>2709.04</v>
      </c>
    </row>
    <row r="3975" spans="1:9" ht="13.5" customHeight="1" x14ac:dyDescent="0.2">
      <c r="A3975" s="127">
        <v>10108</v>
      </c>
      <c r="B3975" s="127" t="str">
        <f t="shared" si="61"/>
        <v>E16</v>
      </c>
      <c r="C3975" s="129" t="s">
        <v>27</v>
      </c>
      <c r="D3975" s="130">
        <v>9000</v>
      </c>
      <c r="E3975" s="130">
        <v>2963.48</v>
      </c>
      <c r="F3975" s="130">
        <v>0</v>
      </c>
      <c r="G3975" s="130">
        <v>2963.48</v>
      </c>
      <c r="H3975" s="131">
        <v>32.927555555555557</v>
      </c>
      <c r="I3975" s="132">
        <v>6036.52</v>
      </c>
    </row>
    <row r="3976" spans="1:9" ht="13.5" customHeight="1" x14ac:dyDescent="0.2">
      <c r="A3976" s="127">
        <v>10108</v>
      </c>
      <c r="B3976" s="127" t="str">
        <f t="shared" si="61"/>
        <v>E17</v>
      </c>
      <c r="C3976" s="129" t="s">
        <v>28</v>
      </c>
      <c r="D3976" s="130">
        <v>2929</v>
      </c>
      <c r="E3976" s="130">
        <v>3138.13</v>
      </c>
      <c r="F3976" s="130">
        <v>0</v>
      </c>
      <c r="G3976" s="130">
        <v>3138.13</v>
      </c>
      <c r="H3976" s="131">
        <v>107.13997951519292</v>
      </c>
      <c r="I3976" s="132">
        <v>-209.13</v>
      </c>
    </row>
    <row r="3977" spans="1:9" ht="13.5" customHeight="1" x14ac:dyDescent="0.2">
      <c r="A3977" s="127">
        <v>10108</v>
      </c>
      <c r="B3977" s="127" t="str">
        <f t="shared" si="61"/>
        <v>E18</v>
      </c>
      <c r="C3977" s="129" t="s">
        <v>29</v>
      </c>
      <c r="D3977" s="130">
        <v>5025</v>
      </c>
      <c r="E3977" s="130">
        <v>3022.11</v>
      </c>
      <c r="F3977" s="130">
        <v>0</v>
      </c>
      <c r="G3977" s="130">
        <v>3022.11</v>
      </c>
      <c r="H3977" s="131">
        <v>60.141492537313432</v>
      </c>
      <c r="I3977" s="132">
        <v>2002.89</v>
      </c>
    </row>
    <row r="3978" spans="1:9" ht="12.75" customHeight="1" x14ac:dyDescent="0.2">
      <c r="A3978" s="127">
        <v>10108</v>
      </c>
      <c r="B3978" s="127" t="str">
        <f t="shared" si="61"/>
        <v/>
      </c>
    </row>
    <row r="3979" spans="1:9" ht="13.5" customHeight="1" x14ac:dyDescent="0.2">
      <c r="A3979" s="127">
        <v>10108</v>
      </c>
      <c r="C3979" s="143" t="s">
        <v>30</v>
      </c>
      <c r="D3979" s="144">
        <v>29504</v>
      </c>
      <c r="E3979" s="144">
        <v>20474.79</v>
      </c>
      <c r="F3979" s="144">
        <v>0</v>
      </c>
      <c r="G3979" s="144">
        <v>20474.79</v>
      </c>
      <c r="H3979" s="145">
        <v>69.396658080260309</v>
      </c>
      <c r="I3979" s="146">
        <v>9029.2099999999991</v>
      </c>
    </row>
    <row r="3980" spans="1:9" ht="13.5" customHeight="1" x14ac:dyDescent="0.2">
      <c r="A3980" s="127">
        <v>10108</v>
      </c>
      <c r="B3980" s="127" t="str">
        <f t="shared" ref="B3980:B4043" si="62">LEFT(C3980,3)</f>
        <v>E19</v>
      </c>
      <c r="C3980" s="129" t="s">
        <v>31</v>
      </c>
      <c r="D3980" s="130">
        <v>59032</v>
      </c>
      <c r="E3980" s="130">
        <v>39583.449999999997</v>
      </c>
      <c r="F3980" s="130">
        <v>0</v>
      </c>
      <c r="G3980" s="130">
        <v>39583.449999999997</v>
      </c>
      <c r="H3980" s="131">
        <v>67.054224827212352</v>
      </c>
      <c r="I3980" s="132">
        <v>19448.550000000007</v>
      </c>
    </row>
    <row r="3981" spans="1:9" ht="13.5" customHeight="1" x14ac:dyDescent="0.2">
      <c r="A3981" s="127">
        <v>10108</v>
      </c>
      <c r="B3981" s="127" t="str">
        <f t="shared" si="62"/>
        <v>E20</v>
      </c>
      <c r="C3981" s="129" t="s">
        <v>32</v>
      </c>
      <c r="D3981" s="130">
        <v>11354</v>
      </c>
      <c r="E3981" s="130">
        <v>6779.84</v>
      </c>
      <c r="F3981" s="130">
        <v>0</v>
      </c>
      <c r="G3981" s="130">
        <v>6779.84</v>
      </c>
      <c r="H3981" s="131">
        <v>59.713228818037699</v>
      </c>
      <c r="I3981" s="132">
        <v>4574.16</v>
      </c>
    </row>
    <row r="3982" spans="1:9" ht="13.5" customHeight="1" x14ac:dyDescent="0.2">
      <c r="A3982" s="127">
        <v>10108</v>
      </c>
      <c r="B3982" s="127" t="str">
        <f t="shared" si="62"/>
        <v>E22</v>
      </c>
      <c r="C3982" s="129" t="s">
        <v>33</v>
      </c>
      <c r="D3982" s="130">
        <v>7968</v>
      </c>
      <c r="E3982" s="130">
        <v>4779.55</v>
      </c>
      <c r="F3982" s="130">
        <v>0</v>
      </c>
      <c r="G3982" s="130">
        <v>4779.55</v>
      </c>
      <c r="H3982" s="131">
        <v>59.984312248995984</v>
      </c>
      <c r="I3982" s="132">
        <v>3188.45</v>
      </c>
    </row>
    <row r="3983" spans="1:9" ht="13.5" customHeight="1" x14ac:dyDescent="0.2">
      <c r="A3983" s="127">
        <v>10108</v>
      </c>
      <c r="B3983" s="127" t="str">
        <f t="shared" si="62"/>
        <v>E23</v>
      </c>
      <c r="C3983" s="129" t="s">
        <v>34</v>
      </c>
      <c r="D3983" s="130">
        <v>7171</v>
      </c>
      <c r="E3983" s="130">
        <v>3895.64</v>
      </c>
      <c r="F3983" s="130">
        <v>0</v>
      </c>
      <c r="G3983" s="130">
        <v>3895.64</v>
      </c>
      <c r="H3983" s="131">
        <v>54.324919815925249</v>
      </c>
      <c r="I3983" s="132">
        <v>3275.36</v>
      </c>
    </row>
    <row r="3984" spans="1:9" ht="13.5" customHeight="1" x14ac:dyDescent="0.2">
      <c r="A3984" s="127">
        <v>10108</v>
      </c>
      <c r="B3984" s="127" t="str">
        <f t="shared" si="62"/>
        <v>E24</v>
      </c>
      <c r="C3984" s="129" t="s">
        <v>35</v>
      </c>
      <c r="D3984" s="130">
        <v>4000</v>
      </c>
      <c r="E3984" s="130">
        <v>1441.09</v>
      </c>
      <c r="F3984" s="130">
        <v>0</v>
      </c>
      <c r="G3984" s="130">
        <v>1441.09</v>
      </c>
      <c r="H3984" s="131">
        <v>36.027250000000002</v>
      </c>
      <c r="I3984" s="132">
        <v>2558.91</v>
      </c>
    </row>
    <row r="3985" spans="1:9" ht="13.5" customHeight="1" x14ac:dyDescent="0.2">
      <c r="A3985" s="127">
        <v>10108</v>
      </c>
      <c r="B3985" s="127" t="str">
        <f t="shared" si="62"/>
        <v>E25</v>
      </c>
      <c r="C3985" s="129" t="s">
        <v>36</v>
      </c>
      <c r="D3985" s="130">
        <v>58650</v>
      </c>
      <c r="E3985" s="130">
        <v>10217.15</v>
      </c>
      <c r="F3985" s="130">
        <v>0</v>
      </c>
      <c r="G3985" s="130">
        <v>10217.15</v>
      </c>
      <c r="H3985" s="131">
        <v>17.420545609548167</v>
      </c>
      <c r="I3985" s="132">
        <v>48432.85</v>
      </c>
    </row>
    <row r="3986" spans="1:9" ht="12.75" customHeight="1" x14ac:dyDescent="0.2">
      <c r="A3986" s="127">
        <v>10108</v>
      </c>
      <c r="B3986" s="127" t="str">
        <f t="shared" si="62"/>
        <v/>
      </c>
    </row>
    <row r="3987" spans="1:9" ht="13.5" customHeight="1" x14ac:dyDescent="0.2">
      <c r="A3987" s="127">
        <v>10108</v>
      </c>
      <c r="C3987" s="143" t="s">
        <v>37</v>
      </c>
      <c r="D3987" s="144">
        <v>148175</v>
      </c>
      <c r="E3987" s="144">
        <v>66696.72</v>
      </c>
      <c r="F3987" s="144">
        <v>0</v>
      </c>
      <c r="G3987" s="144">
        <v>66696.72</v>
      </c>
      <c r="H3987" s="145">
        <v>45.012127551881221</v>
      </c>
      <c r="I3987" s="146">
        <v>81478.280000000013</v>
      </c>
    </row>
    <row r="3988" spans="1:9" ht="13.5" customHeight="1" x14ac:dyDescent="0.2">
      <c r="A3988" s="127">
        <v>10108</v>
      </c>
      <c r="B3988" s="127" t="str">
        <f t="shared" si="62"/>
        <v>E26</v>
      </c>
      <c r="C3988" s="129" t="s">
        <v>38</v>
      </c>
      <c r="D3988" s="130">
        <v>15500</v>
      </c>
      <c r="E3988" s="130">
        <v>767.32</v>
      </c>
      <c r="F3988" s="130">
        <v>0</v>
      </c>
      <c r="G3988" s="130">
        <v>767.32</v>
      </c>
      <c r="H3988" s="131">
        <v>4.9504516129032261</v>
      </c>
      <c r="I3988" s="132">
        <v>14732.68</v>
      </c>
    </row>
    <row r="3989" spans="1:9" ht="13.5" customHeight="1" x14ac:dyDescent="0.2">
      <c r="A3989" s="127">
        <v>10108</v>
      </c>
      <c r="B3989" s="127" t="str">
        <f t="shared" si="62"/>
        <v>E27</v>
      </c>
      <c r="C3989" s="129" t="s">
        <v>39</v>
      </c>
      <c r="D3989" s="130">
        <v>49346</v>
      </c>
      <c r="E3989" s="130">
        <v>18972.22</v>
      </c>
      <c r="F3989" s="130">
        <v>0</v>
      </c>
      <c r="G3989" s="130">
        <v>18972.22</v>
      </c>
      <c r="H3989" s="131">
        <v>38.447331090665912</v>
      </c>
      <c r="I3989" s="132">
        <v>30373.78</v>
      </c>
    </row>
    <row r="3990" spans="1:9" ht="13.5" customHeight="1" x14ac:dyDescent="0.2">
      <c r="A3990" s="127">
        <v>10108</v>
      </c>
      <c r="B3990" s="127" t="str">
        <f t="shared" si="62"/>
        <v>E28</v>
      </c>
      <c r="C3990" s="129" t="s">
        <v>40</v>
      </c>
      <c r="D3990" s="130">
        <v>37361</v>
      </c>
      <c r="E3990" s="130">
        <v>21695</v>
      </c>
      <c r="F3990" s="130">
        <v>0</v>
      </c>
      <c r="G3990" s="130">
        <v>21695</v>
      </c>
      <c r="H3990" s="131">
        <v>58.068574181633259</v>
      </c>
      <c r="I3990" s="132">
        <v>15666</v>
      </c>
    </row>
    <row r="3991" spans="1:9" ht="12.75" customHeight="1" x14ac:dyDescent="0.2">
      <c r="A3991" s="127">
        <v>10108</v>
      </c>
      <c r="B3991" s="127" t="str">
        <f t="shared" si="62"/>
        <v/>
      </c>
    </row>
    <row r="3992" spans="1:9" ht="13.5" customHeight="1" x14ac:dyDescent="0.2">
      <c r="A3992" s="127">
        <v>10108</v>
      </c>
      <c r="C3992" s="143" t="s">
        <v>41</v>
      </c>
      <c r="D3992" s="144">
        <v>102207</v>
      </c>
      <c r="E3992" s="144">
        <v>41434.54</v>
      </c>
      <c r="F3992" s="144">
        <v>0</v>
      </c>
      <c r="G3992" s="144">
        <v>41434.54</v>
      </c>
      <c r="H3992" s="145">
        <v>40.539826039312373</v>
      </c>
      <c r="I3992" s="146">
        <v>60772.46</v>
      </c>
    </row>
    <row r="3993" spans="1:9" ht="13.5" customHeight="1" x14ac:dyDescent="0.2">
      <c r="A3993" s="127">
        <v>10108</v>
      </c>
      <c r="B3993" s="127" t="str">
        <f t="shared" si="62"/>
        <v>Con</v>
      </c>
      <c r="C3993" s="129" t="s">
        <v>42</v>
      </c>
      <c r="D3993" s="130">
        <v>90905</v>
      </c>
      <c r="E3993" s="130">
        <v>0</v>
      </c>
      <c r="F3993" s="130">
        <v>0</v>
      </c>
      <c r="G3993" s="130">
        <v>0</v>
      </c>
      <c r="H3993" s="131">
        <v>0</v>
      </c>
      <c r="I3993" s="132">
        <v>90905</v>
      </c>
    </row>
    <row r="3994" spans="1:9" ht="12.75" customHeight="1" x14ac:dyDescent="0.2">
      <c r="A3994" s="127">
        <v>10108</v>
      </c>
      <c r="B3994" s="127" t="str">
        <f t="shared" si="62"/>
        <v/>
      </c>
    </row>
    <row r="3995" spans="1:9" ht="13.5" customHeight="1" x14ac:dyDescent="0.2">
      <c r="A3995" s="127">
        <v>10108</v>
      </c>
      <c r="C3995" s="143" t="s">
        <v>44</v>
      </c>
      <c r="D3995" s="144">
        <v>90905</v>
      </c>
      <c r="E3995" s="144">
        <v>0</v>
      </c>
      <c r="F3995" s="144">
        <v>0</v>
      </c>
      <c r="G3995" s="144">
        <v>0</v>
      </c>
      <c r="H3995" s="145">
        <v>0</v>
      </c>
      <c r="I3995" s="146">
        <v>90905</v>
      </c>
    </row>
    <row r="3996" spans="1:9" ht="0.75" customHeight="1" x14ac:dyDescent="0.2">
      <c r="A3996" s="127">
        <v>10108</v>
      </c>
      <c r="B3996" s="127" t="str">
        <f t="shared" si="62"/>
        <v/>
      </c>
    </row>
    <row r="3997" spans="1:9" ht="15.75" customHeight="1" x14ac:dyDescent="0.2">
      <c r="A3997" s="127">
        <v>10108</v>
      </c>
      <c r="C3997" s="139" t="s">
        <v>45</v>
      </c>
      <c r="D3997" s="140">
        <v>1253317</v>
      </c>
      <c r="E3997" s="140">
        <v>128192.57</v>
      </c>
      <c r="F3997" s="140">
        <v>0</v>
      </c>
      <c r="G3997" s="140">
        <v>128192.57</v>
      </c>
      <c r="H3997" s="141">
        <v>10.228263878970763</v>
      </c>
      <c r="I3997" s="142">
        <v>1125124.43</v>
      </c>
    </row>
    <row r="3998" spans="1:9" ht="14.25" customHeight="1" x14ac:dyDescent="0.2">
      <c r="A3998" s="127">
        <v>10108</v>
      </c>
      <c r="B3998" s="127" t="s">
        <v>322</v>
      </c>
      <c r="C3998" s="161" t="s">
        <v>46</v>
      </c>
      <c r="D3998" s="162">
        <v>95043</v>
      </c>
      <c r="E3998" s="162">
        <v>-884372.43</v>
      </c>
      <c r="F3998" s="162">
        <v>0</v>
      </c>
      <c r="G3998" s="162">
        <v>-884372.43</v>
      </c>
      <c r="H3998" s="151">
        <v>-930.49717496291157</v>
      </c>
      <c r="I3998" s="152">
        <v>979415.43</v>
      </c>
    </row>
    <row r="3999" spans="1:9" ht="0.75" customHeight="1" x14ac:dyDescent="0.2">
      <c r="A3999" s="127">
        <v>10108</v>
      </c>
      <c r="B3999" s="127" t="str">
        <f t="shared" si="62"/>
        <v/>
      </c>
    </row>
    <row r="4000" spans="1:9" ht="14.25" customHeight="1" x14ac:dyDescent="0.2">
      <c r="A4000" s="127">
        <v>10108</v>
      </c>
      <c r="B4000" s="127" t="str">
        <f t="shared" si="62"/>
        <v>TOT</v>
      </c>
      <c r="C4000" s="133" t="s">
        <v>58</v>
      </c>
      <c r="D4000" s="134">
        <v>95043</v>
      </c>
      <c r="E4000" s="134">
        <v>-884372.43</v>
      </c>
      <c r="F4000" s="134">
        <v>0</v>
      </c>
      <c r="G4000" s="134">
        <v>-884372.43</v>
      </c>
      <c r="H4000" s="135">
        <v>-930.49717496291157</v>
      </c>
      <c r="I4000" s="136">
        <v>979415.43</v>
      </c>
    </row>
    <row r="4001" spans="1:9" ht="6.75" customHeight="1" x14ac:dyDescent="0.2">
      <c r="B4001" s="127" t="str">
        <f t="shared" si="62"/>
        <v>Lon</v>
      </c>
      <c r="C4001" s="247" t="s">
        <v>202</v>
      </c>
      <c r="D4001" s="247"/>
      <c r="E4001" s="247"/>
      <c r="F4001" s="247"/>
      <c r="G4001" s="247"/>
    </row>
    <row r="4002" spans="1:9" ht="13.5" customHeight="1" x14ac:dyDescent="0.2">
      <c r="B4002" s="127" t="str">
        <f t="shared" si="62"/>
        <v/>
      </c>
      <c r="C4002" s="247"/>
      <c r="D4002" s="247"/>
      <c r="E4002" s="247"/>
      <c r="F4002" s="247"/>
      <c r="G4002" s="247"/>
    </row>
    <row r="4003" spans="1:9" ht="6.75" customHeight="1" x14ac:dyDescent="0.2">
      <c r="B4003" s="127" t="str">
        <f t="shared" si="62"/>
        <v/>
      </c>
      <c r="C4003" s="247"/>
      <c r="D4003" s="247"/>
      <c r="E4003" s="247"/>
      <c r="F4003" s="247"/>
      <c r="G4003" s="247"/>
    </row>
    <row r="4004" spans="1:9" ht="13.5" customHeight="1" x14ac:dyDescent="0.2">
      <c r="B4004" s="127" t="str">
        <f t="shared" si="62"/>
        <v>Rep</v>
      </c>
      <c r="C4004" s="248" t="s">
        <v>203</v>
      </c>
      <c r="D4004" s="248"/>
      <c r="E4004" s="248"/>
      <c r="F4004" s="248"/>
      <c r="G4004" s="248"/>
    </row>
    <row r="4005" spans="1:9" ht="6.75" customHeight="1" x14ac:dyDescent="0.2">
      <c r="B4005" s="127" t="str">
        <f t="shared" si="62"/>
        <v/>
      </c>
    </row>
    <row r="4006" spans="1:9" ht="12.75" customHeight="1" x14ac:dyDescent="0.2">
      <c r="B4006" s="127" t="str">
        <f t="shared" si="62"/>
        <v>Cos</v>
      </c>
      <c r="C4006" s="248" t="s">
        <v>282</v>
      </c>
      <c r="D4006" s="248"/>
      <c r="E4006" s="248"/>
      <c r="F4006" s="248"/>
      <c r="G4006" s="248"/>
    </row>
    <row r="4007" spans="1:9" ht="13.5" customHeight="1" x14ac:dyDescent="0.2">
      <c r="B4007" s="127" t="str">
        <f t="shared" si="62"/>
        <v/>
      </c>
      <c r="C4007" s="248"/>
      <c r="D4007" s="248"/>
      <c r="E4007" s="248"/>
      <c r="F4007" s="248"/>
      <c r="G4007" s="248"/>
    </row>
    <row r="4008" spans="1:9" ht="6" customHeight="1" x14ac:dyDescent="0.2">
      <c r="B4008" s="127" t="str">
        <f t="shared" si="62"/>
        <v/>
      </c>
    </row>
    <row r="4009" spans="1:9" ht="13.5" customHeight="1" x14ac:dyDescent="0.2">
      <c r="B4009" s="127" t="str">
        <f t="shared" si="62"/>
        <v xml:space="preserve">
CF</v>
      </c>
      <c r="C4009" s="249" t="s">
        <v>205</v>
      </c>
      <c r="D4009" s="251" t="s">
        <v>206</v>
      </c>
      <c r="E4009" s="251" t="s">
        <v>207</v>
      </c>
      <c r="F4009" s="251" t="s">
        <v>208</v>
      </c>
      <c r="G4009" s="252" t="s">
        <v>209</v>
      </c>
      <c r="H4009" s="245" t="s">
        <v>210</v>
      </c>
      <c r="I4009" s="243" t="s">
        <v>211</v>
      </c>
    </row>
    <row r="4010" spans="1:9" ht="15" customHeight="1" x14ac:dyDescent="0.2">
      <c r="B4010" s="127" t="str">
        <f t="shared" si="62"/>
        <v/>
      </c>
      <c r="C4010" s="250"/>
      <c r="D4010" s="246"/>
      <c r="E4010" s="246"/>
      <c r="F4010" s="246"/>
      <c r="G4010" s="253"/>
      <c r="H4010" s="246"/>
      <c r="I4010" s="244"/>
    </row>
    <row r="4011" spans="1:9" ht="16.5" customHeight="1" x14ac:dyDescent="0.2">
      <c r="A4011" s="127">
        <v>10109</v>
      </c>
      <c r="B4011" s="126" t="s">
        <v>321</v>
      </c>
      <c r="C4011" s="147" t="s">
        <v>5</v>
      </c>
      <c r="D4011" s="148">
        <v>29921</v>
      </c>
      <c r="E4011" s="149"/>
      <c r="F4011" s="149"/>
      <c r="G4011" s="149"/>
      <c r="H4011" s="149"/>
      <c r="I4011" s="150"/>
    </row>
    <row r="4012" spans="1:9" ht="13.5" customHeight="1" x14ac:dyDescent="0.2">
      <c r="A4012" s="127">
        <v>10109</v>
      </c>
      <c r="B4012" s="127" t="str">
        <f t="shared" si="62"/>
        <v>I01</v>
      </c>
      <c r="C4012" s="129" t="s">
        <v>6</v>
      </c>
      <c r="D4012" s="130">
        <v>-916794</v>
      </c>
      <c r="E4012" s="130">
        <v>-917883.7</v>
      </c>
      <c r="F4012" s="130">
        <v>0</v>
      </c>
      <c r="G4012" s="130">
        <v>-917883.7</v>
      </c>
      <c r="H4012" s="131">
        <v>100.11885985292226</v>
      </c>
      <c r="I4012" s="132">
        <v>1089.7</v>
      </c>
    </row>
    <row r="4013" spans="1:9" ht="13.5" customHeight="1" x14ac:dyDescent="0.2">
      <c r="A4013" s="127">
        <v>10109</v>
      </c>
      <c r="B4013" s="127" t="str">
        <f t="shared" si="62"/>
        <v>I03</v>
      </c>
      <c r="C4013" s="129" t="s">
        <v>7</v>
      </c>
      <c r="D4013" s="130">
        <v>-21161</v>
      </c>
      <c r="E4013" s="130">
        <v>-23874</v>
      </c>
      <c r="F4013" s="130">
        <v>0</v>
      </c>
      <c r="G4013" s="130">
        <v>-23874</v>
      </c>
      <c r="H4013" s="131">
        <v>112.82075516279947</v>
      </c>
      <c r="I4013" s="132">
        <v>2713</v>
      </c>
    </row>
    <row r="4014" spans="1:9" ht="13.5" customHeight="1" x14ac:dyDescent="0.2">
      <c r="A4014" s="127">
        <v>10109</v>
      </c>
      <c r="B4014" s="127" t="str">
        <f t="shared" si="62"/>
        <v>I05</v>
      </c>
      <c r="C4014" s="129" t="s">
        <v>8</v>
      </c>
      <c r="D4014" s="130">
        <v>-19800</v>
      </c>
      <c r="E4014" s="130">
        <v>0</v>
      </c>
      <c r="F4014" s="130">
        <v>0</v>
      </c>
      <c r="G4014" s="130">
        <v>0</v>
      </c>
      <c r="H4014" s="131">
        <v>0</v>
      </c>
      <c r="I4014" s="132">
        <v>-19800</v>
      </c>
    </row>
    <row r="4015" spans="1:9" ht="13.5" customHeight="1" x14ac:dyDescent="0.2">
      <c r="A4015" s="127">
        <v>10109</v>
      </c>
      <c r="B4015" s="127" t="str">
        <f t="shared" si="62"/>
        <v>I08</v>
      </c>
      <c r="C4015" s="129" t="s">
        <v>213</v>
      </c>
      <c r="D4015" s="130">
        <v>-53115</v>
      </c>
      <c r="E4015" s="130">
        <v>-9095</v>
      </c>
      <c r="F4015" s="130">
        <v>0</v>
      </c>
      <c r="G4015" s="130">
        <v>-9095</v>
      </c>
      <c r="H4015" s="131">
        <v>17.123223194954345</v>
      </c>
      <c r="I4015" s="132">
        <v>-44020</v>
      </c>
    </row>
    <row r="4016" spans="1:9" ht="13.5" customHeight="1" x14ac:dyDescent="0.2">
      <c r="A4016" s="127">
        <v>10109</v>
      </c>
      <c r="B4016" s="127" t="str">
        <f t="shared" si="62"/>
        <v>I09</v>
      </c>
      <c r="C4016" s="129" t="s">
        <v>10</v>
      </c>
      <c r="D4016" s="130">
        <v>-28445</v>
      </c>
      <c r="E4016" s="130">
        <v>-7653.15</v>
      </c>
      <c r="F4016" s="130">
        <v>0</v>
      </c>
      <c r="G4016" s="130">
        <v>-7653.15</v>
      </c>
      <c r="H4016" s="131">
        <v>26.905079978906667</v>
      </c>
      <c r="I4016" s="132">
        <v>-20791.849999999999</v>
      </c>
    </row>
    <row r="4017" spans="1:9" ht="13.5" customHeight="1" x14ac:dyDescent="0.2">
      <c r="A4017" s="127">
        <v>10109</v>
      </c>
      <c r="B4017" s="127" t="str">
        <f t="shared" si="62"/>
        <v>I10</v>
      </c>
      <c r="C4017" s="129" t="s">
        <v>63</v>
      </c>
      <c r="D4017" s="130">
        <v>-3000</v>
      </c>
      <c r="E4017" s="130">
        <v>0</v>
      </c>
      <c r="F4017" s="130">
        <v>0</v>
      </c>
      <c r="G4017" s="130">
        <v>0</v>
      </c>
      <c r="H4017" s="131">
        <v>0</v>
      </c>
      <c r="I4017" s="132">
        <v>-3000</v>
      </c>
    </row>
    <row r="4018" spans="1:9" ht="13.5" customHeight="1" x14ac:dyDescent="0.2">
      <c r="A4018" s="127">
        <v>10109</v>
      </c>
      <c r="B4018" s="127" t="str">
        <f t="shared" si="62"/>
        <v>I11</v>
      </c>
      <c r="C4018" s="129" t="s">
        <v>64</v>
      </c>
      <c r="D4018" s="130">
        <v>0</v>
      </c>
      <c r="E4018" s="130">
        <v>-570</v>
      </c>
      <c r="F4018" s="130">
        <v>0</v>
      </c>
      <c r="G4018" s="130">
        <v>-570</v>
      </c>
      <c r="H4018" s="131">
        <v>0</v>
      </c>
      <c r="I4018" s="132">
        <v>570</v>
      </c>
    </row>
    <row r="4019" spans="1:9" ht="13.5" customHeight="1" x14ac:dyDescent="0.2">
      <c r="A4019" s="127">
        <v>10109</v>
      </c>
      <c r="B4019" s="127" t="str">
        <f t="shared" si="62"/>
        <v>I12</v>
      </c>
      <c r="C4019" s="129" t="s">
        <v>11</v>
      </c>
      <c r="D4019" s="130">
        <v>-36000</v>
      </c>
      <c r="E4019" s="130">
        <v>-20154.5</v>
      </c>
      <c r="F4019" s="130">
        <v>0</v>
      </c>
      <c r="G4019" s="130">
        <v>-20154.5</v>
      </c>
      <c r="H4019" s="131">
        <v>55.984722222222224</v>
      </c>
      <c r="I4019" s="132">
        <v>-15845.5</v>
      </c>
    </row>
    <row r="4020" spans="1:9" ht="13.5" customHeight="1" x14ac:dyDescent="0.2">
      <c r="A4020" s="127">
        <v>10109</v>
      </c>
      <c r="B4020" s="127" t="str">
        <f t="shared" si="62"/>
        <v>I13</v>
      </c>
      <c r="C4020" s="129" t="s">
        <v>12</v>
      </c>
      <c r="D4020" s="130">
        <v>-6515</v>
      </c>
      <c r="E4020" s="130">
        <v>-722.99</v>
      </c>
      <c r="F4020" s="130">
        <v>0</v>
      </c>
      <c r="G4020" s="130">
        <v>-722.99</v>
      </c>
      <c r="H4020" s="131">
        <v>11.097313891020722</v>
      </c>
      <c r="I4020" s="132">
        <v>-5792.01</v>
      </c>
    </row>
    <row r="4021" spans="1:9" ht="13.5" customHeight="1" x14ac:dyDescent="0.2">
      <c r="A4021" s="127">
        <v>10109</v>
      </c>
      <c r="B4021" s="127" t="str">
        <f t="shared" si="62"/>
        <v>I18</v>
      </c>
      <c r="C4021" s="129" t="s">
        <v>13</v>
      </c>
      <c r="D4021" s="130">
        <v>-41602</v>
      </c>
      <c r="E4021" s="130">
        <v>0</v>
      </c>
      <c r="F4021" s="130">
        <v>0</v>
      </c>
      <c r="G4021" s="130">
        <v>0</v>
      </c>
      <c r="H4021" s="131">
        <v>0</v>
      </c>
      <c r="I4021" s="132">
        <v>-41602</v>
      </c>
    </row>
    <row r="4022" spans="1:9" ht="12.75" customHeight="1" x14ac:dyDescent="0.2">
      <c r="A4022" s="127">
        <v>10109</v>
      </c>
      <c r="B4022" s="127" t="str">
        <f t="shared" si="62"/>
        <v/>
      </c>
    </row>
    <row r="4023" spans="1:9" ht="13.5" customHeight="1" x14ac:dyDescent="0.2">
      <c r="A4023" s="127">
        <v>10109</v>
      </c>
      <c r="C4023" s="143" t="s">
        <v>14</v>
      </c>
      <c r="D4023" s="144">
        <v>-1126432</v>
      </c>
      <c r="E4023" s="144">
        <v>-979953.34</v>
      </c>
      <c r="F4023" s="144">
        <v>0</v>
      </c>
      <c r="G4023" s="144">
        <v>-979953.34</v>
      </c>
      <c r="H4023" s="145">
        <v>86.996227024800433</v>
      </c>
      <c r="I4023" s="146">
        <v>-146478.66</v>
      </c>
    </row>
    <row r="4024" spans="1:9" ht="0.75" customHeight="1" x14ac:dyDescent="0.2">
      <c r="A4024" s="127">
        <v>10109</v>
      </c>
      <c r="B4024" s="127" t="str">
        <f t="shared" si="62"/>
        <v/>
      </c>
    </row>
    <row r="4025" spans="1:9" ht="13.5" customHeight="1" x14ac:dyDescent="0.2">
      <c r="A4025" s="127">
        <v>10109</v>
      </c>
      <c r="B4025" s="127" t="str">
        <f t="shared" si="62"/>
        <v>E01</v>
      </c>
      <c r="C4025" s="129" t="s">
        <v>15</v>
      </c>
      <c r="D4025" s="130">
        <v>520016</v>
      </c>
      <c r="E4025" s="130">
        <v>-1000</v>
      </c>
      <c r="F4025" s="130">
        <v>0</v>
      </c>
      <c r="G4025" s="130">
        <v>-1000</v>
      </c>
      <c r="H4025" s="131">
        <v>-0.19230177532998982</v>
      </c>
      <c r="I4025" s="132">
        <v>521016</v>
      </c>
    </row>
    <row r="4026" spans="1:9" ht="13.5" customHeight="1" x14ac:dyDescent="0.2">
      <c r="A4026" s="127">
        <v>10109</v>
      </c>
      <c r="B4026" s="127" t="str">
        <f t="shared" si="62"/>
        <v>E02</v>
      </c>
      <c r="C4026" s="129" t="s">
        <v>16</v>
      </c>
      <c r="D4026" s="130">
        <v>4233</v>
      </c>
      <c r="E4026" s="130">
        <v>0</v>
      </c>
      <c r="F4026" s="130">
        <v>0</v>
      </c>
      <c r="G4026" s="130">
        <v>0</v>
      </c>
      <c r="H4026" s="131">
        <v>0</v>
      </c>
      <c r="I4026" s="132">
        <v>4233</v>
      </c>
    </row>
    <row r="4027" spans="1:9" ht="13.5" customHeight="1" x14ac:dyDescent="0.2">
      <c r="A4027" s="127">
        <v>10109</v>
      </c>
      <c r="B4027" s="127" t="str">
        <f t="shared" si="62"/>
        <v>E03</v>
      </c>
      <c r="C4027" s="129" t="s">
        <v>17</v>
      </c>
      <c r="D4027" s="130">
        <v>224753</v>
      </c>
      <c r="E4027" s="130">
        <v>-1000</v>
      </c>
      <c r="F4027" s="130">
        <v>0</v>
      </c>
      <c r="G4027" s="130">
        <v>-1000</v>
      </c>
      <c r="H4027" s="131">
        <v>-0.4449328818747692</v>
      </c>
      <c r="I4027" s="132">
        <v>225753</v>
      </c>
    </row>
    <row r="4028" spans="1:9" ht="13.5" customHeight="1" x14ac:dyDescent="0.2">
      <c r="A4028" s="127">
        <v>10109</v>
      </c>
      <c r="B4028" s="127" t="str">
        <f t="shared" si="62"/>
        <v>E04</v>
      </c>
      <c r="C4028" s="129" t="s">
        <v>18</v>
      </c>
      <c r="D4028" s="130">
        <v>29819</v>
      </c>
      <c r="E4028" s="130">
        <v>0</v>
      </c>
      <c r="F4028" s="130">
        <v>0</v>
      </c>
      <c r="G4028" s="130">
        <v>0</v>
      </c>
      <c r="H4028" s="131">
        <v>0</v>
      </c>
      <c r="I4028" s="132">
        <v>29819</v>
      </c>
    </row>
    <row r="4029" spans="1:9" ht="13.5" customHeight="1" x14ac:dyDescent="0.2">
      <c r="A4029" s="127">
        <v>10109</v>
      </c>
      <c r="B4029" s="127" t="str">
        <f t="shared" si="62"/>
        <v>E05</v>
      </c>
      <c r="C4029" s="129" t="s">
        <v>214</v>
      </c>
      <c r="D4029" s="130">
        <v>56640</v>
      </c>
      <c r="E4029" s="130">
        <v>0</v>
      </c>
      <c r="F4029" s="130">
        <v>0</v>
      </c>
      <c r="G4029" s="130">
        <v>0</v>
      </c>
      <c r="H4029" s="131">
        <v>0</v>
      </c>
      <c r="I4029" s="132">
        <v>56640</v>
      </c>
    </row>
    <row r="4030" spans="1:9" ht="13.5" customHeight="1" x14ac:dyDescent="0.2">
      <c r="A4030" s="127">
        <v>10109</v>
      </c>
      <c r="B4030" s="127" t="str">
        <f t="shared" si="62"/>
        <v>E07</v>
      </c>
      <c r="C4030" s="129" t="s">
        <v>19</v>
      </c>
      <c r="D4030" s="130">
        <v>32292</v>
      </c>
      <c r="E4030" s="130">
        <v>0</v>
      </c>
      <c r="F4030" s="130">
        <v>0</v>
      </c>
      <c r="G4030" s="130">
        <v>0</v>
      </c>
      <c r="H4030" s="131">
        <v>0</v>
      </c>
      <c r="I4030" s="132">
        <v>32292</v>
      </c>
    </row>
    <row r="4031" spans="1:9" ht="13.5" customHeight="1" x14ac:dyDescent="0.2">
      <c r="A4031" s="127">
        <v>10109</v>
      </c>
      <c r="B4031" s="127" t="str">
        <f t="shared" si="62"/>
        <v>E08</v>
      </c>
      <c r="C4031" s="129" t="s">
        <v>20</v>
      </c>
      <c r="D4031" s="130">
        <v>4937</v>
      </c>
      <c r="E4031" s="130">
        <v>966.75</v>
      </c>
      <c r="F4031" s="130">
        <v>0</v>
      </c>
      <c r="G4031" s="130">
        <v>966.75</v>
      </c>
      <c r="H4031" s="131">
        <v>19.581729795422323</v>
      </c>
      <c r="I4031" s="132">
        <v>3970.25</v>
      </c>
    </row>
    <row r="4032" spans="1:9" ht="13.5" customHeight="1" x14ac:dyDescent="0.2">
      <c r="A4032" s="127">
        <v>10109</v>
      </c>
      <c r="B4032" s="127" t="str">
        <f t="shared" si="62"/>
        <v>E09</v>
      </c>
      <c r="C4032" s="129" t="s">
        <v>215</v>
      </c>
      <c r="D4032" s="130">
        <v>1500</v>
      </c>
      <c r="E4032" s="130">
        <v>574.24</v>
      </c>
      <c r="F4032" s="130">
        <v>0</v>
      </c>
      <c r="G4032" s="130">
        <v>574.24</v>
      </c>
      <c r="H4032" s="131">
        <v>38.282666666666664</v>
      </c>
      <c r="I4032" s="132">
        <v>925.76</v>
      </c>
    </row>
    <row r="4033" spans="1:9" ht="13.5" customHeight="1" x14ac:dyDescent="0.2">
      <c r="A4033" s="127">
        <v>10109</v>
      </c>
      <c r="B4033" s="127" t="str">
        <f t="shared" si="62"/>
        <v>E10</v>
      </c>
      <c r="C4033" s="129" t="s">
        <v>21</v>
      </c>
      <c r="D4033" s="130">
        <v>4048</v>
      </c>
      <c r="E4033" s="130">
        <v>3686</v>
      </c>
      <c r="F4033" s="130">
        <v>0</v>
      </c>
      <c r="G4033" s="130">
        <v>3686</v>
      </c>
      <c r="H4033" s="131">
        <v>91.057312252964422</v>
      </c>
      <c r="I4033" s="132">
        <v>362</v>
      </c>
    </row>
    <row r="4034" spans="1:9" ht="13.5" customHeight="1" x14ac:dyDescent="0.2">
      <c r="A4034" s="127">
        <v>10109</v>
      </c>
      <c r="B4034" s="127" t="str">
        <f t="shared" si="62"/>
        <v>E11</v>
      </c>
      <c r="C4034" s="129" t="s">
        <v>22</v>
      </c>
      <c r="D4034" s="130">
        <v>1300</v>
      </c>
      <c r="E4034" s="130">
        <v>0</v>
      </c>
      <c r="F4034" s="130">
        <v>0</v>
      </c>
      <c r="G4034" s="130">
        <v>0</v>
      </c>
      <c r="H4034" s="131">
        <v>0</v>
      </c>
      <c r="I4034" s="132">
        <v>1300</v>
      </c>
    </row>
    <row r="4035" spans="1:9" ht="12.75" customHeight="1" x14ac:dyDescent="0.2">
      <c r="A4035" s="127">
        <v>10109</v>
      </c>
      <c r="B4035" s="127" t="str">
        <f t="shared" si="62"/>
        <v/>
      </c>
    </row>
    <row r="4036" spans="1:9" ht="13.5" customHeight="1" x14ac:dyDescent="0.2">
      <c r="A4036" s="127">
        <v>10109</v>
      </c>
      <c r="C4036" s="143" t="s">
        <v>23</v>
      </c>
      <c r="D4036" s="144">
        <v>879538</v>
      </c>
      <c r="E4036" s="144">
        <v>3226.99</v>
      </c>
      <c r="F4036" s="144">
        <v>0</v>
      </c>
      <c r="G4036" s="144">
        <v>3226.99</v>
      </c>
      <c r="H4036" s="145">
        <v>0.36689602950639993</v>
      </c>
      <c r="I4036" s="146">
        <v>876311.01</v>
      </c>
    </row>
    <row r="4037" spans="1:9" ht="13.5" customHeight="1" x14ac:dyDescent="0.2">
      <c r="A4037" s="127">
        <v>10109</v>
      </c>
      <c r="B4037" s="127" t="str">
        <f t="shared" si="62"/>
        <v>E12</v>
      </c>
      <c r="C4037" s="129" t="s">
        <v>24</v>
      </c>
      <c r="D4037" s="130">
        <v>11400</v>
      </c>
      <c r="E4037" s="130">
        <v>2312.2600000000002</v>
      </c>
      <c r="F4037" s="130">
        <v>0</v>
      </c>
      <c r="G4037" s="130">
        <v>2312.2600000000002</v>
      </c>
      <c r="H4037" s="131">
        <v>20.282982456140353</v>
      </c>
      <c r="I4037" s="132">
        <v>9087.74</v>
      </c>
    </row>
    <row r="4038" spans="1:9" ht="13.5" customHeight="1" x14ac:dyDescent="0.2">
      <c r="A4038" s="127">
        <v>10109</v>
      </c>
      <c r="B4038" s="127" t="str">
        <f t="shared" si="62"/>
        <v>E13</v>
      </c>
      <c r="C4038" s="129" t="s">
        <v>216</v>
      </c>
      <c r="D4038" s="130">
        <v>3500</v>
      </c>
      <c r="E4038" s="130">
        <v>813.5</v>
      </c>
      <c r="F4038" s="130">
        <v>0</v>
      </c>
      <c r="G4038" s="130">
        <v>813.5</v>
      </c>
      <c r="H4038" s="131">
        <v>23.242857142857147</v>
      </c>
      <c r="I4038" s="132">
        <v>2686.5</v>
      </c>
    </row>
    <row r="4039" spans="1:9" ht="13.5" customHeight="1" x14ac:dyDescent="0.2">
      <c r="A4039" s="127">
        <v>10109</v>
      </c>
      <c r="B4039" s="127" t="str">
        <f t="shared" si="62"/>
        <v>E14</v>
      </c>
      <c r="C4039" s="129" t="s">
        <v>25</v>
      </c>
      <c r="D4039" s="130">
        <v>13350</v>
      </c>
      <c r="E4039" s="130">
        <v>2114.56</v>
      </c>
      <c r="F4039" s="130">
        <v>0</v>
      </c>
      <c r="G4039" s="130">
        <v>2114.56</v>
      </c>
      <c r="H4039" s="131">
        <v>15.839400749063673</v>
      </c>
      <c r="I4039" s="132">
        <v>11235.44</v>
      </c>
    </row>
    <row r="4040" spans="1:9" ht="13.5" customHeight="1" x14ac:dyDescent="0.2">
      <c r="A4040" s="127">
        <v>10109</v>
      </c>
      <c r="B4040" s="127" t="str">
        <f t="shared" si="62"/>
        <v>E15</v>
      </c>
      <c r="C4040" s="129" t="s">
        <v>26</v>
      </c>
      <c r="D4040" s="130">
        <v>2500</v>
      </c>
      <c r="E4040" s="130">
        <v>-507.52</v>
      </c>
      <c r="F4040" s="130">
        <v>0</v>
      </c>
      <c r="G4040" s="130">
        <v>-507.52</v>
      </c>
      <c r="H4040" s="131">
        <v>-20.300799999999999</v>
      </c>
      <c r="I4040" s="132">
        <v>3007.52</v>
      </c>
    </row>
    <row r="4041" spans="1:9" ht="13.5" customHeight="1" x14ac:dyDescent="0.2">
      <c r="A4041" s="127">
        <v>10109</v>
      </c>
      <c r="B4041" s="127" t="str">
        <f t="shared" si="62"/>
        <v>E16</v>
      </c>
      <c r="C4041" s="129" t="s">
        <v>27</v>
      </c>
      <c r="D4041" s="130">
        <v>10800</v>
      </c>
      <c r="E4041" s="130">
        <v>1693.11</v>
      </c>
      <c r="F4041" s="130">
        <v>0</v>
      </c>
      <c r="G4041" s="130">
        <v>1693.11</v>
      </c>
      <c r="H4041" s="131">
        <v>15.676944444444443</v>
      </c>
      <c r="I4041" s="132">
        <v>9106.89</v>
      </c>
    </row>
    <row r="4042" spans="1:9" ht="13.5" customHeight="1" x14ac:dyDescent="0.2">
      <c r="A4042" s="127">
        <v>10109</v>
      </c>
      <c r="B4042" s="127" t="str">
        <f t="shared" si="62"/>
        <v>E17</v>
      </c>
      <c r="C4042" s="129" t="s">
        <v>28</v>
      </c>
      <c r="D4042" s="130">
        <v>14301</v>
      </c>
      <c r="E4042" s="130">
        <v>17811.009999999998</v>
      </c>
      <c r="F4042" s="130">
        <v>0</v>
      </c>
      <c r="G4042" s="130">
        <v>17811.009999999998</v>
      </c>
      <c r="H4042" s="131">
        <v>124.5438081253059</v>
      </c>
      <c r="I4042" s="132">
        <v>-3510.0099999999975</v>
      </c>
    </row>
    <row r="4043" spans="1:9" ht="13.5" customHeight="1" x14ac:dyDescent="0.2">
      <c r="A4043" s="127">
        <v>10109</v>
      </c>
      <c r="B4043" s="127" t="str">
        <f t="shared" si="62"/>
        <v>E18</v>
      </c>
      <c r="C4043" s="129" t="s">
        <v>29</v>
      </c>
      <c r="D4043" s="130">
        <v>7180</v>
      </c>
      <c r="E4043" s="130">
        <v>2021.2</v>
      </c>
      <c r="F4043" s="130">
        <v>0</v>
      </c>
      <c r="G4043" s="130">
        <v>2021.2</v>
      </c>
      <c r="H4043" s="131">
        <v>28.150417827298053</v>
      </c>
      <c r="I4043" s="132">
        <v>5158.8</v>
      </c>
    </row>
    <row r="4044" spans="1:9" ht="12.75" customHeight="1" x14ac:dyDescent="0.2">
      <c r="A4044" s="127">
        <v>10109</v>
      </c>
      <c r="B4044" s="127" t="str">
        <f t="shared" ref="B4044:B4107" si="63">LEFT(C4044,3)</f>
        <v/>
      </c>
    </row>
    <row r="4045" spans="1:9" ht="13.5" customHeight="1" x14ac:dyDescent="0.2">
      <c r="A4045" s="127">
        <v>10109</v>
      </c>
      <c r="C4045" s="143" t="s">
        <v>30</v>
      </c>
      <c r="D4045" s="144">
        <v>63031</v>
      </c>
      <c r="E4045" s="144">
        <v>26258.12</v>
      </c>
      <c r="F4045" s="144">
        <v>0</v>
      </c>
      <c r="G4045" s="144">
        <v>26258.12</v>
      </c>
      <c r="H4045" s="145">
        <v>41.659056654661988</v>
      </c>
      <c r="I4045" s="146">
        <v>36772.879999999997</v>
      </c>
    </row>
    <row r="4046" spans="1:9" ht="13.5" customHeight="1" x14ac:dyDescent="0.2">
      <c r="A4046" s="127">
        <v>10109</v>
      </c>
      <c r="B4046" s="127" t="str">
        <f t="shared" si="63"/>
        <v>E19</v>
      </c>
      <c r="C4046" s="129" t="s">
        <v>31</v>
      </c>
      <c r="D4046" s="130">
        <v>41905</v>
      </c>
      <c r="E4046" s="130">
        <v>12611.87</v>
      </c>
      <c r="F4046" s="130">
        <v>0</v>
      </c>
      <c r="G4046" s="130">
        <v>12611.87</v>
      </c>
      <c r="H4046" s="131">
        <v>30.096336952630949</v>
      </c>
      <c r="I4046" s="132">
        <v>29293.13</v>
      </c>
    </row>
    <row r="4047" spans="1:9" ht="13.5" customHeight="1" x14ac:dyDescent="0.2">
      <c r="A4047" s="127">
        <v>10109</v>
      </c>
      <c r="B4047" s="127" t="str">
        <f t="shared" si="63"/>
        <v>E20</v>
      </c>
      <c r="C4047" s="129" t="s">
        <v>32</v>
      </c>
      <c r="D4047" s="130">
        <v>13500</v>
      </c>
      <c r="E4047" s="130">
        <v>8624.26</v>
      </c>
      <c r="F4047" s="130">
        <v>0</v>
      </c>
      <c r="G4047" s="130">
        <v>8624.26</v>
      </c>
      <c r="H4047" s="131">
        <v>63.883407407407404</v>
      </c>
      <c r="I4047" s="132">
        <v>4875.74</v>
      </c>
    </row>
    <row r="4048" spans="1:9" ht="13.5" customHeight="1" x14ac:dyDescent="0.2">
      <c r="A4048" s="127">
        <v>10109</v>
      </c>
      <c r="B4048" s="127" t="str">
        <f t="shared" si="63"/>
        <v>E22</v>
      </c>
      <c r="C4048" s="129" t="s">
        <v>33</v>
      </c>
      <c r="D4048" s="130">
        <v>9125</v>
      </c>
      <c r="E4048" s="130">
        <v>3761.77</v>
      </c>
      <c r="F4048" s="130">
        <v>0</v>
      </c>
      <c r="G4048" s="130">
        <v>3761.77</v>
      </c>
      <c r="H4048" s="131">
        <v>41.224876712328772</v>
      </c>
      <c r="I4048" s="132">
        <v>5363.23</v>
      </c>
    </row>
    <row r="4049" spans="1:9" ht="13.5" customHeight="1" x14ac:dyDescent="0.2">
      <c r="A4049" s="127">
        <v>10109</v>
      </c>
      <c r="B4049" s="127" t="str">
        <f t="shared" si="63"/>
        <v>E23</v>
      </c>
      <c r="C4049" s="129" t="s">
        <v>34</v>
      </c>
      <c r="D4049" s="130">
        <v>5736</v>
      </c>
      <c r="E4049" s="130">
        <v>0</v>
      </c>
      <c r="F4049" s="130">
        <v>0</v>
      </c>
      <c r="G4049" s="130">
        <v>0</v>
      </c>
      <c r="H4049" s="131">
        <v>0</v>
      </c>
      <c r="I4049" s="132">
        <v>5736</v>
      </c>
    </row>
    <row r="4050" spans="1:9" ht="13.5" customHeight="1" x14ac:dyDescent="0.2">
      <c r="A4050" s="127">
        <v>10109</v>
      </c>
      <c r="B4050" s="127" t="str">
        <f t="shared" si="63"/>
        <v>E24</v>
      </c>
      <c r="C4050" s="129" t="s">
        <v>35</v>
      </c>
      <c r="D4050" s="130">
        <v>4700</v>
      </c>
      <c r="E4050" s="130">
        <v>561.24</v>
      </c>
      <c r="F4050" s="130">
        <v>0</v>
      </c>
      <c r="G4050" s="130">
        <v>561.24</v>
      </c>
      <c r="H4050" s="131">
        <v>11.94127659574468</v>
      </c>
      <c r="I4050" s="132">
        <v>4138.76</v>
      </c>
    </row>
    <row r="4051" spans="1:9" ht="13.5" customHeight="1" x14ac:dyDescent="0.2">
      <c r="A4051" s="127">
        <v>10109</v>
      </c>
      <c r="B4051" s="127" t="str">
        <f t="shared" si="63"/>
        <v>E25</v>
      </c>
      <c r="C4051" s="129" t="s">
        <v>36</v>
      </c>
      <c r="D4051" s="130">
        <v>60569</v>
      </c>
      <c r="E4051" s="130">
        <v>8448.5400000000009</v>
      </c>
      <c r="F4051" s="130">
        <v>0</v>
      </c>
      <c r="G4051" s="130">
        <v>8448.5400000000009</v>
      </c>
      <c r="H4051" s="131">
        <v>13.94862058148558</v>
      </c>
      <c r="I4051" s="132">
        <v>52120.46</v>
      </c>
    </row>
    <row r="4052" spans="1:9" ht="12.75" customHeight="1" x14ac:dyDescent="0.2">
      <c r="A4052" s="127">
        <v>10109</v>
      </c>
      <c r="B4052" s="127" t="str">
        <f t="shared" si="63"/>
        <v/>
      </c>
    </row>
    <row r="4053" spans="1:9" ht="13.5" customHeight="1" x14ac:dyDescent="0.2">
      <c r="A4053" s="127">
        <v>10109</v>
      </c>
      <c r="C4053" s="143" t="s">
        <v>37</v>
      </c>
      <c r="D4053" s="144">
        <v>135535</v>
      </c>
      <c r="E4053" s="144">
        <v>34007.68</v>
      </c>
      <c r="F4053" s="144">
        <v>0</v>
      </c>
      <c r="G4053" s="144">
        <v>34007.68</v>
      </c>
      <c r="H4053" s="145">
        <v>25.091437636034971</v>
      </c>
      <c r="I4053" s="146">
        <v>101527.32</v>
      </c>
    </row>
    <row r="4054" spans="1:9" ht="13.5" customHeight="1" x14ac:dyDescent="0.2">
      <c r="A4054" s="127">
        <v>10109</v>
      </c>
      <c r="B4054" s="127" t="str">
        <f t="shared" si="63"/>
        <v>E26</v>
      </c>
      <c r="C4054" s="129" t="s">
        <v>38</v>
      </c>
      <c r="D4054" s="130">
        <v>3000</v>
      </c>
      <c r="E4054" s="130">
        <v>10742</v>
      </c>
      <c r="F4054" s="130">
        <v>0</v>
      </c>
      <c r="G4054" s="130">
        <v>10742</v>
      </c>
      <c r="H4054" s="131">
        <v>358.06666666666666</v>
      </c>
      <c r="I4054" s="132">
        <v>-7742</v>
      </c>
    </row>
    <row r="4055" spans="1:9" ht="13.5" customHeight="1" x14ac:dyDescent="0.2">
      <c r="A4055" s="127">
        <v>10109</v>
      </c>
      <c r="B4055" s="127" t="str">
        <f t="shared" si="63"/>
        <v>E27</v>
      </c>
      <c r="C4055" s="129" t="s">
        <v>39</v>
      </c>
      <c r="D4055" s="130">
        <v>56642</v>
      </c>
      <c r="E4055" s="130">
        <v>21120.66</v>
      </c>
      <c r="F4055" s="130">
        <v>0</v>
      </c>
      <c r="G4055" s="130">
        <v>21120.66</v>
      </c>
      <c r="H4055" s="131">
        <v>37.287984181349522</v>
      </c>
      <c r="I4055" s="132">
        <v>35521.339999999997</v>
      </c>
    </row>
    <row r="4056" spans="1:9" ht="13.5" customHeight="1" x14ac:dyDescent="0.2">
      <c r="A4056" s="127">
        <v>10109</v>
      </c>
      <c r="B4056" s="127" t="str">
        <f t="shared" si="63"/>
        <v>E28</v>
      </c>
      <c r="C4056" s="129" t="s">
        <v>40</v>
      </c>
      <c r="D4056" s="130">
        <v>17198</v>
      </c>
      <c r="E4056" s="130">
        <v>3693</v>
      </c>
      <c r="F4056" s="130">
        <v>0</v>
      </c>
      <c r="G4056" s="130">
        <v>3693</v>
      </c>
      <c r="H4056" s="131">
        <v>21.473427142691012</v>
      </c>
      <c r="I4056" s="132">
        <v>13505</v>
      </c>
    </row>
    <row r="4057" spans="1:9" ht="12.75" customHeight="1" x14ac:dyDescent="0.2">
      <c r="A4057" s="127">
        <v>10109</v>
      </c>
      <c r="B4057" s="127" t="str">
        <f t="shared" si="63"/>
        <v/>
      </c>
    </row>
    <row r="4058" spans="1:9" ht="13.5" customHeight="1" x14ac:dyDescent="0.2">
      <c r="A4058" s="127">
        <v>10109</v>
      </c>
      <c r="C4058" s="143" t="s">
        <v>41</v>
      </c>
      <c r="D4058" s="144">
        <v>76840</v>
      </c>
      <c r="E4058" s="144">
        <v>35555.660000000003</v>
      </c>
      <c r="F4058" s="144">
        <v>0</v>
      </c>
      <c r="G4058" s="144">
        <v>35555.660000000003</v>
      </c>
      <c r="H4058" s="145">
        <v>46.272332118688183</v>
      </c>
      <c r="I4058" s="146">
        <v>41284.339999999997</v>
      </c>
    </row>
    <row r="4059" spans="1:9" ht="13.5" customHeight="1" x14ac:dyDescent="0.2">
      <c r="A4059" s="127">
        <v>10109</v>
      </c>
      <c r="B4059" s="127" t="str">
        <f t="shared" si="63"/>
        <v>Con</v>
      </c>
      <c r="C4059" s="129" t="s">
        <v>42</v>
      </c>
      <c r="D4059" s="130">
        <v>1409</v>
      </c>
      <c r="E4059" s="130">
        <v>0</v>
      </c>
      <c r="F4059" s="130">
        <v>0</v>
      </c>
      <c r="G4059" s="130">
        <v>0</v>
      </c>
      <c r="H4059" s="131">
        <v>0</v>
      </c>
      <c r="I4059" s="132">
        <v>1409</v>
      </c>
    </row>
    <row r="4060" spans="1:9" ht="12.75" customHeight="1" x14ac:dyDescent="0.2">
      <c r="A4060" s="127">
        <v>10109</v>
      </c>
      <c r="B4060" s="127" t="str">
        <f t="shared" si="63"/>
        <v/>
      </c>
    </row>
    <row r="4061" spans="1:9" ht="13.5" customHeight="1" x14ac:dyDescent="0.2">
      <c r="A4061" s="127">
        <v>10109</v>
      </c>
      <c r="C4061" s="143" t="s">
        <v>44</v>
      </c>
      <c r="D4061" s="144">
        <v>1409</v>
      </c>
      <c r="E4061" s="144">
        <v>0</v>
      </c>
      <c r="F4061" s="144">
        <v>0</v>
      </c>
      <c r="G4061" s="144">
        <v>0</v>
      </c>
      <c r="H4061" s="145">
        <v>0</v>
      </c>
      <c r="I4061" s="146">
        <v>1409</v>
      </c>
    </row>
    <row r="4062" spans="1:9" ht="0.75" customHeight="1" x14ac:dyDescent="0.2">
      <c r="A4062" s="127">
        <v>10109</v>
      </c>
      <c r="B4062" s="127" t="str">
        <f t="shared" si="63"/>
        <v/>
      </c>
    </row>
    <row r="4063" spans="1:9" ht="15.75" customHeight="1" x14ac:dyDescent="0.2">
      <c r="A4063" s="127">
        <v>10109</v>
      </c>
      <c r="C4063" s="139" t="s">
        <v>45</v>
      </c>
      <c r="D4063" s="140">
        <v>1156353</v>
      </c>
      <c r="E4063" s="140">
        <v>99048.45</v>
      </c>
      <c r="F4063" s="140">
        <v>0</v>
      </c>
      <c r="G4063" s="140">
        <v>99048.45</v>
      </c>
      <c r="H4063" s="141">
        <v>8.5655894004685429</v>
      </c>
      <c r="I4063" s="142">
        <v>1057304.55</v>
      </c>
    </row>
    <row r="4064" spans="1:9" ht="14.25" customHeight="1" x14ac:dyDescent="0.2">
      <c r="A4064" s="127">
        <v>10109</v>
      </c>
      <c r="B4064" s="127" t="s">
        <v>322</v>
      </c>
      <c r="C4064" s="161" t="s">
        <v>46</v>
      </c>
      <c r="D4064" s="162">
        <v>29921</v>
      </c>
      <c r="E4064" s="162">
        <v>-880904.89</v>
      </c>
      <c r="F4064" s="162">
        <v>0</v>
      </c>
      <c r="G4064" s="162">
        <v>-880904.89</v>
      </c>
      <c r="H4064" s="151">
        <v>-2944.1024364158952</v>
      </c>
      <c r="I4064" s="152">
        <v>910825.89</v>
      </c>
    </row>
    <row r="4065" spans="1:9" ht="16.5" customHeight="1" x14ac:dyDescent="0.2">
      <c r="A4065" s="127">
        <v>10109</v>
      </c>
      <c r="B4065" s="127" t="s">
        <v>323</v>
      </c>
      <c r="C4065" s="153" t="s">
        <v>47</v>
      </c>
      <c r="D4065" s="154">
        <v>11447</v>
      </c>
      <c r="E4065" s="155"/>
      <c r="F4065" s="155"/>
      <c r="G4065" s="155"/>
      <c r="H4065" s="155"/>
      <c r="I4065" s="156"/>
    </row>
    <row r="4066" spans="1:9" ht="13.5" customHeight="1" x14ac:dyDescent="0.2">
      <c r="A4066" s="127">
        <v>10109</v>
      </c>
      <c r="B4066" s="127" t="str">
        <f>LEFT(C4066,4)</f>
        <v>CI01</v>
      </c>
      <c r="C4066" s="129" t="s">
        <v>48</v>
      </c>
      <c r="D4066" s="130">
        <v>-6689</v>
      </c>
      <c r="E4066" s="130">
        <v>0</v>
      </c>
      <c r="F4066" s="130">
        <v>0</v>
      </c>
      <c r="G4066" s="130">
        <v>0</v>
      </c>
      <c r="H4066" s="131">
        <v>0</v>
      </c>
      <c r="I4066" s="132">
        <v>-6689</v>
      </c>
    </row>
    <row r="4067" spans="1:9" ht="12.75" customHeight="1" x14ac:dyDescent="0.2">
      <c r="A4067" s="127">
        <v>10109</v>
      </c>
      <c r="B4067" s="127" t="str">
        <f t="shared" si="63"/>
        <v/>
      </c>
    </row>
    <row r="4068" spans="1:9" ht="13.5" customHeight="1" x14ac:dyDescent="0.2">
      <c r="A4068" s="127">
        <v>10109</v>
      </c>
      <c r="C4068" s="143" t="s">
        <v>51</v>
      </c>
      <c r="D4068" s="144">
        <v>-6689</v>
      </c>
      <c r="E4068" s="144">
        <v>0</v>
      </c>
      <c r="F4068" s="144">
        <v>0</v>
      </c>
      <c r="G4068" s="144">
        <v>0</v>
      </c>
      <c r="H4068" s="145">
        <v>0</v>
      </c>
      <c r="I4068" s="146">
        <v>-6689</v>
      </c>
    </row>
    <row r="4069" spans="1:9" ht="0.75" customHeight="1" x14ac:dyDescent="0.2">
      <c r="A4069" s="127">
        <v>10109</v>
      </c>
      <c r="B4069" s="127" t="str">
        <f t="shared" si="63"/>
        <v/>
      </c>
    </row>
    <row r="4070" spans="1:9" ht="13.5" customHeight="1" x14ac:dyDescent="0.2">
      <c r="A4070" s="127">
        <v>10109</v>
      </c>
      <c r="B4070" s="127" t="s">
        <v>325</v>
      </c>
      <c r="C4070" s="129" t="s">
        <v>229</v>
      </c>
      <c r="D4070" s="130">
        <v>11447</v>
      </c>
      <c r="E4070" s="130">
        <v>0</v>
      </c>
      <c r="F4070" s="130">
        <v>0</v>
      </c>
      <c r="G4070" s="130">
        <v>0</v>
      </c>
      <c r="H4070" s="131">
        <v>0</v>
      </c>
      <c r="I4070" s="132">
        <v>11447</v>
      </c>
    </row>
    <row r="4071" spans="1:9" ht="13.5" customHeight="1" x14ac:dyDescent="0.2">
      <c r="A4071" s="127">
        <v>10109</v>
      </c>
      <c r="B4071" s="127" t="str">
        <f>LEFT(C4071,4)</f>
        <v>CE02</v>
      </c>
      <c r="C4071" s="129" t="s">
        <v>230</v>
      </c>
      <c r="D4071" s="130">
        <v>6689</v>
      </c>
      <c r="E4071" s="130">
        <v>0</v>
      </c>
      <c r="F4071" s="130">
        <v>0</v>
      </c>
      <c r="G4071" s="130">
        <v>0</v>
      </c>
      <c r="H4071" s="131">
        <v>0</v>
      </c>
      <c r="I4071" s="132">
        <v>6689</v>
      </c>
    </row>
    <row r="4072" spans="1:9" ht="12.75" customHeight="1" x14ac:dyDescent="0.2">
      <c r="A4072" s="127">
        <v>10109</v>
      </c>
      <c r="B4072" s="127" t="str">
        <f t="shared" si="63"/>
        <v/>
      </c>
    </row>
    <row r="4073" spans="1:9" ht="13.5" customHeight="1" x14ac:dyDescent="0.2">
      <c r="A4073" s="127">
        <v>10109</v>
      </c>
      <c r="C4073" s="143" t="s">
        <v>56</v>
      </c>
      <c r="D4073" s="144">
        <v>18136</v>
      </c>
      <c r="E4073" s="144">
        <v>0</v>
      </c>
      <c r="F4073" s="144">
        <v>0</v>
      </c>
      <c r="G4073" s="144">
        <v>0</v>
      </c>
      <c r="H4073" s="145">
        <v>0</v>
      </c>
      <c r="I4073" s="146">
        <v>18136</v>
      </c>
    </row>
    <row r="4074" spans="1:9" ht="0.75" customHeight="1" x14ac:dyDescent="0.2">
      <c r="A4074" s="127">
        <v>10109</v>
      </c>
      <c r="B4074" s="127" t="str">
        <f t="shared" si="63"/>
        <v/>
      </c>
    </row>
    <row r="4075" spans="1:9" ht="14.25" customHeight="1" x14ac:dyDescent="0.2">
      <c r="A4075" s="127">
        <v>10109</v>
      </c>
      <c r="B4075" s="127" t="s">
        <v>324</v>
      </c>
      <c r="C4075" s="157" t="s">
        <v>57</v>
      </c>
      <c r="D4075" s="158">
        <v>11447</v>
      </c>
      <c r="E4075" s="158">
        <v>0</v>
      </c>
      <c r="F4075" s="158">
        <v>0</v>
      </c>
      <c r="G4075" s="158">
        <v>0</v>
      </c>
      <c r="H4075" s="159">
        <v>0</v>
      </c>
      <c r="I4075" s="160">
        <v>11447</v>
      </c>
    </row>
    <row r="4076" spans="1:9" ht="0.75" customHeight="1" x14ac:dyDescent="0.2">
      <c r="A4076" s="127">
        <v>10109</v>
      </c>
      <c r="B4076" s="127" t="str">
        <f t="shared" si="63"/>
        <v/>
      </c>
    </row>
    <row r="4077" spans="1:9" ht="14.25" customHeight="1" x14ac:dyDescent="0.2">
      <c r="A4077" s="127">
        <v>10109</v>
      </c>
      <c r="B4077" s="127" t="str">
        <f t="shared" si="63"/>
        <v>TOT</v>
      </c>
      <c r="C4077" s="133" t="s">
        <v>58</v>
      </c>
      <c r="D4077" s="134">
        <v>41368</v>
      </c>
      <c r="E4077" s="134">
        <v>-880904.89</v>
      </c>
      <c r="F4077" s="134">
        <v>0</v>
      </c>
      <c r="G4077" s="134">
        <v>-880904.89</v>
      </c>
      <c r="H4077" s="135">
        <v>-2129.4355298781666</v>
      </c>
      <c r="I4077" s="136">
        <v>922272.89</v>
      </c>
    </row>
    <row r="4078" spans="1:9" ht="6.75" customHeight="1" x14ac:dyDescent="0.2">
      <c r="B4078" s="127" t="str">
        <f t="shared" si="63"/>
        <v>Lon</v>
      </c>
      <c r="C4078" s="247" t="s">
        <v>202</v>
      </c>
      <c r="D4078" s="247"/>
      <c r="E4078" s="247"/>
      <c r="F4078" s="247"/>
      <c r="G4078" s="247"/>
    </row>
    <row r="4079" spans="1:9" ht="13.5" customHeight="1" x14ac:dyDescent="0.2">
      <c r="B4079" s="127" t="str">
        <f t="shared" si="63"/>
        <v/>
      </c>
      <c r="C4079" s="247"/>
      <c r="D4079" s="247"/>
      <c r="E4079" s="247"/>
      <c r="F4079" s="247"/>
      <c r="G4079" s="247"/>
    </row>
    <row r="4080" spans="1:9" ht="6.75" customHeight="1" x14ac:dyDescent="0.2">
      <c r="B4080" s="127" t="str">
        <f t="shared" si="63"/>
        <v/>
      </c>
      <c r="C4080" s="247"/>
      <c r="D4080" s="247"/>
      <c r="E4080" s="247"/>
      <c r="F4080" s="247"/>
      <c r="G4080" s="247"/>
    </row>
    <row r="4081" spans="1:9" ht="13.5" customHeight="1" x14ac:dyDescent="0.2">
      <c r="B4081" s="127" t="str">
        <f t="shared" si="63"/>
        <v>Rep</v>
      </c>
      <c r="C4081" s="248" t="s">
        <v>203</v>
      </c>
      <c r="D4081" s="248"/>
      <c r="E4081" s="248"/>
      <c r="F4081" s="248"/>
      <c r="G4081" s="248"/>
    </row>
    <row r="4082" spans="1:9" ht="6.75" customHeight="1" x14ac:dyDescent="0.2">
      <c r="B4082" s="127" t="str">
        <f t="shared" si="63"/>
        <v/>
      </c>
    </row>
    <row r="4083" spans="1:9" ht="12.75" customHeight="1" x14ac:dyDescent="0.2">
      <c r="B4083" s="127" t="str">
        <f t="shared" si="63"/>
        <v>Cos</v>
      </c>
      <c r="C4083" s="248" t="s">
        <v>283</v>
      </c>
      <c r="D4083" s="248"/>
      <c r="E4083" s="248"/>
      <c r="F4083" s="248"/>
      <c r="G4083" s="248"/>
    </row>
    <row r="4084" spans="1:9" ht="13.5" customHeight="1" x14ac:dyDescent="0.2">
      <c r="B4084" s="127" t="str">
        <f t="shared" si="63"/>
        <v/>
      </c>
      <c r="C4084" s="248"/>
      <c r="D4084" s="248"/>
      <c r="E4084" s="248"/>
      <c r="F4084" s="248"/>
      <c r="G4084" s="248"/>
    </row>
    <row r="4085" spans="1:9" ht="6" customHeight="1" x14ac:dyDescent="0.2">
      <c r="B4085" s="127" t="str">
        <f t="shared" si="63"/>
        <v/>
      </c>
    </row>
    <row r="4086" spans="1:9" ht="13.5" customHeight="1" x14ac:dyDescent="0.2">
      <c r="B4086" s="127" t="str">
        <f t="shared" si="63"/>
        <v xml:space="preserve">
CF</v>
      </c>
      <c r="C4086" s="249" t="s">
        <v>205</v>
      </c>
      <c r="D4086" s="251" t="s">
        <v>206</v>
      </c>
      <c r="E4086" s="251" t="s">
        <v>207</v>
      </c>
      <c r="F4086" s="251" t="s">
        <v>208</v>
      </c>
      <c r="G4086" s="252" t="s">
        <v>209</v>
      </c>
      <c r="H4086" s="245" t="s">
        <v>210</v>
      </c>
      <c r="I4086" s="243" t="s">
        <v>211</v>
      </c>
    </row>
    <row r="4087" spans="1:9" ht="15" customHeight="1" x14ac:dyDescent="0.2">
      <c r="B4087" s="127" t="str">
        <f t="shared" si="63"/>
        <v/>
      </c>
      <c r="C4087" s="250"/>
      <c r="D4087" s="246"/>
      <c r="E4087" s="246"/>
      <c r="F4087" s="246"/>
      <c r="G4087" s="253"/>
      <c r="H4087" s="246"/>
      <c r="I4087" s="244"/>
    </row>
    <row r="4088" spans="1:9" ht="16.5" customHeight="1" x14ac:dyDescent="0.2">
      <c r="A4088" s="127">
        <v>10110</v>
      </c>
      <c r="B4088" s="126" t="s">
        <v>321</v>
      </c>
      <c r="C4088" s="147" t="s">
        <v>5</v>
      </c>
      <c r="D4088" s="148">
        <v>147829</v>
      </c>
      <c r="E4088" s="149"/>
      <c r="F4088" s="149"/>
      <c r="G4088" s="149"/>
      <c r="H4088" s="149"/>
      <c r="I4088" s="150"/>
    </row>
    <row r="4089" spans="1:9" ht="13.5" customHeight="1" x14ac:dyDescent="0.2">
      <c r="A4089" s="127">
        <v>10110</v>
      </c>
      <c r="B4089" s="127" t="str">
        <f t="shared" si="63"/>
        <v>I01</v>
      </c>
      <c r="C4089" s="129" t="s">
        <v>6</v>
      </c>
      <c r="D4089" s="130">
        <v>-1619950</v>
      </c>
      <c r="E4089" s="130">
        <v>-1624726</v>
      </c>
      <c r="F4089" s="130">
        <v>0</v>
      </c>
      <c r="G4089" s="130">
        <v>-1624726</v>
      </c>
      <c r="H4089" s="131">
        <v>100.29482391431834</v>
      </c>
      <c r="I4089" s="132">
        <v>4776</v>
      </c>
    </row>
    <row r="4090" spans="1:9" ht="13.5" customHeight="1" x14ac:dyDescent="0.2">
      <c r="A4090" s="127">
        <v>10110</v>
      </c>
      <c r="B4090" s="127" t="str">
        <f t="shared" si="63"/>
        <v>I03</v>
      </c>
      <c r="C4090" s="129" t="s">
        <v>7</v>
      </c>
      <c r="D4090" s="130">
        <v>-49666</v>
      </c>
      <c r="E4090" s="130">
        <v>-51868</v>
      </c>
      <c r="F4090" s="130">
        <v>0</v>
      </c>
      <c r="G4090" s="130">
        <v>-51868</v>
      </c>
      <c r="H4090" s="131">
        <v>104.43361655861152</v>
      </c>
      <c r="I4090" s="132">
        <v>2202</v>
      </c>
    </row>
    <row r="4091" spans="1:9" ht="13.5" customHeight="1" x14ac:dyDescent="0.2">
      <c r="A4091" s="127">
        <v>10110</v>
      </c>
      <c r="B4091" s="127" t="str">
        <f t="shared" si="63"/>
        <v>I05</v>
      </c>
      <c r="C4091" s="129" t="s">
        <v>8</v>
      </c>
      <c r="D4091" s="130">
        <v>-64680</v>
      </c>
      <c r="E4091" s="130">
        <v>0</v>
      </c>
      <c r="F4091" s="130">
        <v>0</v>
      </c>
      <c r="G4091" s="130">
        <v>0</v>
      </c>
      <c r="H4091" s="131">
        <v>0</v>
      </c>
      <c r="I4091" s="132">
        <v>-64680</v>
      </c>
    </row>
    <row r="4092" spans="1:9" ht="13.5" customHeight="1" x14ac:dyDescent="0.2">
      <c r="A4092" s="127">
        <v>10110</v>
      </c>
      <c r="B4092" s="127" t="str">
        <f t="shared" si="63"/>
        <v>I06</v>
      </c>
      <c r="C4092" s="129" t="s">
        <v>9</v>
      </c>
      <c r="D4092" s="130">
        <v>-4300</v>
      </c>
      <c r="E4092" s="130">
        <v>-1714.08</v>
      </c>
      <c r="F4092" s="130">
        <v>0</v>
      </c>
      <c r="G4092" s="130">
        <v>-1714.08</v>
      </c>
      <c r="H4092" s="131">
        <v>39.862325581395346</v>
      </c>
      <c r="I4092" s="132">
        <v>-2585.92</v>
      </c>
    </row>
    <row r="4093" spans="1:9" ht="13.5" customHeight="1" x14ac:dyDescent="0.2">
      <c r="A4093" s="127">
        <v>10110</v>
      </c>
      <c r="B4093" s="127" t="str">
        <f t="shared" si="63"/>
        <v>I07</v>
      </c>
      <c r="C4093" s="129" t="s">
        <v>212</v>
      </c>
      <c r="D4093" s="130">
        <v>-1720</v>
      </c>
      <c r="E4093" s="130">
        <v>-3347.73</v>
      </c>
      <c r="F4093" s="130">
        <v>0</v>
      </c>
      <c r="G4093" s="130">
        <v>-3347.73</v>
      </c>
      <c r="H4093" s="131">
        <v>194.63546511627908</v>
      </c>
      <c r="I4093" s="132">
        <v>1627.73</v>
      </c>
    </row>
    <row r="4094" spans="1:9" ht="13.5" customHeight="1" x14ac:dyDescent="0.2">
      <c r="A4094" s="127">
        <v>10110</v>
      </c>
      <c r="B4094" s="127" t="str">
        <f t="shared" si="63"/>
        <v>I08</v>
      </c>
      <c r="C4094" s="129" t="s">
        <v>213</v>
      </c>
      <c r="D4094" s="130">
        <v>-38000</v>
      </c>
      <c r="E4094" s="130">
        <v>-14932.07</v>
      </c>
      <c r="F4094" s="130">
        <v>0</v>
      </c>
      <c r="G4094" s="130">
        <v>-14932.07</v>
      </c>
      <c r="H4094" s="131">
        <v>39.29492105263158</v>
      </c>
      <c r="I4094" s="132">
        <v>-23067.93</v>
      </c>
    </row>
    <row r="4095" spans="1:9" ht="13.5" customHeight="1" x14ac:dyDescent="0.2">
      <c r="A4095" s="127">
        <v>10110</v>
      </c>
      <c r="B4095" s="127" t="str">
        <f t="shared" si="63"/>
        <v>I09</v>
      </c>
      <c r="C4095" s="129" t="s">
        <v>10</v>
      </c>
      <c r="D4095" s="130">
        <v>0</v>
      </c>
      <c r="E4095" s="130">
        <v>-8511.56</v>
      </c>
      <c r="F4095" s="130">
        <v>0</v>
      </c>
      <c r="G4095" s="130">
        <v>-8511.56</v>
      </c>
      <c r="H4095" s="131">
        <v>0</v>
      </c>
      <c r="I4095" s="132">
        <v>8511.56</v>
      </c>
    </row>
    <row r="4096" spans="1:9" ht="13.5" customHeight="1" x14ac:dyDescent="0.2">
      <c r="A4096" s="127">
        <v>10110</v>
      </c>
      <c r="B4096" s="127" t="str">
        <f t="shared" si="63"/>
        <v>I10</v>
      </c>
      <c r="C4096" s="129" t="s">
        <v>63</v>
      </c>
      <c r="D4096" s="130">
        <v>-4000</v>
      </c>
      <c r="E4096" s="130">
        <v>-1800</v>
      </c>
      <c r="F4096" s="130">
        <v>0</v>
      </c>
      <c r="G4096" s="130">
        <v>-1800</v>
      </c>
      <c r="H4096" s="131">
        <v>45</v>
      </c>
      <c r="I4096" s="132">
        <v>-2200</v>
      </c>
    </row>
    <row r="4097" spans="1:9" ht="13.5" customHeight="1" x14ac:dyDescent="0.2">
      <c r="A4097" s="127">
        <v>10110</v>
      </c>
      <c r="B4097" s="127" t="str">
        <f t="shared" si="63"/>
        <v>I12</v>
      </c>
      <c r="C4097" s="129" t="s">
        <v>11</v>
      </c>
      <c r="D4097" s="130">
        <v>-59250</v>
      </c>
      <c r="E4097" s="130">
        <v>-42277.19</v>
      </c>
      <c r="F4097" s="130">
        <v>0</v>
      </c>
      <c r="G4097" s="130">
        <v>-42277.19</v>
      </c>
      <c r="H4097" s="131">
        <v>71.353907172995775</v>
      </c>
      <c r="I4097" s="132">
        <v>-16972.810000000001</v>
      </c>
    </row>
    <row r="4098" spans="1:9" ht="13.5" customHeight="1" x14ac:dyDescent="0.2">
      <c r="A4098" s="127">
        <v>10110</v>
      </c>
      <c r="B4098" s="127" t="str">
        <f t="shared" si="63"/>
        <v>I13</v>
      </c>
      <c r="C4098" s="129" t="s">
        <v>12</v>
      </c>
      <c r="D4098" s="130">
        <v>0</v>
      </c>
      <c r="E4098" s="130">
        <v>-13040</v>
      </c>
      <c r="F4098" s="130">
        <v>0</v>
      </c>
      <c r="G4098" s="130">
        <v>-13040</v>
      </c>
      <c r="H4098" s="131">
        <v>0</v>
      </c>
      <c r="I4098" s="132">
        <v>13040</v>
      </c>
    </row>
    <row r="4099" spans="1:9" ht="13.5" customHeight="1" x14ac:dyDescent="0.2">
      <c r="A4099" s="127">
        <v>10110</v>
      </c>
      <c r="B4099" s="127" t="str">
        <f t="shared" si="63"/>
        <v>I18</v>
      </c>
      <c r="C4099" s="129" t="s">
        <v>13</v>
      </c>
      <c r="D4099" s="130">
        <v>-73389</v>
      </c>
      <c r="E4099" s="130">
        <v>0</v>
      </c>
      <c r="F4099" s="130">
        <v>0</v>
      </c>
      <c r="G4099" s="130">
        <v>0</v>
      </c>
      <c r="H4099" s="131">
        <v>0</v>
      </c>
      <c r="I4099" s="132">
        <v>-73389</v>
      </c>
    </row>
    <row r="4100" spans="1:9" ht="12.75" customHeight="1" x14ac:dyDescent="0.2">
      <c r="A4100" s="127">
        <v>10110</v>
      </c>
      <c r="B4100" s="127" t="str">
        <f t="shared" si="63"/>
        <v/>
      </c>
    </row>
    <row r="4101" spans="1:9" ht="13.5" customHeight="1" x14ac:dyDescent="0.2">
      <c r="A4101" s="127">
        <v>10110</v>
      </c>
      <c r="C4101" s="143" t="s">
        <v>14</v>
      </c>
      <c r="D4101" s="144">
        <v>-1914955</v>
      </c>
      <c r="E4101" s="144">
        <v>-1762216.63</v>
      </c>
      <c r="F4101" s="144">
        <v>0</v>
      </c>
      <c r="G4101" s="144">
        <v>-1762216.63</v>
      </c>
      <c r="H4101" s="145">
        <v>92.023918577721147</v>
      </c>
      <c r="I4101" s="146">
        <v>-152738.37</v>
      </c>
    </row>
    <row r="4102" spans="1:9" ht="0.75" customHeight="1" x14ac:dyDescent="0.2">
      <c r="A4102" s="127">
        <v>10110</v>
      </c>
      <c r="B4102" s="127" t="str">
        <f t="shared" si="63"/>
        <v/>
      </c>
    </row>
    <row r="4103" spans="1:9" ht="13.5" customHeight="1" x14ac:dyDescent="0.2">
      <c r="A4103" s="127">
        <v>10110</v>
      </c>
      <c r="B4103" s="127" t="str">
        <f t="shared" si="63"/>
        <v>E01</v>
      </c>
      <c r="C4103" s="129" t="s">
        <v>15</v>
      </c>
      <c r="D4103" s="130">
        <v>1081049</v>
      </c>
      <c r="E4103" s="130">
        <v>0</v>
      </c>
      <c r="F4103" s="130">
        <v>0</v>
      </c>
      <c r="G4103" s="130">
        <v>0</v>
      </c>
      <c r="H4103" s="131">
        <v>0</v>
      </c>
      <c r="I4103" s="132">
        <v>1081049</v>
      </c>
    </row>
    <row r="4104" spans="1:9" ht="13.5" customHeight="1" x14ac:dyDescent="0.2">
      <c r="A4104" s="127">
        <v>10110</v>
      </c>
      <c r="B4104" s="127" t="str">
        <f t="shared" si="63"/>
        <v>E02</v>
      </c>
      <c r="C4104" s="129" t="s">
        <v>16</v>
      </c>
      <c r="D4104" s="130">
        <v>5646</v>
      </c>
      <c r="E4104" s="130">
        <v>0</v>
      </c>
      <c r="F4104" s="130">
        <v>0</v>
      </c>
      <c r="G4104" s="130">
        <v>0</v>
      </c>
      <c r="H4104" s="131">
        <v>0</v>
      </c>
      <c r="I4104" s="132">
        <v>5646</v>
      </c>
    </row>
    <row r="4105" spans="1:9" ht="13.5" customHeight="1" x14ac:dyDescent="0.2">
      <c r="A4105" s="127">
        <v>10110</v>
      </c>
      <c r="B4105" s="127" t="str">
        <f t="shared" si="63"/>
        <v>E03</v>
      </c>
      <c r="C4105" s="129" t="s">
        <v>17</v>
      </c>
      <c r="D4105" s="130">
        <v>291789</v>
      </c>
      <c r="E4105" s="130">
        <v>616.29999999999995</v>
      </c>
      <c r="F4105" s="130">
        <v>0</v>
      </c>
      <c r="G4105" s="130">
        <v>616.29999999999995</v>
      </c>
      <c r="H4105" s="131">
        <v>0.21121426784422986</v>
      </c>
      <c r="I4105" s="132">
        <v>291172.7</v>
      </c>
    </row>
    <row r="4106" spans="1:9" ht="13.5" customHeight="1" x14ac:dyDescent="0.2">
      <c r="A4106" s="127">
        <v>10110</v>
      </c>
      <c r="B4106" s="127" t="str">
        <f t="shared" si="63"/>
        <v>E04</v>
      </c>
      <c r="C4106" s="129" t="s">
        <v>18</v>
      </c>
      <c r="D4106" s="130">
        <v>36849</v>
      </c>
      <c r="E4106" s="130">
        <v>0</v>
      </c>
      <c r="F4106" s="130">
        <v>0</v>
      </c>
      <c r="G4106" s="130">
        <v>0</v>
      </c>
      <c r="H4106" s="131">
        <v>0</v>
      </c>
      <c r="I4106" s="132">
        <v>36849</v>
      </c>
    </row>
    <row r="4107" spans="1:9" ht="13.5" customHeight="1" x14ac:dyDescent="0.2">
      <c r="A4107" s="127">
        <v>10110</v>
      </c>
      <c r="B4107" s="127" t="str">
        <f t="shared" si="63"/>
        <v>E05</v>
      </c>
      <c r="C4107" s="129" t="s">
        <v>214</v>
      </c>
      <c r="D4107" s="130">
        <v>123522</v>
      </c>
      <c r="E4107" s="130">
        <v>0</v>
      </c>
      <c r="F4107" s="130">
        <v>0</v>
      </c>
      <c r="G4107" s="130">
        <v>0</v>
      </c>
      <c r="H4107" s="131">
        <v>0</v>
      </c>
      <c r="I4107" s="132">
        <v>123522</v>
      </c>
    </row>
    <row r="4108" spans="1:9" ht="13.5" customHeight="1" x14ac:dyDescent="0.2">
      <c r="A4108" s="127">
        <v>10110</v>
      </c>
      <c r="B4108" s="127" t="str">
        <f t="shared" ref="B4108:B4171" si="64">LEFT(C4108,3)</f>
        <v>E07</v>
      </c>
      <c r="C4108" s="129" t="s">
        <v>19</v>
      </c>
      <c r="D4108" s="130">
        <v>7725</v>
      </c>
      <c r="E4108" s="130">
        <v>-616.29999999999995</v>
      </c>
      <c r="F4108" s="130">
        <v>0</v>
      </c>
      <c r="G4108" s="130">
        <v>-616.29999999999995</v>
      </c>
      <c r="H4108" s="131">
        <v>-7.9779935275080893</v>
      </c>
      <c r="I4108" s="132">
        <v>8341.2999999999993</v>
      </c>
    </row>
    <row r="4109" spans="1:9" ht="13.5" customHeight="1" x14ac:dyDescent="0.2">
      <c r="A4109" s="127">
        <v>10110</v>
      </c>
      <c r="B4109" s="127" t="str">
        <f t="shared" si="64"/>
        <v>E08</v>
      </c>
      <c r="C4109" s="129" t="s">
        <v>20</v>
      </c>
      <c r="D4109" s="130">
        <v>13900</v>
      </c>
      <c r="E4109" s="130">
        <v>1010.15</v>
      </c>
      <c r="F4109" s="130">
        <v>0</v>
      </c>
      <c r="G4109" s="130">
        <v>1010.15</v>
      </c>
      <c r="H4109" s="131">
        <v>7.2672661870503585</v>
      </c>
      <c r="I4109" s="132">
        <v>12889.85</v>
      </c>
    </row>
    <row r="4110" spans="1:9" ht="13.5" customHeight="1" x14ac:dyDescent="0.2">
      <c r="A4110" s="127">
        <v>10110</v>
      </c>
      <c r="B4110" s="127" t="str">
        <f t="shared" si="64"/>
        <v>E09</v>
      </c>
      <c r="C4110" s="129" t="s">
        <v>215</v>
      </c>
      <c r="D4110" s="130">
        <v>6800</v>
      </c>
      <c r="E4110" s="130">
        <v>650</v>
      </c>
      <c r="F4110" s="130">
        <v>0</v>
      </c>
      <c r="G4110" s="130">
        <v>650</v>
      </c>
      <c r="H4110" s="131">
        <v>9.5588235294117645</v>
      </c>
      <c r="I4110" s="132">
        <v>6150</v>
      </c>
    </row>
    <row r="4111" spans="1:9" ht="13.5" customHeight="1" x14ac:dyDescent="0.2">
      <c r="A4111" s="127">
        <v>10110</v>
      </c>
      <c r="B4111" s="127" t="str">
        <f t="shared" si="64"/>
        <v>E10</v>
      </c>
      <c r="C4111" s="129" t="s">
        <v>21</v>
      </c>
      <c r="D4111" s="130">
        <v>25329</v>
      </c>
      <c r="E4111" s="130">
        <v>24979.09</v>
      </c>
      <c r="F4111" s="130">
        <v>0</v>
      </c>
      <c r="G4111" s="130">
        <v>24979.09</v>
      </c>
      <c r="H4111" s="131">
        <v>98.618540013423342</v>
      </c>
      <c r="I4111" s="132">
        <v>349.91</v>
      </c>
    </row>
    <row r="4112" spans="1:9" ht="12.75" customHeight="1" x14ac:dyDescent="0.2">
      <c r="A4112" s="127">
        <v>10110</v>
      </c>
      <c r="B4112" s="127" t="str">
        <f t="shared" si="64"/>
        <v/>
      </c>
    </row>
    <row r="4113" spans="1:9" ht="13.5" customHeight="1" x14ac:dyDescent="0.2">
      <c r="A4113" s="127">
        <v>10110</v>
      </c>
      <c r="C4113" s="143" t="s">
        <v>23</v>
      </c>
      <c r="D4113" s="144">
        <v>1592609</v>
      </c>
      <c r="E4113" s="144">
        <v>26639.24</v>
      </c>
      <c r="F4113" s="144">
        <v>0</v>
      </c>
      <c r="G4113" s="144">
        <v>26639.24</v>
      </c>
      <c r="H4113" s="145">
        <v>1.6726792326302313</v>
      </c>
      <c r="I4113" s="146">
        <v>1565969.76</v>
      </c>
    </row>
    <row r="4114" spans="1:9" ht="13.5" customHeight="1" x14ac:dyDescent="0.2">
      <c r="A4114" s="127">
        <v>10110</v>
      </c>
      <c r="B4114" s="127" t="str">
        <f t="shared" si="64"/>
        <v>E12</v>
      </c>
      <c r="C4114" s="129" t="s">
        <v>24</v>
      </c>
      <c r="D4114" s="130">
        <v>8810</v>
      </c>
      <c r="E4114" s="130">
        <v>1997.26</v>
      </c>
      <c r="F4114" s="130">
        <v>0</v>
      </c>
      <c r="G4114" s="130">
        <v>1997.26</v>
      </c>
      <c r="H4114" s="131">
        <v>22.670374574347335</v>
      </c>
      <c r="I4114" s="132">
        <v>6812.74</v>
      </c>
    </row>
    <row r="4115" spans="1:9" ht="13.5" customHeight="1" x14ac:dyDescent="0.2">
      <c r="A4115" s="127">
        <v>10110</v>
      </c>
      <c r="B4115" s="127" t="str">
        <f t="shared" si="64"/>
        <v>E13</v>
      </c>
      <c r="C4115" s="129" t="s">
        <v>216</v>
      </c>
      <c r="D4115" s="130">
        <v>2560</v>
      </c>
      <c r="E4115" s="130">
        <v>731.64</v>
      </c>
      <c r="F4115" s="130">
        <v>0</v>
      </c>
      <c r="G4115" s="130">
        <v>731.64</v>
      </c>
      <c r="H4115" s="131">
        <v>28.579687499999999</v>
      </c>
      <c r="I4115" s="132">
        <v>1828.36</v>
      </c>
    </row>
    <row r="4116" spans="1:9" ht="13.5" customHeight="1" x14ac:dyDescent="0.2">
      <c r="A4116" s="127">
        <v>10110</v>
      </c>
      <c r="B4116" s="127" t="str">
        <f t="shared" si="64"/>
        <v>E14</v>
      </c>
      <c r="C4116" s="129" t="s">
        <v>25</v>
      </c>
      <c r="D4116" s="130">
        <v>30500</v>
      </c>
      <c r="E4116" s="130">
        <v>5235.03</v>
      </c>
      <c r="F4116" s="130">
        <v>0</v>
      </c>
      <c r="G4116" s="130">
        <v>5235.03</v>
      </c>
      <c r="H4116" s="131">
        <v>17.164032786885247</v>
      </c>
      <c r="I4116" s="132">
        <v>25264.97</v>
      </c>
    </row>
    <row r="4117" spans="1:9" ht="13.5" customHeight="1" x14ac:dyDescent="0.2">
      <c r="A4117" s="127">
        <v>10110</v>
      </c>
      <c r="B4117" s="127" t="str">
        <f t="shared" si="64"/>
        <v>E15</v>
      </c>
      <c r="C4117" s="129" t="s">
        <v>26</v>
      </c>
      <c r="D4117" s="130">
        <v>5500</v>
      </c>
      <c r="E4117" s="130">
        <v>1027.98</v>
      </c>
      <c r="F4117" s="130">
        <v>0</v>
      </c>
      <c r="G4117" s="130">
        <v>1027.98</v>
      </c>
      <c r="H4117" s="131">
        <v>18.690545454545454</v>
      </c>
      <c r="I4117" s="132">
        <v>4472.0200000000004</v>
      </c>
    </row>
    <row r="4118" spans="1:9" ht="13.5" customHeight="1" x14ac:dyDescent="0.2">
      <c r="A4118" s="127">
        <v>10110</v>
      </c>
      <c r="B4118" s="127" t="str">
        <f t="shared" si="64"/>
        <v>E16</v>
      </c>
      <c r="C4118" s="129" t="s">
        <v>27</v>
      </c>
      <c r="D4118" s="130">
        <v>22100</v>
      </c>
      <c r="E4118" s="130">
        <v>4425.09</v>
      </c>
      <c r="F4118" s="130">
        <v>0</v>
      </c>
      <c r="G4118" s="130">
        <v>4425.09</v>
      </c>
      <c r="H4118" s="131">
        <v>20.023031674208145</v>
      </c>
      <c r="I4118" s="132">
        <v>17674.91</v>
      </c>
    </row>
    <row r="4119" spans="1:9" ht="13.5" customHeight="1" x14ac:dyDescent="0.2">
      <c r="A4119" s="127">
        <v>10110</v>
      </c>
      <c r="B4119" s="127" t="str">
        <f t="shared" si="64"/>
        <v>E17</v>
      </c>
      <c r="C4119" s="129" t="s">
        <v>28</v>
      </c>
      <c r="D4119" s="130">
        <v>0</v>
      </c>
      <c r="E4119" s="130">
        <v>4419.2</v>
      </c>
      <c r="F4119" s="130">
        <v>0</v>
      </c>
      <c r="G4119" s="130">
        <v>4419.2</v>
      </c>
      <c r="H4119" s="131">
        <v>0</v>
      </c>
      <c r="I4119" s="132">
        <v>-4419.2</v>
      </c>
    </row>
    <row r="4120" spans="1:9" ht="13.5" customHeight="1" x14ac:dyDescent="0.2">
      <c r="A4120" s="127">
        <v>10110</v>
      </c>
      <c r="B4120" s="127" t="str">
        <f t="shared" si="64"/>
        <v>E18</v>
      </c>
      <c r="C4120" s="129" t="s">
        <v>29</v>
      </c>
      <c r="D4120" s="130">
        <v>9478</v>
      </c>
      <c r="E4120" s="130">
        <v>5297.59</v>
      </c>
      <c r="F4120" s="130">
        <v>0</v>
      </c>
      <c r="G4120" s="130">
        <v>5297.59</v>
      </c>
      <c r="H4120" s="131">
        <v>55.893542941548851</v>
      </c>
      <c r="I4120" s="132">
        <v>4180.41</v>
      </c>
    </row>
    <row r="4121" spans="1:9" ht="12.75" customHeight="1" x14ac:dyDescent="0.2">
      <c r="A4121" s="127">
        <v>10110</v>
      </c>
      <c r="B4121" s="127" t="str">
        <f t="shared" si="64"/>
        <v/>
      </c>
    </row>
    <row r="4122" spans="1:9" ht="13.5" customHeight="1" x14ac:dyDescent="0.2">
      <c r="A4122" s="127">
        <v>10110</v>
      </c>
      <c r="C4122" s="143" t="s">
        <v>30</v>
      </c>
      <c r="D4122" s="144">
        <v>78948</v>
      </c>
      <c r="E4122" s="144">
        <v>23133.79</v>
      </c>
      <c r="F4122" s="144">
        <v>0</v>
      </c>
      <c r="G4122" s="144">
        <v>23133.79</v>
      </c>
      <c r="H4122" s="145">
        <v>29.302566246136699</v>
      </c>
      <c r="I4122" s="146">
        <v>55814.21</v>
      </c>
    </row>
    <row r="4123" spans="1:9" ht="13.5" customHeight="1" x14ac:dyDescent="0.2">
      <c r="A4123" s="127">
        <v>10110</v>
      </c>
      <c r="B4123" s="127" t="str">
        <f t="shared" si="64"/>
        <v>E19</v>
      </c>
      <c r="C4123" s="129" t="s">
        <v>31</v>
      </c>
      <c r="D4123" s="130">
        <v>77319</v>
      </c>
      <c r="E4123" s="130">
        <v>47315.26</v>
      </c>
      <c r="F4123" s="130">
        <v>0</v>
      </c>
      <c r="G4123" s="130">
        <v>47315.26</v>
      </c>
      <c r="H4123" s="131">
        <v>61.19486801433024</v>
      </c>
      <c r="I4123" s="132">
        <v>30003.74</v>
      </c>
    </row>
    <row r="4124" spans="1:9" ht="13.5" customHeight="1" x14ac:dyDescent="0.2">
      <c r="A4124" s="127">
        <v>10110</v>
      </c>
      <c r="B4124" s="127" t="str">
        <f t="shared" si="64"/>
        <v>E20</v>
      </c>
      <c r="C4124" s="129" t="s">
        <v>32</v>
      </c>
      <c r="D4124" s="130">
        <v>9730</v>
      </c>
      <c r="E4124" s="130">
        <v>7254.16</v>
      </c>
      <c r="F4124" s="130">
        <v>0</v>
      </c>
      <c r="G4124" s="130">
        <v>7254.16</v>
      </c>
      <c r="H4124" s="131">
        <v>74.554573484069891</v>
      </c>
      <c r="I4124" s="132">
        <v>2475.84</v>
      </c>
    </row>
    <row r="4125" spans="1:9" ht="13.5" customHeight="1" x14ac:dyDescent="0.2">
      <c r="A4125" s="127">
        <v>10110</v>
      </c>
      <c r="B4125" s="127" t="str">
        <f t="shared" si="64"/>
        <v>E22</v>
      </c>
      <c r="C4125" s="129" t="s">
        <v>33</v>
      </c>
      <c r="D4125" s="130">
        <v>12884</v>
      </c>
      <c r="E4125" s="130">
        <v>6429.03</v>
      </c>
      <c r="F4125" s="130">
        <v>0</v>
      </c>
      <c r="G4125" s="130">
        <v>6429.03</v>
      </c>
      <c r="H4125" s="131">
        <v>49.899332505433094</v>
      </c>
      <c r="I4125" s="132">
        <v>6454.97</v>
      </c>
    </row>
    <row r="4126" spans="1:9" ht="13.5" customHeight="1" x14ac:dyDescent="0.2">
      <c r="A4126" s="127">
        <v>10110</v>
      </c>
      <c r="B4126" s="127" t="str">
        <f t="shared" si="64"/>
        <v>E23</v>
      </c>
      <c r="C4126" s="129" t="s">
        <v>34</v>
      </c>
      <c r="D4126" s="130">
        <v>14006</v>
      </c>
      <c r="E4126" s="130">
        <v>7306.77</v>
      </c>
      <c r="F4126" s="130">
        <v>0</v>
      </c>
      <c r="G4126" s="130">
        <v>7306.77</v>
      </c>
      <c r="H4126" s="131">
        <v>52.168856204483802</v>
      </c>
      <c r="I4126" s="132">
        <v>6699.23</v>
      </c>
    </row>
    <row r="4127" spans="1:9" ht="13.5" customHeight="1" x14ac:dyDescent="0.2">
      <c r="A4127" s="127">
        <v>10110</v>
      </c>
      <c r="B4127" s="127" t="str">
        <f t="shared" si="64"/>
        <v>E24</v>
      </c>
      <c r="C4127" s="129" t="s">
        <v>35</v>
      </c>
      <c r="D4127" s="130">
        <v>700</v>
      </c>
      <c r="E4127" s="130">
        <v>1012.67</v>
      </c>
      <c r="F4127" s="130">
        <v>0</v>
      </c>
      <c r="G4127" s="130">
        <v>1012.67</v>
      </c>
      <c r="H4127" s="131">
        <v>144.66714285714286</v>
      </c>
      <c r="I4127" s="132">
        <v>-312.67</v>
      </c>
    </row>
    <row r="4128" spans="1:9" ht="13.5" customHeight="1" x14ac:dyDescent="0.2">
      <c r="A4128" s="127">
        <v>10110</v>
      </c>
      <c r="B4128" s="127" t="str">
        <f t="shared" si="64"/>
        <v>E25</v>
      </c>
      <c r="C4128" s="129" t="s">
        <v>36</v>
      </c>
      <c r="D4128" s="130">
        <v>83220</v>
      </c>
      <c r="E4128" s="130">
        <v>19056.3</v>
      </c>
      <c r="F4128" s="130">
        <v>0</v>
      </c>
      <c r="G4128" s="130">
        <v>19056.3</v>
      </c>
      <c r="H4128" s="131">
        <v>22.898702235039654</v>
      </c>
      <c r="I4128" s="132">
        <v>64163.7</v>
      </c>
    </row>
    <row r="4129" spans="1:9" ht="12.75" customHeight="1" x14ac:dyDescent="0.2">
      <c r="A4129" s="127">
        <v>10110</v>
      </c>
      <c r="B4129" s="127" t="str">
        <f t="shared" si="64"/>
        <v/>
      </c>
    </row>
    <row r="4130" spans="1:9" ht="13.5" customHeight="1" x14ac:dyDescent="0.2">
      <c r="A4130" s="127">
        <v>10110</v>
      </c>
      <c r="C4130" s="143" t="s">
        <v>37</v>
      </c>
      <c r="D4130" s="144">
        <v>197859</v>
      </c>
      <c r="E4130" s="144">
        <v>88374.19</v>
      </c>
      <c r="F4130" s="144">
        <v>0</v>
      </c>
      <c r="G4130" s="144">
        <v>88374.19</v>
      </c>
      <c r="H4130" s="145">
        <v>44.665236355182223</v>
      </c>
      <c r="I4130" s="146">
        <v>109484.81</v>
      </c>
    </row>
    <row r="4131" spans="1:9" ht="13.5" customHeight="1" x14ac:dyDescent="0.2">
      <c r="A4131" s="127">
        <v>10110</v>
      </c>
      <c r="B4131" s="127" t="str">
        <f t="shared" si="64"/>
        <v>E26</v>
      </c>
      <c r="C4131" s="129" t="s">
        <v>38</v>
      </c>
      <c r="D4131" s="130">
        <v>30000</v>
      </c>
      <c r="E4131" s="130">
        <v>895</v>
      </c>
      <c r="F4131" s="130">
        <v>0</v>
      </c>
      <c r="G4131" s="130">
        <v>895</v>
      </c>
      <c r="H4131" s="131">
        <v>2.9833333333333329</v>
      </c>
      <c r="I4131" s="132">
        <v>29105</v>
      </c>
    </row>
    <row r="4132" spans="1:9" ht="13.5" customHeight="1" x14ac:dyDescent="0.2">
      <c r="A4132" s="127">
        <v>10110</v>
      </c>
      <c r="B4132" s="127" t="str">
        <f t="shared" si="64"/>
        <v>E27</v>
      </c>
      <c r="C4132" s="129" t="s">
        <v>39</v>
      </c>
      <c r="D4132" s="130">
        <v>116292</v>
      </c>
      <c r="E4132" s="130">
        <v>58798.78</v>
      </c>
      <c r="F4132" s="130">
        <v>0</v>
      </c>
      <c r="G4132" s="130">
        <v>58798.78</v>
      </c>
      <c r="H4132" s="131">
        <v>50.56132838028411</v>
      </c>
      <c r="I4132" s="132">
        <v>57493.22</v>
      </c>
    </row>
    <row r="4133" spans="1:9" ht="13.5" customHeight="1" x14ac:dyDescent="0.2">
      <c r="A4133" s="127">
        <v>10110</v>
      </c>
      <c r="B4133" s="127" t="str">
        <f t="shared" si="64"/>
        <v>E28</v>
      </c>
      <c r="C4133" s="129" t="s">
        <v>40</v>
      </c>
      <c r="D4133" s="130">
        <v>34775</v>
      </c>
      <c r="E4133" s="130">
        <v>18325</v>
      </c>
      <c r="F4133" s="130">
        <v>0</v>
      </c>
      <c r="G4133" s="130">
        <v>18325</v>
      </c>
      <c r="H4133" s="131">
        <v>52.69590222861251</v>
      </c>
      <c r="I4133" s="132">
        <v>16450</v>
      </c>
    </row>
    <row r="4134" spans="1:9" ht="12.75" customHeight="1" x14ac:dyDescent="0.2">
      <c r="A4134" s="127">
        <v>10110</v>
      </c>
      <c r="B4134" s="127" t="str">
        <f t="shared" si="64"/>
        <v/>
      </c>
    </row>
    <row r="4135" spans="1:9" ht="13.5" customHeight="1" x14ac:dyDescent="0.2">
      <c r="A4135" s="127">
        <v>10110</v>
      </c>
      <c r="C4135" s="143" t="s">
        <v>41</v>
      </c>
      <c r="D4135" s="144">
        <v>181067</v>
      </c>
      <c r="E4135" s="144">
        <v>78018.78</v>
      </c>
      <c r="F4135" s="144">
        <v>0</v>
      </c>
      <c r="G4135" s="144">
        <v>78018.78</v>
      </c>
      <c r="H4135" s="145">
        <v>43.088348511876823</v>
      </c>
      <c r="I4135" s="146">
        <v>103048.22</v>
      </c>
    </row>
    <row r="4136" spans="1:9" ht="13.5" customHeight="1" x14ac:dyDescent="0.2">
      <c r="A4136" s="127">
        <v>10110</v>
      </c>
      <c r="B4136" s="127" t="str">
        <f t="shared" si="64"/>
        <v>Con</v>
      </c>
      <c r="C4136" s="129" t="s">
        <v>42</v>
      </c>
      <c r="D4136" s="130">
        <v>12301</v>
      </c>
      <c r="E4136" s="130">
        <v>0</v>
      </c>
      <c r="F4136" s="130">
        <v>0</v>
      </c>
      <c r="G4136" s="130">
        <v>0</v>
      </c>
      <c r="H4136" s="131">
        <v>0</v>
      </c>
      <c r="I4136" s="132">
        <v>12301</v>
      </c>
    </row>
    <row r="4137" spans="1:9" ht="12.75" customHeight="1" x14ac:dyDescent="0.2">
      <c r="A4137" s="127">
        <v>10110</v>
      </c>
      <c r="B4137" s="127" t="str">
        <f t="shared" si="64"/>
        <v/>
      </c>
    </row>
    <row r="4138" spans="1:9" ht="13.5" customHeight="1" x14ac:dyDescent="0.2">
      <c r="A4138" s="127">
        <v>10110</v>
      </c>
      <c r="C4138" s="143" t="s">
        <v>44</v>
      </c>
      <c r="D4138" s="144">
        <v>12301</v>
      </c>
      <c r="E4138" s="144">
        <v>0</v>
      </c>
      <c r="F4138" s="144">
        <v>0</v>
      </c>
      <c r="G4138" s="144">
        <v>0</v>
      </c>
      <c r="H4138" s="145">
        <v>0</v>
      </c>
      <c r="I4138" s="146">
        <v>12301</v>
      </c>
    </row>
    <row r="4139" spans="1:9" ht="0.75" customHeight="1" x14ac:dyDescent="0.2">
      <c r="A4139" s="127">
        <v>10110</v>
      </c>
      <c r="B4139" s="127" t="str">
        <f t="shared" si="64"/>
        <v/>
      </c>
    </row>
    <row r="4140" spans="1:9" ht="15.75" customHeight="1" x14ac:dyDescent="0.2">
      <c r="A4140" s="127">
        <v>10110</v>
      </c>
      <c r="C4140" s="139" t="s">
        <v>45</v>
      </c>
      <c r="D4140" s="140">
        <v>2062784</v>
      </c>
      <c r="E4140" s="140">
        <v>216166</v>
      </c>
      <c r="F4140" s="140">
        <v>0</v>
      </c>
      <c r="G4140" s="140">
        <v>216166</v>
      </c>
      <c r="H4140" s="141">
        <v>10.479332785206786</v>
      </c>
      <c r="I4140" s="142">
        <v>1846618</v>
      </c>
    </row>
    <row r="4141" spans="1:9" ht="14.25" customHeight="1" x14ac:dyDescent="0.2">
      <c r="A4141" s="127">
        <v>10110</v>
      </c>
      <c r="B4141" s="127" t="s">
        <v>322</v>
      </c>
      <c r="C4141" s="161" t="s">
        <v>46</v>
      </c>
      <c r="D4141" s="162">
        <v>147829</v>
      </c>
      <c r="E4141" s="162">
        <v>-1546050.63</v>
      </c>
      <c r="F4141" s="162">
        <v>0</v>
      </c>
      <c r="G4141" s="162">
        <v>-1546050.63</v>
      </c>
      <c r="H4141" s="151">
        <v>-1045.8371699734153</v>
      </c>
      <c r="I4141" s="152">
        <v>1693879.63</v>
      </c>
    </row>
    <row r="4142" spans="1:9" ht="0.75" customHeight="1" x14ac:dyDescent="0.2">
      <c r="A4142" s="127">
        <v>10110</v>
      </c>
      <c r="B4142" s="127" t="str">
        <f t="shared" si="64"/>
        <v/>
      </c>
    </row>
    <row r="4143" spans="1:9" ht="14.25" customHeight="1" x14ac:dyDescent="0.2">
      <c r="A4143" s="127">
        <v>10110</v>
      </c>
      <c r="B4143" s="127" t="str">
        <f t="shared" si="64"/>
        <v>TOT</v>
      </c>
      <c r="C4143" s="133" t="s">
        <v>58</v>
      </c>
      <c r="D4143" s="134">
        <v>147829</v>
      </c>
      <c r="E4143" s="134">
        <v>-1546050.63</v>
      </c>
      <c r="F4143" s="134">
        <v>0</v>
      </c>
      <c r="G4143" s="134">
        <v>-1546050.63</v>
      </c>
      <c r="H4143" s="135">
        <v>-1045.8371699734153</v>
      </c>
      <c r="I4143" s="136">
        <v>1693879.63</v>
      </c>
    </row>
    <row r="4144" spans="1:9" ht="6.75" customHeight="1" x14ac:dyDescent="0.2">
      <c r="B4144" s="127" t="str">
        <f t="shared" si="64"/>
        <v>Lon</v>
      </c>
      <c r="C4144" s="247" t="s">
        <v>202</v>
      </c>
      <c r="D4144" s="247"/>
      <c r="E4144" s="247"/>
      <c r="F4144" s="247"/>
      <c r="G4144" s="247"/>
    </row>
    <row r="4145" spans="1:9" ht="13.5" customHeight="1" x14ac:dyDescent="0.2">
      <c r="B4145" s="127" t="str">
        <f t="shared" si="64"/>
        <v/>
      </c>
      <c r="C4145" s="247"/>
      <c r="D4145" s="247"/>
      <c r="E4145" s="247"/>
      <c r="F4145" s="247"/>
      <c r="G4145" s="247"/>
    </row>
    <row r="4146" spans="1:9" ht="6.75" customHeight="1" x14ac:dyDescent="0.2">
      <c r="B4146" s="127" t="str">
        <f t="shared" si="64"/>
        <v/>
      </c>
      <c r="C4146" s="247"/>
      <c r="D4146" s="247"/>
      <c r="E4146" s="247"/>
      <c r="F4146" s="247"/>
      <c r="G4146" s="247"/>
    </row>
    <row r="4147" spans="1:9" ht="13.5" customHeight="1" x14ac:dyDescent="0.2">
      <c r="B4147" s="127" t="str">
        <f t="shared" si="64"/>
        <v>Rep</v>
      </c>
      <c r="C4147" s="248" t="s">
        <v>203</v>
      </c>
      <c r="D4147" s="248"/>
      <c r="E4147" s="248"/>
      <c r="F4147" s="248"/>
      <c r="G4147" s="248"/>
    </row>
    <row r="4148" spans="1:9" ht="6.75" customHeight="1" x14ac:dyDescent="0.2">
      <c r="B4148" s="127" t="str">
        <f t="shared" si="64"/>
        <v/>
      </c>
    </row>
    <row r="4149" spans="1:9" ht="12.75" customHeight="1" x14ac:dyDescent="0.2">
      <c r="B4149" s="127" t="str">
        <f t="shared" si="64"/>
        <v>Cos</v>
      </c>
      <c r="C4149" s="248" t="s">
        <v>284</v>
      </c>
      <c r="D4149" s="248"/>
      <c r="E4149" s="248"/>
      <c r="F4149" s="248"/>
      <c r="G4149" s="248"/>
    </row>
    <row r="4150" spans="1:9" ht="13.5" customHeight="1" x14ac:dyDescent="0.2">
      <c r="B4150" s="127" t="str">
        <f t="shared" si="64"/>
        <v/>
      </c>
      <c r="C4150" s="248"/>
      <c r="D4150" s="248"/>
      <c r="E4150" s="248"/>
      <c r="F4150" s="248"/>
      <c r="G4150" s="248"/>
    </row>
    <row r="4151" spans="1:9" ht="6" customHeight="1" x14ac:dyDescent="0.2">
      <c r="B4151" s="127" t="str">
        <f t="shared" si="64"/>
        <v/>
      </c>
    </row>
    <row r="4152" spans="1:9" ht="13.5" customHeight="1" x14ac:dyDescent="0.2">
      <c r="B4152" s="127" t="str">
        <f t="shared" si="64"/>
        <v xml:space="preserve">
CF</v>
      </c>
      <c r="C4152" s="249" t="s">
        <v>205</v>
      </c>
      <c r="D4152" s="251" t="s">
        <v>206</v>
      </c>
      <c r="E4152" s="251" t="s">
        <v>207</v>
      </c>
      <c r="F4152" s="251" t="s">
        <v>208</v>
      </c>
      <c r="G4152" s="252" t="s">
        <v>209</v>
      </c>
      <c r="H4152" s="245" t="s">
        <v>210</v>
      </c>
      <c r="I4152" s="243" t="s">
        <v>211</v>
      </c>
    </row>
    <row r="4153" spans="1:9" ht="15" customHeight="1" x14ac:dyDescent="0.2">
      <c r="B4153" s="127" t="str">
        <f t="shared" si="64"/>
        <v/>
      </c>
      <c r="C4153" s="250"/>
      <c r="D4153" s="246"/>
      <c r="E4153" s="246"/>
      <c r="F4153" s="246"/>
      <c r="G4153" s="253"/>
      <c r="H4153" s="246"/>
      <c r="I4153" s="244"/>
    </row>
    <row r="4154" spans="1:9" ht="16.5" customHeight="1" x14ac:dyDescent="0.2">
      <c r="A4154" s="127">
        <v>10112</v>
      </c>
      <c r="B4154" s="126" t="s">
        <v>321</v>
      </c>
      <c r="C4154" s="147" t="s">
        <v>5</v>
      </c>
      <c r="D4154" s="148">
        <v>129909</v>
      </c>
      <c r="E4154" s="149"/>
      <c r="F4154" s="149"/>
      <c r="G4154" s="149"/>
      <c r="H4154" s="149"/>
      <c r="I4154" s="150"/>
    </row>
    <row r="4155" spans="1:9" ht="13.5" customHeight="1" x14ac:dyDescent="0.2">
      <c r="A4155" s="127">
        <v>10112</v>
      </c>
      <c r="B4155" s="127" t="str">
        <f t="shared" si="64"/>
        <v>I01</v>
      </c>
      <c r="C4155" s="129" t="s">
        <v>6</v>
      </c>
      <c r="D4155" s="130">
        <v>-1621325</v>
      </c>
      <c r="E4155" s="130">
        <v>-457893.38</v>
      </c>
      <c r="F4155" s="130">
        <v>0</v>
      </c>
      <c r="G4155" s="130">
        <v>-457893.38</v>
      </c>
      <c r="H4155" s="131">
        <v>28.241924351996047</v>
      </c>
      <c r="I4155" s="132">
        <v>-1163431.6200000001</v>
      </c>
    </row>
    <row r="4156" spans="1:9" ht="13.5" customHeight="1" x14ac:dyDescent="0.2">
      <c r="A4156" s="127">
        <v>10112</v>
      </c>
      <c r="B4156" s="127" t="str">
        <f t="shared" si="64"/>
        <v>I03</v>
      </c>
      <c r="C4156" s="129" t="s">
        <v>7</v>
      </c>
      <c r="D4156" s="130">
        <v>-68357</v>
      </c>
      <c r="E4156" s="130">
        <v>-20553</v>
      </c>
      <c r="F4156" s="130">
        <v>0</v>
      </c>
      <c r="G4156" s="130">
        <v>-20553</v>
      </c>
      <c r="H4156" s="131">
        <v>30.0671474757523</v>
      </c>
      <c r="I4156" s="132">
        <v>-47804</v>
      </c>
    </row>
    <row r="4157" spans="1:9" ht="13.5" customHeight="1" x14ac:dyDescent="0.2">
      <c r="A4157" s="127">
        <v>10112</v>
      </c>
      <c r="B4157" s="127" t="str">
        <f t="shared" si="64"/>
        <v>I05</v>
      </c>
      <c r="C4157" s="129" t="s">
        <v>8</v>
      </c>
      <c r="D4157" s="130">
        <v>-14180</v>
      </c>
      <c r="E4157" s="130">
        <v>0</v>
      </c>
      <c r="F4157" s="130">
        <v>0</v>
      </c>
      <c r="G4157" s="130">
        <v>0</v>
      </c>
      <c r="H4157" s="131">
        <v>0</v>
      </c>
      <c r="I4157" s="132">
        <v>-14180</v>
      </c>
    </row>
    <row r="4158" spans="1:9" ht="13.5" customHeight="1" x14ac:dyDescent="0.2">
      <c r="A4158" s="127">
        <v>10112</v>
      </c>
      <c r="B4158" s="127" t="str">
        <f t="shared" si="64"/>
        <v>I08</v>
      </c>
      <c r="C4158" s="129" t="s">
        <v>213</v>
      </c>
      <c r="D4158" s="130">
        <v>-153530</v>
      </c>
      <c r="E4158" s="130">
        <v>-5539.14</v>
      </c>
      <c r="F4158" s="130">
        <v>0</v>
      </c>
      <c r="G4158" s="130">
        <v>-5539.14</v>
      </c>
      <c r="H4158" s="131">
        <v>3.607855142317463</v>
      </c>
      <c r="I4158" s="132">
        <v>-147990.85999999999</v>
      </c>
    </row>
    <row r="4159" spans="1:9" ht="13.5" customHeight="1" x14ac:dyDescent="0.2">
      <c r="A4159" s="127">
        <v>10112</v>
      </c>
      <c r="B4159" s="127" t="str">
        <f t="shared" si="64"/>
        <v>I09</v>
      </c>
      <c r="C4159" s="129" t="s">
        <v>10</v>
      </c>
      <c r="D4159" s="130">
        <v>-161532</v>
      </c>
      <c r="E4159" s="130">
        <v>-42815.51</v>
      </c>
      <c r="F4159" s="130">
        <v>0</v>
      </c>
      <c r="G4159" s="130">
        <v>-42815.51</v>
      </c>
      <c r="H4159" s="131">
        <v>26.505899759799917</v>
      </c>
      <c r="I4159" s="132">
        <v>-118716.49</v>
      </c>
    </row>
    <row r="4160" spans="1:9" ht="13.5" customHeight="1" x14ac:dyDescent="0.2">
      <c r="A4160" s="127">
        <v>10112</v>
      </c>
      <c r="B4160" s="127" t="str">
        <f t="shared" si="64"/>
        <v>I10</v>
      </c>
      <c r="C4160" s="129" t="s">
        <v>63</v>
      </c>
      <c r="D4160" s="130">
        <v>-15000</v>
      </c>
      <c r="E4160" s="130">
        <v>0</v>
      </c>
      <c r="F4160" s="130">
        <v>0</v>
      </c>
      <c r="G4160" s="130">
        <v>0</v>
      </c>
      <c r="H4160" s="131">
        <v>0</v>
      </c>
      <c r="I4160" s="132">
        <v>-15000</v>
      </c>
    </row>
    <row r="4161" spans="1:9" ht="13.5" customHeight="1" x14ac:dyDescent="0.2">
      <c r="A4161" s="127">
        <v>10112</v>
      </c>
      <c r="B4161" s="127" t="str">
        <f t="shared" si="64"/>
        <v>I12</v>
      </c>
      <c r="C4161" s="129" t="s">
        <v>11</v>
      </c>
      <c r="D4161" s="130">
        <v>-45165</v>
      </c>
      <c r="E4161" s="130">
        <v>-27251.3</v>
      </c>
      <c r="F4161" s="130">
        <v>0</v>
      </c>
      <c r="G4161" s="130">
        <v>-27251.3</v>
      </c>
      <c r="H4161" s="131">
        <v>60.337208015055914</v>
      </c>
      <c r="I4161" s="132">
        <v>-17913.7</v>
      </c>
    </row>
    <row r="4162" spans="1:9" ht="13.5" customHeight="1" x14ac:dyDescent="0.2">
      <c r="A4162" s="127">
        <v>10112</v>
      </c>
      <c r="B4162" s="127" t="str">
        <f t="shared" si="64"/>
        <v>I13</v>
      </c>
      <c r="C4162" s="129" t="s">
        <v>12</v>
      </c>
      <c r="D4162" s="130">
        <v>-378500</v>
      </c>
      <c r="E4162" s="130">
        <v>-93916.51</v>
      </c>
      <c r="F4162" s="130">
        <v>0</v>
      </c>
      <c r="G4162" s="130">
        <v>-93916.51</v>
      </c>
      <c r="H4162" s="131">
        <v>24.812816380449146</v>
      </c>
      <c r="I4162" s="132">
        <v>-284583.49</v>
      </c>
    </row>
    <row r="4163" spans="1:9" ht="13.5" customHeight="1" x14ac:dyDescent="0.2">
      <c r="A4163" s="127">
        <v>10112</v>
      </c>
      <c r="B4163" s="127" t="str">
        <f t="shared" si="64"/>
        <v>I18</v>
      </c>
      <c r="C4163" s="129" t="s">
        <v>13</v>
      </c>
      <c r="D4163" s="130">
        <v>-83256</v>
      </c>
      <c r="E4163" s="130">
        <v>0</v>
      </c>
      <c r="F4163" s="130">
        <v>0</v>
      </c>
      <c r="G4163" s="130">
        <v>0</v>
      </c>
      <c r="H4163" s="131">
        <v>0</v>
      </c>
      <c r="I4163" s="132">
        <v>-83256</v>
      </c>
    </row>
    <row r="4164" spans="1:9" ht="12.75" customHeight="1" x14ac:dyDescent="0.2">
      <c r="A4164" s="127">
        <v>10112</v>
      </c>
      <c r="B4164" s="127" t="str">
        <f t="shared" si="64"/>
        <v/>
      </c>
    </row>
    <row r="4165" spans="1:9" ht="13.5" customHeight="1" x14ac:dyDescent="0.2">
      <c r="A4165" s="127">
        <v>10112</v>
      </c>
      <c r="C4165" s="143" t="s">
        <v>14</v>
      </c>
      <c r="D4165" s="144">
        <v>-2540845</v>
      </c>
      <c r="E4165" s="144">
        <v>-647968.84</v>
      </c>
      <c r="F4165" s="144">
        <v>0</v>
      </c>
      <c r="G4165" s="144">
        <v>-647968.84</v>
      </c>
      <c r="H4165" s="145">
        <v>25.502100285534929</v>
      </c>
      <c r="I4165" s="146">
        <v>-1892876.16</v>
      </c>
    </row>
    <row r="4166" spans="1:9" ht="0.75" customHeight="1" x14ac:dyDescent="0.2">
      <c r="A4166" s="127">
        <v>10112</v>
      </c>
      <c r="B4166" s="127" t="str">
        <f t="shared" si="64"/>
        <v/>
      </c>
    </row>
    <row r="4167" spans="1:9" ht="13.5" customHeight="1" x14ac:dyDescent="0.2">
      <c r="A4167" s="127">
        <v>10112</v>
      </c>
      <c r="B4167" s="127" t="str">
        <f t="shared" si="64"/>
        <v>E01</v>
      </c>
      <c r="C4167" s="129" t="s">
        <v>15</v>
      </c>
      <c r="D4167" s="130">
        <v>1198613</v>
      </c>
      <c r="E4167" s="130">
        <v>263653.03000000003</v>
      </c>
      <c r="F4167" s="130">
        <v>0</v>
      </c>
      <c r="G4167" s="130">
        <v>263653.03000000003</v>
      </c>
      <c r="H4167" s="131">
        <v>21.996510132962012</v>
      </c>
      <c r="I4167" s="132">
        <v>934959.97</v>
      </c>
    </row>
    <row r="4168" spans="1:9" ht="13.5" customHeight="1" x14ac:dyDescent="0.2">
      <c r="A4168" s="127">
        <v>10112</v>
      </c>
      <c r="B4168" s="127" t="str">
        <f t="shared" si="64"/>
        <v>E02</v>
      </c>
      <c r="C4168" s="129" t="s">
        <v>16</v>
      </c>
      <c r="D4168" s="130">
        <v>6000</v>
      </c>
      <c r="E4168" s="130">
        <v>9047.85</v>
      </c>
      <c r="F4168" s="130">
        <v>0</v>
      </c>
      <c r="G4168" s="130">
        <v>9047.85</v>
      </c>
      <c r="H4168" s="131">
        <v>150.79750000000001</v>
      </c>
      <c r="I4168" s="132">
        <v>-3047.85</v>
      </c>
    </row>
    <row r="4169" spans="1:9" ht="13.5" customHeight="1" x14ac:dyDescent="0.2">
      <c r="A4169" s="127">
        <v>10112</v>
      </c>
      <c r="B4169" s="127" t="str">
        <f t="shared" si="64"/>
        <v>E03</v>
      </c>
      <c r="C4169" s="129" t="s">
        <v>17</v>
      </c>
      <c r="D4169" s="130">
        <v>386469</v>
      </c>
      <c r="E4169" s="130">
        <v>108772.56</v>
      </c>
      <c r="F4169" s="130">
        <v>0</v>
      </c>
      <c r="G4169" s="130">
        <v>108772.56</v>
      </c>
      <c r="H4169" s="131">
        <v>28.145222514613071</v>
      </c>
      <c r="I4169" s="132">
        <v>277696.44</v>
      </c>
    </row>
    <row r="4170" spans="1:9" ht="13.5" customHeight="1" x14ac:dyDescent="0.2">
      <c r="A4170" s="127">
        <v>10112</v>
      </c>
      <c r="B4170" s="127" t="str">
        <f t="shared" si="64"/>
        <v>E04</v>
      </c>
      <c r="C4170" s="129" t="s">
        <v>18</v>
      </c>
      <c r="D4170" s="130">
        <v>59226</v>
      </c>
      <c r="E4170" s="130">
        <v>15926.650000000001</v>
      </c>
      <c r="F4170" s="130">
        <v>0</v>
      </c>
      <c r="G4170" s="130">
        <v>15926.650000000001</v>
      </c>
      <c r="H4170" s="131">
        <v>26.891314625333475</v>
      </c>
      <c r="I4170" s="132">
        <v>43299.35</v>
      </c>
    </row>
    <row r="4171" spans="1:9" ht="13.5" customHeight="1" x14ac:dyDescent="0.2">
      <c r="A4171" s="127">
        <v>10112</v>
      </c>
      <c r="B4171" s="127" t="str">
        <f t="shared" si="64"/>
        <v>E05</v>
      </c>
      <c r="C4171" s="129" t="s">
        <v>214</v>
      </c>
      <c r="D4171" s="130">
        <v>191600</v>
      </c>
      <c r="E4171" s="130">
        <v>47949.55</v>
      </c>
      <c r="F4171" s="130">
        <v>0</v>
      </c>
      <c r="G4171" s="130">
        <v>47949.55</v>
      </c>
      <c r="H4171" s="131">
        <v>25.025861169102296</v>
      </c>
      <c r="I4171" s="132">
        <v>143650.45000000001</v>
      </c>
    </row>
    <row r="4172" spans="1:9" ht="13.5" customHeight="1" x14ac:dyDescent="0.2">
      <c r="A4172" s="127">
        <v>10112</v>
      </c>
      <c r="B4172" s="127" t="str">
        <f t="shared" ref="B4172:B4235" si="65">LEFT(C4172,3)</f>
        <v>E07</v>
      </c>
      <c r="C4172" s="129" t="s">
        <v>19</v>
      </c>
      <c r="D4172" s="130">
        <v>66509</v>
      </c>
      <c r="E4172" s="130">
        <v>11456.07</v>
      </c>
      <c r="F4172" s="130">
        <v>0</v>
      </c>
      <c r="G4172" s="130">
        <v>11456.07</v>
      </c>
      <c r="H4172" s="131">
        <v>17.224841750740502</v>
      </c>
      <c r="I4172" s="132">
        <v>55052.93</v>
      </c>
    </row>
    <row r="4173" spans="1:9" ht="13.5" customHeight="1" x14ac:dyDescent="0.2">
      <c r="A4173" s="127">
        <v>10112</v>
      </c>
      <c r="B4173" s="127" t="str">
        <f t="shared" si="65"/>
        <v>E08</v>
      </c>
      <c r="C4173" s="129" t="s">
        <v>20</v>
      </c>
      <c r="D4173" s="130">
        <v>7426</v>
      </c>
      <c r="E4173" s="130">
        <v>-11198.92</v>
      </c>
      <c r="F4173" s="130">
        <v>0</v>
      </c>
      <c r="G4173" s="130">
        <v>-11198.92</v>
      </c>
      <c r="H4173" s="131">
        <v>-150.80689469431726</v>
      </c>
      <c r="I4173" s="132">
        <v>18624.919999999998</v>
      </c>
    </row>
    <row r="4174" spans="1:9" ht="13.5" customHeight="1" x14ac:dyDescent="0.2">
      <c r="A4174" s="127">
        <v>10112</v>
      </c>
      <c r="B4174" s="127" t="str">
        <f t="shared" si="65"/>
        <v>E09</v>
      </c>
      <c r="C4174" s="129" t="s">
        <v>215</v>
      </c>
      <c r="D4174" s="130">
        <v>4255</v>
      </c>
      <c r="E4174" s="130">
        <v>2700.74</v>
      </c>
      <c r="F4174" s="130">
        <v>0</v>
      </c>
      <c r="G4174" s="130">
        <v>2700.74</v>
      </c>
      <c r="H4174" s="131">
        <v>63.472150411280836</v>
      </c>
      <c r="I4174" s="132">
        <v>1554.26</v>
      </c>
    </row>
    <row r="4175" spans="1:9" ht="13.5" customHeight="1" x14ac:dyDescent="0.2">
      <c r="A4175" s="127">
        <v>10112</v>
      </c>
      <c r="B4175" s="127" t="str">
        <f t="shared" si="65"/>
        <v>E10</v>
      </c>
      <c r="C4175" s="129" t="s">
        <v>21</v>
      </c>
      <c r="D4175" s="130">
        <v>21781</v>
      </c>
      <c r="E4175" s="130">
        <v>20081.16</v>
      </c>
      <c r="F4175" s="130">
        <v>0</v>
      </c>
      <c r="G4175" s="130">
        <v>20081.16</v>
      </c>
      <c r="H4175" s="131">
        <v>92.195766952848828</v>
      </c>
      <c r="I4175" s="132">
        <v>1699.84</v>
      </c>
    </row>
    <row r="4176" spans="1:9" ht="13.5" customHeight="1" x14ac:dyDescent="0.2">
      <c r="A4176" s="127">
        <v>10112</v>
      </c>
      <c r="B4176" s="127" t="str">
        <f t="shared" si="65"/>
        <v>E11</v>
      </c>
      <c r="C4176" s="129" t="s">
        <v>22</v>
      </c>
      <c r="D4176" s="130">
        <v>3265</v>
      </c>
      <c r="E4176" s="130">
        <v>0</v>
      </c>
      <c r="F4176" s="130">
        <v>0</v>
      </c>
      <c r="G4176" s="130">
        <v>0</v>
      </c>
      <c r="H4176" s="131">
        <v>0</v>
      </c>
      <c r="I4176" s="132">
        <v>3265</v>
      </c>
    </row>
    <row r="4177" spans="1:9" ht="12.75" customHeight="1" x14ac:dyDescent="0.2">
      <c r="A4177" s="127">
        <v>10112</v>
      </c>
      <c r="B4177" s="127" t="str">
        <f t="shared" si="65"/>
        <v/>
      </c>
    </row>
    <row r="4178" spans="1:9" ht="13.5" customHeight="1" x14ac:dyDescent="0.2">
      <c r="A4178" s="127">
        <v>10112</v>
      </c>
      <c r="C4178" s="143" t="s">
        <v>23</v>
      </c>
      <c r="D4178" s="144">
        <v>1945144</v>
      </c>
      <c r="E4178" s="144">
        <v>468388.69</v>
      </c>
      <c r="F4178" s="144">
        <v>0</v>
      </c>
      <c r="G4178" s="144">
        <v>468388.69</v>
      </c>
      <c r="H4178" s="145">
        <v>24.079897940718016</v>
      </c>
      <c r="I4178" s="146">
        <v>1476755.31</v>
      </c>
    </row>
    <row r="4179" spans="1:9" ht="13.5" customHeight="1" x14ac:dyDescent="0.2">
      <c r="A4179" s="127">
        <v>10112</v>
      </c>
      <c r="B4179" s="127" t="str">
        <f t="shared" si="65"/>
        <v>E12</v>
      </c>
      <c r="C4179" s="129" t="s">
        <v>24</v>
      </c>
      <c r="D4179" s="130">
        <v>82116</v>
      </c>
      <c r="E4179" s="130">
        <v>12904.51</v>
      </c>
      <c r="F4179" s="130">
        <v>0</v>
      </c>
      <c r="G4179" s="130">
        <v>12904.51</v>
      </c>
      <c r="H4179" s="131">
        <v>15.71497637488431</v>
      </c>
      <c r="I4179" s="132">
        <v>69211.490000000005</v>
      </c>
    </row>
    <row r="4180" spans="1:9" ht="13.5" customHeight="1" x14ac:dyDescent="0.2">
      <c r="A4180" s="127">
        <v>10112</v>
      </c>
      <c r="B4180" s="127" t="str">
        <f t="shared" si="65"/>
        <v>E13</v>
      </c>
      <c r="C4180" s="129" t="s">
        <v>216</v>
      </c>
      <c r="D4180" s="130">
        <v>500</v>
      </c>
      <c r="E4180" s="130">
        <v>0</v>
      </c>
      <c r="F4180" s="130">
        <v>0</v>
      </c>
      <c r="G4180" s="130">
        <v>0</v>
      </c>
      <c r="H4180" s="131">
        <v>0</v>
      </c>
      <c r="I4180" s="132">
        <v>500</v>
      </c>
    </row>
    <row r="4181" spans="1:9" ht="13.5" customHeight="1" x14ac:dyDescent="0.2">
      <c r="A4181" s="127">
        <v>10112</v>
      </c>
      <c r="B4181" s="127" t="str">
        <f t="shared" si="65"/>
        <v>E14</v>
      </c>
      <c r="C4181" s="129" t="s">
        <v>25</v>
      </c>
      <c r="D4181" s="130">
        <v>42550</v>
      </c>
      <c r="E4181" s="130">
        <v>9695.4</v>
      </c>
      <c r="F4181" s="130">
        <v>0</v>
      </c>
      <c r="G4181" s="130">
        <v>9695.4</v>
      </c>
      <c r="H4181" s="131">
        <v>22.785898942420687</v>
      </c>
      <c r="I4181" s="132">
        <v>32854.6</v>
      </c>
    </row>
    <row r="4182" spans="1:9" ht="13.5" customHeight="1" x14ac:dyDescent="0.2">
      <c r="A4182" s="127">
        <v>10112</v>
      </c>
      <c r="B4182" s="127" t="str">
        <f t="shared" si="65"/>
        <v>E15</v>
      </c>
      <c r="C4182" s="129" t="s">
        <v>26</v>
      </c>
      <c r="D4182" s="130">
        <v>4500</v>
      </c>
      <c r="E4182" s="130">
        <v>1361.46</v>
      </c>
      <c r="F4182" s="130">
        <v>0</v>
      </c>
      <c r="G4182" s="130">
        <v>1361.46</v>
      </c>
      <c r="H4182" s="131">
        <v>30.254666666666662</v>
      </c>
      <c r="I4182" s="132">
        <v>3138.54</v>
      </c>
    </row>
    <row r="4183" spans="1:9" ht="13.5" customHeight="1" x14ac:dyDescent="0.2">
      <c r="A4183" s="127">
        <v>10112</v>
      </c>
      <c r="B4183" s="127" t="str">
        <f t="shared" si="65"/>
        <v>E16</v>
      </c>
      <c r="C4183" s="129" t="s">
        <v>27</v>
      </c>
      <c r="D4183" s="130">
        <v>30275</v>
      </c>
      <c r="E4183" s="130">
        <v>4908.42</v>
      </c>
      <c r="F4183" s="130">
        <v>0</v>
      </c>
      <c r="G4183" s="130">
        <v>4908.42</v>
      </c>
      <c r="H4183" s="131">
        <v>16.212782824112303</v>
      </c>
      <c r="I4183" s="132">
        <v>25366.58</v>
      </c>
    </row>
    <row r="4184" spans="1:9" ht="13.5" customHeight="1" x14ac:dyDescent="0.2">
      <c r="A4184" s="127">
        <v>10112</v>
      </c>
      <c r="B4184" s="127" t="str">
        <f t="shared" si="65"/>
        <v>E17</v>
      </c>
      <c r="C4184" s="129" t="s">
        <v>28</v>
      </c>
      <c r="D4184" s="130">
        <v>12475</v>
      </c>
      <c r="E4184" s="130">
        <v>12825</v>
      </c>
      <c r="F4184" s="130">
        <v>0</v>
      </c>
      <c r="G4184" s="130">
        <v>12825</v>
      </c>
      <c r="H4184" s="131">
        <v>102.8056112224449</v>
      </c>
      <c r="I4184" s="132">
        <v>-350</v>
      </c>
    </row>
    <row r="4185" spans="1:9" ht="13.5" customHeight="1" x14ac:dyDescent="0.2">
      <c r="A4185" s="127">
        <v>10112</v>
      </c>
      <c r="B4185" s="127" t="str">
        <f t="shared" si="65"/>
        <v>E18</v>
      </c>
      <c r="C4185" s="129" t="s">
        <v>29</v>
      </c>
      <c r="D4185" s="130">
        <v>10595</v>
      </c>
      <c r="E4185" s="130">
        <v>6323.37</v>
      </c>
      <c r="F4185" s="130">
        <v>0</v>
      </c>
      <c r="G4185" s="130">
        <v>6323.37</v>
      </c>
      <c r="H4185" s="131">
        <v>59.682586125530904</v>
      </c>
      <c r="I4185" s="132">
        <v>4271.63</v>
      </c>
    </row>
    <row r="4186" spans="1:9" ht="12.75" customHeight="1" x14ac:dyDescent="0.2">
      <c r="A4186" s="127">
        <v>10112</v>
      </c>
      <c r="B4186" s="127" t="str">
        <f t="shared" si="65"/>
        <v/>
      </c>
    </row>
    <row r="4187" spans="1:9" ht="13.5" customHeight="1" x14ac:dyDescent="0.2">
      <c r="A4187" s="127">
        <v>10112</v>
      </c>
      <c r="C4187" s="143" t="s">
        <v>30</v>
      </c>
      <c r="D4187" s="144">
        <v>183011</v>
      </c>
      <c r="E4187" s="144">
        <v>48018.16</v>
      </c>
      <c r="F4187" s="144">
        <v>0</v>
      </c>
      <c r="G4187" s="144">
        <v>48018.16</v>
      </c>
      <c r="H4187" s="145">
        <v>26.237854555190676</v>
      </c>
      <c r="I4187" s="146">
        <v>134992.84</v>
      </c>
    </row>
    <row r="4188" spans="1:9" ht="13.5" customHeight="1" x14ac:dyDescent="0.2">
      <c r="A4188" s="127">
        <v>10112</v>
      </c>
      <c r="B4188" s="127" t="str">
        <f t="shared" si="65"/>
        <v>E19</v>
      </c>
      <c r="C4188" s="129" t="s">
        <v>31</v>
      </c>
      <c r="D4188" s="130">
        <v>113506</v>
      </c>
      <c r="E4188" s="130">
        <v>34445.879999999997</v>
      </c>
      <c r="F4188" s="130">
        <v>0</v>
      </c>
      <c r="G4188" s="130">
        <v>34445.879999999997</v>
      </c>
      <c r="H4188" s="131">
        <v>30.347188694870756</v>
      </c>
      <c r="I4188" s="132">
        <v>79060.12</v>
      </c>
    </row>
    <row r="4189" spans="1:9" ht="13.5" customHeight="1" x14ac:dyDescent="0.2">
      <c r="A4189" s="127">
        <v>10112</v>
      </c>
      <c r="B4189" s="127" t="str">
        <f t="shared" si="65"/>
        <v>E20</v>
      </c>
      <c r="C4189" s="129" t="s">
        <v>32</v>
      </c>
      <c r="D4189" s="130">
        <v>24894</v>
      </c>
      <c r="E4189" s="130">
        <v>6386.47</v>
      </c>
      <c r="F4189" s="130">
        <v>0</v>
      </c>
      <c r="G4189" s="130">
        <v>6386.47</v>
      </c>
      <c r="H4189" s="131">
        <v>25.654655740339038</v>
      </c>
      <c r="I4189" s="132">
        <v>18507.53</v>
      </c>
    </row>
    <row r="4190" spans="1:9" ht="13.5" customHeight="1" x14ac:dyDescent="0.2">
      <c r="A4190" s="127">
        <v>10112</v>
      </c>
      <c r="B4190" s="127" t="str">
        <f t="shared" si="65"/>
        <v>E22</v>
      </c>
      <c r="C4190" s="129" t="s">
        <v>33</v>
      </c>
      <c r="D4190" s="130">
        <v>23950</v>
      </c>
      <c r="E4190" s="130">
        <v>11104.58</v>
      </c>
      <c r="F4190" s="130">
        <v>0</v>
      </c>
      <c r="G4190" s="130">
        <v>11104.58</v>
      </c>
      <c r="H4190" s="131">
        <v>46.365678496868476</v>
      </c>
      <c r="I4190" s="132">
        <v>12845.42</v>
      </c>
    </row>
    <row r="4191" spans="1:9" ht="13.5" customHeight="1" x14ac:dyDescent="0.2">
      <c r="A4191" s="127">
        <v>10112</v>
      </c>
      <c r="B4191" s="127" t="str">
        <f t="shared" si="65"/>
        <v>E23</v>
      </c>
      <c r="C4191" s="129" t="s">
        <v>34</v>
      </c>
      <c r="D4191" s="130">
        <v>13808</v>
      </c>
      <c r="E4191" s="130">
        <v>-6642</v>
      </c>
      <c r="F4191" s="130">
        <v>0</v>
      </c>
      <c r="G4191" s="130">
        <v>-6642</v>
      </c>
      <c r="H4191" s="131">
        <v>-48.102549246813439</v>
      </c>
      <c r="I4191" s="132">
        <v>20450</v>
      </c>
    </row>
    <row r="4192" spans="1:9" ht="13.5" customHeight="1" x14ac:dyDescent="0.2">
      <c r="A4192" s="127">
        <v>10112</v>
      </c>
      <c r="B4192" s="127" t="str">
        <f t="shared" si="65"/>
        <v>E24</v>
      </c>
      <c r="C4192" s="129" t="s">
        <v>35</v>
      </c>
      <c r="D4192" s="130">
        <v>9570</v>
      </c>
      <c r="E4192" s="130">
        <v>6247.9</v>
      </c>
      <c r="F4192" s="130">
        <v>0</v>
      </c>
      <c r="G4192" s="130">
        <v>6247.9</v>
      </c>
      <c r="H4192" s="131">
        <v>65.286311389759661</v>
      </c>
      <c r="I4192" s="132">
        <v>3322.1</v>
      </c>
    </row>
    <row r="4193" spans="1:9" ht="13.5" customHeight="1" x14ac:dyDescent="0.2">
      <c r="A4193" s="127">
        <v>10112</v>
      </c>
      <c r="B4193" s="127" t="str">
        <f t="shared" si="65"/>
        <v>E25</v>
      </c>
      <c r="C4193" s="129" t="s">
        <v>36</v>
      </c>
      <c r="D4193" s="130">
        <v>258601</v>
      </c>
      <c r="E4193" s="130">
        <v>9641.48</v>
      </c>
      <c r="F4193" s="130">
        <v>0</v>
      </c>
      <c r="G4193" s="130">
        <v>9641.48</v>
      </c>
      <c r="H4193" s="131">
        <v>3.7283227829745442</v>
      </c>
      <c r="I4193" s="132">
        <v>248959.52</v>
      </c>
    </row>
    <row r="4194" spans="1:9" ht="12.75" customHeight="1" x14ac:dyDescent="0.2">
      <c r="A4194" s="127">
        <v>10112</v>
      </c>
      <c r="B4194" s="127" t="str">
        <f t="shared" si="65"/>
        <v/>
      </c>
    </row>
    <row r="4195" spans="1:9" ht="13.5" customHeight="1" x14ac:dyDescent="0.2">
      <c r="A4195" s="127">
        <v>10112</v>
      </c>
      <c r="C4195" s="143" t="s">
        <v>37</v>
      </c>
      <c r="D4195" s="144">
        <v>444329</v>
      </c>
      <c r="E4195" s="144">
        <v>61184.31</v>
      </c>
      <c r="F4195" s="144">
        <v>0</v>
      </c>
      <c r="G4195" s="144">
        <v>61184.31</v>
      </c>
      <c r="H4195" s="145">
        <v>13.770046519583461</v>
      </c>
      <c r="I4195" s="146">
        <v>383144.69</v>
      </c>
    </row>
    <row r="4196" spans="1:9" ht="13.5" customHeight="1" x14ac:dyDescent="0.2">
      <c r="A4196" s="127">
        <v>10112</v>
      </c>
      <c r="B4196" s="127" t="str">
        <f t="shared" si="65"/>
        <v>E26</v>
      </c>
      <c r="C4196" s="129" t="s">
        <v>38</v>
      </c>
      <c r="D4196" s="130">
        <v>2000</v>
      </c>
      <c r="E4196" s="130">
        <v>0</v>
      </c>
      <c r="F4196" s="130">
        <v>0</v>
      </c>
      <c r="G4196" s="130">
        <v>0</v>
      </c>
      <c r="H4196" s="131">
        <v>0</v>
      </c>
      <c r="I4196" s="132">
        <v>2000</v>
      </c>
    </row>
    <row r="4197" spans="1:9" ht="13.5" customHeight="1" x14ac:dyDescent="0.2">
      <c r="A4197" s="127">
        <v>10112</v>
      </c>
      <c r="B4197" s="127" t="str">
        <f t="shared" si="65"/>
        <v>E27</v>
      </c>
      <c r="C4197" s="129" t="s">
        <v>39</v>
      </c>
      <c r="D4197" s="130">
        <v>43490</v>
      </c>
      <c r="E4197" s="130">
        <v>17245.14</v>
      </c>
      <c r="F4197" s="130">
        <v>0</v>
      </c>
      <c r="G4197" s="130">
        <v>17245.14</v>
      </c>
      <c r="H4197" s="131">
        <v>39.65311565877213</v>
      </c>
      <c r="I4197" s="132">
        <v>26244.86</v>
      </c>
    </row>
    <row r="4198" spans="1:9" ht="13.5" customHeight="1" x14ac:dyDescent="0.2">
      <c r="A4198" s="127">
        <v>10112</v>
      </c>
      <c r="B4198" s="127" t="str">
        <f t="shared" si="65"/>
        <v>E28</v>
      </c>
      <c r="C4198" s="129" t="s">
        <v>40</v>
      </c>
      <c r="D4198" s="130">
        <v>50273</v>
      </c>
      <c r="E4198" s="130">
        <v>16022</v>
      </c>
      <c r="F4198" s="130">
        <v>0</v>
      </c>
      <c r="G4198" s="130">
        <v>16022</v>
      </c>
      <c r="H4198" s="131">
        <v>31.869989855389573</v>
      </c>
      <c r="I4198" s="132">
        <v>34251</v>
      </c>
    </row>
    <row r="4199" spans="1:9" ht="12.75" customHeight="1" x14ac:dyDescent="0.2">
      <c r="A4199" s="127">
        <v>10112</v>
      </c>
      <c r="B4199" s="127" t="str">
        <f t="shared" si="65"/>
        <v/>
      </c>
    </row>
    <row r="4200" spans="1:9" ht="13.5" customHeight="1" x14ac:dyDescent="0.2">
      <c r="A4200" s="127">
        <v>10112</v>
      </c>
      <c r="C4200" s="143" t="s">
        <v>41</v>
      </c>
      <c r="D4200" s="144">
        <v>95763</v>
      </c>
      <c r="E4200" s="144">
        <v>33267.14</v>
      </c>
      <c r="F4200" s="144">
        <v>0</v>
      </c>
      <c r="G4200" s="144">
        <v>33267.14</v>
      </c>
      <c r="H4200" s="145">
        <v>34.739032820609211</v>
      </c>
      <c r="I4200" s="146">
        <v>62495.86</v>
      </c>
    </row>
    <row r="4201" spans="1:9" ht="13.5" customHeight="1" x14ac:dyDescent="0.2">
      <c r="A4201" s="127">
        <v>10112</v>
      </c>
      <c r="B4201" s="127" t="str">
        <f t="shared" si="65"/>
        <v>Con</v>
      </c>
      <c r="C4201" s="129" t="s">
        <v>42</v>
      </c>
      <c r="D4201" s="130">
        <v>2507</v>
      </c>
      <c r="E4201" s="130">
        <v>0</v>
      </c>
      <c r="F4201" s="130">
        <v>0</v>
      </c>
      <c r="G4201" s="130">
        <v>0</v>
      </c>
      <c r="H4201" s="131">
        <v>0</v>
      </c>
      <c r="I4201" s="132">
        <v>2507</v>
      </c>
    </row>
    <row r="4202" spans="1:9" ht="12.75" customHeight="1" x14ac:dyDescent="0.2">
      <c r="A4202" s="127">
        <v>10112</v>
      </c>
      <c r="B4202" s="127" t="str">
        <f t="shared" si="65"/>
        <v/>
      </c>
    </row>
    <row r="4203" spans="1:9" ht="13.5" customHeight="1" x14ac:dyDescent="0.2">
      <c r="A4203" s="127">
        <v>10112</v>
      </c>
      <c r="C4203" s="143" t="s">
        <v>44</v>
      </c>
      <c r="D4203" s="144">
        <v>2507</v>
      </c>
      <c r="E4203" s="144">
        <v>0</v>
      </c>
      <c r="F4203" s="144">
        <v>0</v>
      </c>
      <c r="G4203" s="144">
        <v>0</v>
      </c>
      <c r="H4203" s="145">
        <v>0</v>
      </c>
      <c r="I4203" s="146">
        <v>2507</v>
      </c>
    </row>
    <row r="4204" spans="1:9" ht="0.75" customHeight="1" x14ac:dyDescent="0.2">
      <c r="A4204" s="127">
        <v>10112</v>
      </c>
      <c r="B4204" s="127" t="str">
        <f t="shared" si="65"/>
        <v/>
      </c>
    </row>
    <row r="4205" spans="1:9" ht="15.75" customHeight="1" x14ac:dyDescent="0.2">
      <c r="A4205" s="127">
        <v>10112</v>
      </c>
      <c r="C4205" s="139" t="s">
        <v>45</v>
      </c>
      <c r="D4205" s="140">
        <v>2670754</v>
      </c>
      <c r="E4205" s="140">
        <v>610858.30000000005</v>
      </c>
      <c r="F4205" s="140">
        <v>0</v>
      </c>
      <c r="G4205" s="140">
        <v>610858.30000000005</v>
      </c>
      <c r="H4205" s="141">
        <v>22.872128994284012</v>
      </c>
      <c r="I4205" s="142">
        <v>2059895.7</v>
      </c>
    </row>
    <row r="4206" spans="1:9" ht="14.25" customHeight="1" x14ac:dyDescent="0.2">
      <c r="A4206" s="127">
        <v>10112</v>
      </c>
      <c r="B4206" s="127" t="s">
        <v>322</v>
      </c>
      <c r="C4206" s="161" t="s">
        <v>46</v>
      </c>
      <c r="D4206" s="162">
        <v>129909</v>
      </c>
      <c r="E4206" s="162">
        <v>-37110.54</v>
      </c>
      <c r="F4206" s="162">
        <v>0</v>
      </c>
      <c r="G4206" s="162">
        <v>-37110.54</v>
      </c>
      <c r="H4206" s="151">
        <v>-28.566565826848024</v>
      </c>
      <c r="I4206" s="152">
        <v>167019.54</v>
      </c>
    </row>
    <row r="4207" spans="1:9" ht="0.75" customHeight="1" x14ac:dyDescent="0.2">
      <c r="A4207" s="127">
        <v>10112</v>
      </c>
      <c r="B4207" s="127" t="str">
        <f t="shared" si="65"/>
        <v/>
      </c>
    </row>
    <row r="4208" spans="1:9" ht="14.25" customHeight="1" x14ac:dyDescent="0.2">
      <c r="A4208" s="127">
        <v>10112</v>
      </c>
      <c r="B4208" s="127" t="str">
        <f t="shared" si="65"/>
        <v>TOT</v>
      </c>
      <c r="C4208" s="133" t="s">
        <v>58</v>
      </c>
      <c r="D4208" s="134">
        <v>129909</v>
      </c>
      <c r="E4208" s="134">
        <v>-37110.54</v>
      </c>
      <c r="F4208" s="134">
        <v>0</v>
      </c>
      <c r="G4208" s="134">
        <v>-37110.54</v>
      </c>
      <c r="H4208" s="135">
        <v>-28.566565826848024</v>
      </c>
      <c r="I4208" s="136">
        <v>167019.54</v>
      </c>
    </row>
    <row r="4209" spans="1:9" ht="6.75" customHeight="1" x14ac:dyDescent="0.2">
      <c r="B4209" s="127" t="str">
        <f t="shared" si="65"/>
        <v>Lon</v>
      </c>
      <c r="C4209" s="247" t="s">
        <v>202</v>
      </c>
      <c r="D4209" s="247"/>
      <c r="E4209" s="247"/>
      <c r="F4209" s="247"/>
      <c r="G4209" s="247"/>
    </row>
    <row r="4210" spans="1:9" ht="13.5" customHeight="1" x14ac:dyDescent="0.2">
      <c r="B4210" s="127" t="str">
        <f t="shared" si="65"/>
        <v/>
      </c>
      <c r="C4210" s="247"/>
      <c r="D4210" s="247"/>
      <c r="E4210" s="247"/>
      <c r="F4210" s="247"/>
      <c r="G4210" s="247"/>
    </row>
    <row r="4211" spans="1:9" ht="6.75" customHeight="1" x14ac:dyDescent="0.2">
      <c r="B4211" s="127" t="str">
        <f t="shared" si="65"/>
        <v/>
      </c>
      <c r="C4211" s="247"/>
      <c r="D4211" s="247"/>
      <c r="E4211" s="247"/>
      <c r="F4211" s="247"/>
      <c r="G4211" s="247"/>
    </row>
    <row r="4212" spans="1:9" ht="13.5" customHeight="1" x14ac:dyDescent="0.2">
      <c r="B4212" s="127" t="str">
        <f t="shared" si="65"/>
        <v>Rep</v>
      </c>
      <c r="C4212" s="248" t="s">
        <v>203</v>
      </c>
      <c r="D4212" s="248"/>
      <c r="E4212" s="248"/>
      <c r="F4212" s="248"/>
      <c r="G4212" s="248"/>
    </row>
    <row r="4213" spans="1:9" ht="6.75" customHeight="1" x14ac:dyDescent="0.2">
      <c r="B4213" s="127" t="str">
        <f t="shared" si="65"/>
        <v/>
      </c>
    </row>
    <row r="4214" spans="1:9" ht="12.75" customHeight="1" x14ac:dyDescent="0.2">
      <c r="B4214" s="127" t="str">
        <f t="shared" si="65"/>
        <v>Cos</v>
      </c>
      <c r="C4214" s="248" t="s">
        <v>285</v>
      </c>
      <c r="D4214" s="248"/>
      <c r="E4214" s="248"/>
      <c r="F4214" s="248"/>
      <c r="G4214" s="248"/>
    </row>
    <row r="4215" spans="1:9" ht="13.5" customHeight="1" x14ac:dyDescent="0.2">
      <c r="B4215" s="127" t="str">
        <f t="shared" si="65"/>
        <v/>
      </c>
      <c r="C4215" s="248"/>
      <c r="D4215" s="248"/>
      <c r="E4215" s="248"/>
      <c r="F4215" s="248"/>
      <c r="G4215" s="248"/>
    </row>
    <row r="4216" spans="1:9" ht="6" customHeight="1" x14ac:dyDescent="0.2">
      <c r="B4216" s="127" t="str">
        <f t="shared" si="65"/>
        <v/>
      </c>
    </row>
    <row r="4217" spans="1:9" ht="13.5" customHeight="1" x14ac:dyDescent="0.2">
      <c r="B4217" s="127" t="str">
        <f t="shared" si="65"/>
        <v xml:space="preserve">
CF</v>
      </c>
      <c r="C4217" s="249" t="s">
        <v>205</v>
      </c>
      <c r="D4217" s="251" t="s">
        <v>206</v>
      </c>
      <c r="E4217" s="251" t="s">
        <v>207</v>
      </c>
      <c r="F4217" s="251" t="s">
        <v>208</v>
      </c>
      <c r="G4217" s="252" t="s">
        <v>209</v>
      </c>
      <c r="H4217" s="245" t="s">
        <v>210</v>
      </c>
      <c r="I4217" s="243" t="s">
        <v>211</v>
      </c>
    </row>
    <row r="4218" spans="1:9" ht="15" customHeight="1" x14ac:dyDescent="0.2">
      <c r="B4218" s="127" t="str">
        <f t="shared" si="65"/>
        <v/>
      </c>
      <c r="C4218" s="250"/>
      <c r="D4218" s="246"/>
      <c r="E4218" s="246"/>
      <c r="F4218" s="246"/>
      <c r="G4218" s="253"/>
      <c r="H4218" s="246"/>
      <c r="I4218" s="244"/>
    </row>
    <row r="4219" spans="1:9" ht="16.5" customHeight="1" x14ac:dyDescent="0.2">
      <c r="A4219" s="127">
        <v>10114</v>
      </c>
      <c r="B4219" s="126" t="s">
        <v>321</v>
      </c>
      <c r="C4219" s="147" t="s">
        <v>5</v>
      </c>
      <c r="D4219" s="148">
        <v>53322</v>
      </c>
      <c r="E4219" s="149"/>
      <c r="F4219" s="149"/>
      <c r="G4219" s="149"/>
      <c r="H4219" s="149"/>
      <c r="I4219" s="150"/>
    </row>
    <row r="4220" spans="1:9" ht="13.5" customHeight="1" x14ac:dyDescent="0.2">
      <c r="A4220" s="127">
        <v>10114</v>
      </c>
      <c r="B4220" s="127" t="str">
        <f t="shared" si="65"/>
        <v>I01</v>
      </c>
      <c r="C4220" s="129" t="s">
        <v>6</v>
      </c>
      <c r="D4220" s="130">
        <v>-1626147</v>
      </c>
      <c r="E4220" s="130">
        <v>-1402162.57</v>
      </c>
      <c r="F4220" s="130">
        <v>0</v>
      </c>
      <c r="G4220" s="130">
        <v>-1402162.57</v>
      </c>
      <c r="H4220" s="131">
        <v>86.226065048239775</v>
      </c>
      <c r="I4220" s="132">
        <v>-223984.43</v>
      </c>
    </row>
    <row r="4221" spans="1:9" ht="13.5" customHeight="1" x14ac:dyDescent="0.2">
      <c r="A4221" s="127">
        <v>10114</v>
      </c>
      <c r="B4221" s="127" t="str">
        <f t="shared" si="65"/>
        <v>I03</v>
      </c>
      <c r="C4221" s="129" t="s">
        <v>7</v>
      </c>
      <c r="D4221" s="130">
        <v>-101091</v>
      </c>
      <c r="E4221" s="130">
        <v>-116994</v>
      </c>
      <c r="F4221" s="130">
        <v>0</v>
      </c>
      <c r="G4221" s="130">
        <v>-116994</v>
      </c>
      <c r="H4221" s="131">
        <v>115.73137074517018</v>
      </c>
      <c r="I4221" s="132">
        <v>15903</v>
      </c>
    </row>
    <row r="4222" spans="1:9" ht="13.5" customHeight="1" x14ac:dyDescent="0.2">
      <c r="A4222" s="127">
        <v>10114</v>
      </c>
      <c r="B4222" s="127" t="str">
        <f t="shared" si="65"/>
        <v>I05</v>
      </c>
      <c r="C4222" s="129" t="s">
        <v>8</v>
      </c>
      <c r="D4222" s="130">
        <v>-33000</v>
      </c>
      <c r="E4222" s="130">
        <v>0</v>
      </c>
      <c r="F4222" s="130">
        <v>0</v>
      </c>
      <c r="G4222" s="130">
        <v>0</v>
      </c>
      <c r="H4222" s="131">
        <v>0</v>
      </c>
      <c r="I4222" s="132">
        <v>-33000</v>
      </c>
    </row>
    <row r="4223" spans="1:9" ht="13.5" customHeight="1" x14ac:dyDescent="0.2">
      <c r="A4223" s="127">
        <v>10114</v>
      </c>
      <c r="B4223" s="127" t="str">
        <f t="shared" si="65"/>
        <v>I06</v>
      </c>
      <c r="C4223" s="129" t="s">
        <v>9</v>
      </c>
      <c r="D4223" s="130">
        <v>-67400</v>
      </c>
      <c r="E4223" s="130">
        <v>9772</v>
      </c>
      <c r="F4223" s="130">
        <v>0</v>
      </c>
      <c r="G4223" s="130">
        <v>9772</v>
      </c>
      <c r="H4223" s="131">
        <v>-14.498516320474778</v>
      </c>
      <c r="I4223" s="132">
        <v>-77172</v>
      </c>
    </row>
    <row r="4224" spans="1:9" ht="13.5" customHeight="1" x14ac:dyDescent="0.2">
      <c r="A4224" s="127">
        <v>10114</v>
      </c>
      <c r="B4224" s="127" t="str">
        <f t="shared" si="65"/>
        <v>I08</v>
      </c>
      <c r="C4224" s="129" t="s">
        <v>213</v>
      </c>
      <c r="D4224" s="130">
        <v>-2940</v>
      </c>
      <c r="E4224" s="130">
        <v>0</v>
      </c>
      <c r="F4224" s="130">
        <v>0</v>
      </c>
      <c r="G4224" s="130">
        <v>0</v>
      </c>
      <c r="H4224" s="131">
        <v>0</v>
      </c>
      <c r="I4224" s="132">
        <v>-2940</v>
      </c>
    </row>
    <row r="4225" spans="1:9" ht="13.5" customHeight="1" x14ac:dyDescent="0.2">
      <c r="A4225" s="127">
        <v>10114</v>
      </c>
      <c r="B4225" s="127" t="str">
        <f t="shared" si="65"/>
        <v>I09</v>
      </c>
      <c r="C4225" s="129" t="s">
        <v>10</v>
      </c>
      <c r="D4225" s="130">
        <v>-41000</v>
      </c>
      <c r="E4225" s="130">
        <v>3679</v>
      </c>
      <c r="F4225" s="130">
        <v>0</v>
      </c>
      <c r="G4225" s="130">
        <v>3679</v>
      </c>
      <c r="H4225" s="131">
        <v>-8.9731707317073166</v>
      </c>
      <c r="I4225" s="132">
        <v>-44679</v>
      </c>
    </row>
    <row r="4226" spans="1:9" ht="13.5" customHeight="1" x14ac:dyDescent="0.2">
      <c r="A4226" s="127">
        <v>10114</v>
      </c>
      <c r="B4226" s="127" t="str">
        <f t="shared" si="65"/>
        <v>I10</v>
      </c>
      <c r="C4226" s="129" t="s">
        <v>63</v>
      </c>
      <c r="D4226" s="130">
        <v>-4400</v>
      </c>
      <c r="E4226" s="130">
        <v>0</v>
      </c>
      <c r="F4226" s="130">
        <v>0</v>
      </c>
      <c r="G4226" s="130">
        <v>0</v>
      </c>
      <c r="H4226" s="131">
        <v>0</v>
      </c>
      <c r="I4226" s="132">
        <v>-4400</v>
      </c>
    </row>
    <row r="4227" spans="1:9" ht="13.5" customHeight="1" x14ac:dyDescent="0.2">
      <c r="A4227" s="127">
        <v>10114</v>
      </c>
      <c r="B4227" s="127" t="str">
        <f t="shared" si="65"/>
        <v>I12</v>
      </c>
      <c r="C4227" s="129" t="s">
        <v>11</v>
      </c>
      <c r="D4227" s="130">
        <v>-8600</v>
      </c>
      <c r="E4227" s="130">
        <v>0</v>
      </c>
      <c r="F4227" s="130">
        <v>0</v>
      </c>
      <c r="G4227" s="130">
        <v>0</v>
      </c>
      <c r="H4227" s="131">
        <v>0</v>
      </c>
      <c r="I4227" s="132">
        <v>-8600</v>
      </c>
    </row>
    <row r="4228" spans="1:9" ht="13.5" customHeight="1" x14ac:dyDescent="0.2">
      <c r="A4228" s="127">
        <v>10114</v>
      </c>
      <c r="B4228" s="127" t="str">
        <f t="shared" si="65"/>
        <v>I13</v>
      </c>
      <c r="C4228" s="129" t="s">
        <v>12</v>
      </c>
      <c r="D4228" s="130">
        <v>-24800</v>
      </c>
      <c r="E4228" s="130">
        <v>0</v>
      </c>
      <c r="F4228" s="130">
        <v>0</v>
      </c>
      <c r="G4228" s="130">
        <v>0</v>
      </c>
      <c r="H4228" s="131">
        <v>0</v>
      </c>
      <c r="I4228" s="132">
        <v>-24800</v>
      </c>
    </row>
    <row r="4229" spans="1:9" ht="13.5" customHeight="1" x14ac:dyDescent="0.2">
      <c r="A4229" s="127">
        <v>10114</v>
      </c>
      <c r="B4229" s="127" t="str">
        <f t="shared" si="65"/>
        <v>I18</v>
      </c>
      <c r="C4229" s="129" t="s">
        <v>13</v>
      </c>
      <c r="D4229" s="130">
        <v>-69198</v>
      </c>
      <c r="E4229" s="130">
        <v>0</v>
      </c>
      <c r="F4229" s="130">
        <v>0</v>
      </c>
      <c r="G4229" s="130">
        <v>0</v>
      </c>
      <c r="H4229" s="131">
        <v>0</v>
      </c>
      <c r="I4229" s="132">
        <v>-69198</v>
      </c>
    </row>
    <row r="4230" spans="1:9" ht="12.75" customHeight="1" x14ac:dyDescent="0.2">
      <c r="A4230" s="127">
        <v>10114</v>
      </c>
      <c r="B4230" s="127" t="str">
        <f t="shared" si="65"/>
        <v/>
      </c>
    </row>
    <row r="4231" spans="1:9" ht="13.5" customHeight="1" x14ac:dyDescent="0.2">
      <c r="A4231" s="127">
        <v>10114</v>
      </c>
      <c r="C4231" s="143" t="s">
        <v>14</v>
      </c>
      <c r="D4231" s="144">
        <v>-1978576</v>
      </c>
      <c r="E4231" s="144">
        <v>-1505705.57</v>
      </c>
      <c r="F4231" s="144">
        <v>0</v>
      </c>
      <c r="G4231" s="144">
        <v>-1505705.57</v>
      </c>
      <c r="H4231" s="145">
        <v>76.10046669928272</v>
      </c>
      <c r="I4231" s="146">
        <v>-472870.43</v>
      </c>
    </row>
    <row r="4232" spans="1:9" ht="0.75" customHeight="1" x14ac:dyDescent="0.2">
      <c r="A4232" s="127">
        <v>10114</v>
      </c>
      <c r="B4232" s="127" t="str">
        <f t="shared" si="65"/>
        <v/>
      </c>
    </row>
    <row r="4233" spans="1:9" ht="13.5" customHeight="1" x14ac:dyDescent="0.2">
      <c r="A4233" s="127">
        <v>10114</v>
      </c>
      <c r="B4233" s="127" t="str">
        <f t="shared" si="65"/>
        <v>E01</v>
      </c>
      <c r="C4233" s="129" t="s">
        <v>15</v>
      </c>
      <c r="D4233" s="130">
        <v>1187801</v>
      </c>
      <c r="E4233" s="130">
        <v>-2226</v>
      </c>
      <c r="F4233" s="130">
        <v>0</v>
      </c>
      <c r="G4233" s="130">
        <v>-2226</v>
      </c>
      <c r="H4233" s="131">
        <v>-0.18740512931038111</v>
      </c>
      <c r="I4233" s="132">
        <v>1190027</v>
      </c>
    </row>
    <row r="4234" spans="1:9" ht="13.5" customHeight="1" x14ac:dyDescent="0.2">
      <c r="A4234" s="127">
        <v>10114</v>
      </c>
      <c r="B4234" s="127" t="str">
        <f t="shared" si="65"/>
        <v>E03</v>
      </c>
      <c r="C4234" s="129" t="s">
        <v>17</v>
      </c>
      <c r="D4234" s="130">
        <v>161889</v>
      </c>
      <c r="E4234" s="130">
        <v>0</v>
      </c>
      <c r="F4234" s="130">
        <v>0</v>
      </c>
      <c r="G4234" s="130">
        <v>0</v>
      </c>
      <c r="H4234" s="131">
        <v>0</v>
      </c>
      <c r="I4234" s="132">
        <v>161889</v>
      </c>
    </row>
    <row r="4235" spans="1:9" ht="13.5" customHeight="1" x14ac:dyDescent="0.2">
      <c r="A4235" s="127">
        <v>10114</v>
      </c>
      <c r="B4235" s="127" t="str">
        <f t="shared" si="65"/>
        <v>E04</v>
      </c>
      <c r="C4235" s="129" t="s">
        <v>18</v>
      </c>
      <c r="D4235" s="130">
        <v>37369</v>
      </c>
      <c r="E4235" s="130">
        <v>0</v>
      </c>
      <c r="F4235" s="130">
        <v>0</v>
      </c>
      <c r="G4235" s="130">
        <v>0</v>
      </c>
      <c r="H4235" s="131">
        <v>0</v>
      </c>
      <c r="I4235" s="132">
        <v>37369</v>
      </c>
    </row>
    <row r="4236" spans="1:9" ht="13.5" customHeight="1" x14ac:dyDescent="0.2">
      <c r="A4236" s="127">
        <v>10114</v>
      </c>
      <c r="B4236" s="127" t="str">
        <f t="shared" ref="B4236:B4298" si="66">LEFT(C4236,3)</f>
        <v>E05</v>
      </c>
      <c r="C4236" s="129" t="s">
        <v>214</v>
      </c>
      <c r="D4236" s="130">
        <v>114205</v>
      </c>
      <c r="E4236" s="130">
        <v>0</v>
      </c>
      <c r="F4236" s="130">
        <v>0</v>
      </c>
      <c r="G4236" s="130">
        <v>0</v>
      </c>
      <c r="H4236" s="131">
        <v>0</v>
      </c>
      <c r="I4236" s="132">
        <v>114205</v>
      </c>
    </row>
    <row r="4237" spans="1:9" ht="13.5" customHeight="1" x14ac:dyDescent="0.2">
      <c r="A4237" s="127">
        <v>10114</v>
      </c>
      <c r="B4237" s="127" t="str">
        <f t="shared" si="66"/>
        <v>E07</v>
      </c>
      <c r="C4237" s="129" t="s">
        <v>19</v>
      </c>
      <c r="D4237" s="130">
        <v>14828</v>
      </c>
      <c r="E4237" s="130">
        <v>-1000</v>
      </c>
      <c r="F4237" s="130">
        <v>0</v>
      </c>
      <c r="G4237" s="130">
        <v>-1000</v>
      </c>
      <c r="H4237" s="131">
        <v>-6.7439978419206907</v>
      </c>
      <c r="I4237" s="132">
        <v>15828</v>
      </c>
    </row>
    <row r="4238" spans="1:9" ht="13.5" customHeight="1" x14ac:dyDescent="0.2">
      <c r="A4238" s="127">
        <v>10114</v>
      </c>
      <c r="B4238" s="127" t="str">
        <f t="shared" si="66"/>
        <v>E08</v>
      </c>
      <c r="C4238" s="129" t="s">
        <v>20</v>
      </c>
      <c r="D4238" s="130">
        <v>1500</v>
      </c>
      <c r="E4238" s="130">
        <v>0</v>
      </c>
      <c r="F4238" s="130">
        <v>0</v>
      </c>
      <c r="G4238" s="130">
        <v>0</v>
      </c>
      <c r="H4238" s="131">
        <v>0</v>
      </c>
      <c r="I4238" s="132">
        <v>1500</v>
      </c>
    </row>
    <row r="4239" spans="1:9" ht="13.5" customHeight="1" x14ac:dyDescent="0.2">
      <c r="A4239" s="127">
        <v>10114</v>
      </c>
      <c r="B4239" s="127" t="str">
        <f t="shared" si="66"/>
        <v>E09</v>
      </c>
      <c r="C4239" s="129" t="s">
        <v>215</v>
      </c>
      <c r="D4239" s="130">
        <v>1800</v>
      </c>
      <c r="E4239" s="130">
        <v>0</v>
      </c>
      <c r="F4239" s="130">
        <v>0</v>
      </c>
      <c r="G4239" s="130">
        <v>0</v>
      </c>
      <c r="H4239" s="131">
        <v>0</v>
      </c>
      <c r="I4239" s="132">
        <v>1800</v>
      </c>
    </row>
    <row r="4240" spans="1:9" ht="13.5" customHeight="1" x14ac:dyDescent="0.2">
      <c r="A4240" s="127">
        <v>10114</v>
      </c>
      <c r="B4240" s="127" t="str">
        <f t="shared" si="66"/>
        <v>E10</v>
      </c>
      <c r="C4240" s="129" t="s">
        <v>21</v>
      </c>
      <c r="D4240" s="130">
        <v>11963</v>
      </c>
      <c r="E4240" s="130">
        <v>0</v>
      </c>
      <c r="F4240" s="130">
        <v>0</v>
      </c>
      <c r="G4240" s="130">
        <v>0</v>
      </c>
      <c r="H4240" s="131">
        <v>0</v>
      </c>
      <c r="I4240" s="132">
        <v>11963</v>
      </c>
    </row>
    <row r="4241" spans="1:9" ht="12.75" customHeight="1" x14ac:dyDescent="0.2">
      <c r="A4241" s="127">
        <v>10114</v>
      </c>
      <c r="B4241" s="127" t="str">
        <f t="shared" si="66"/>
        <v/>
      </c>
    </row>
    <row r="4242" spans="1:9" ht="13.5" customHeight="1" x14ac:dyDescent="0.2">
      <c r="A4242" s="127">
        <v>10114</v>
      </c>
      <c r="C4242" s="143" t="s">
        <v>23</v>
      </c>
      <c r="D4242" s="144">
        <v>1531355</v>
      </c>
      <c r="E4242" s="144">
        <v>-3226</v>
      </c>
      <c r="F4242" s="144">
        <v>0</v>
      </c>
      <c r="G4242" s="144">
        <v>-3226</v>
      </c>
      <c r="H4242" s="145">
        <v>-0.21066310555031328</v>
      </c>
      <c r="I4242" s="146">
        <v>1534581</v>
      </c>
    </row>
    <row r="4243" spans="1:9" ht="13.5" customHeight="1" x14ac:dyDescent="0.2">
      <c r="A4243" s="127">
        <v>10114</v>
      </c>
      <c r="B4243" s="127" t="str">
        <f t="shared" si="66"/>
        <v>E12</v>
      </c>
      <c r="C4243" s="129" t="s">
        <v>24</v>
      </c>
      <c r="D4243" s="130">
        <v>10236</v>
      </c>
      <c r="E4243" s="130">
        <v>0</v>
      </c>
      <c r="F4243" s="130">
        <v>0</v>
      </c>
      <c r="G4243" s="130">
        <v>0</v>
      </c>
      <c r="H4243" s="131">
        <v>0</v>
      </c>
      <c r="I4243" s="132">
        <v>10236</v>
      </c>
    </row>
    <row r="4244" spans="1:9" ht="13.5" customHeight="1" x14ac:dyDescent="0.2">
      <c r="A4244" s="127">
        <v>10114</v>
      </c>
      <c r="B4244" s="127" t="str">
        <f t="shared" si="66"/>
        <v>E13</v>
      </c>
      <c r="C4244" s="129" t="s">
        <v>216</v>
      </c>
      <c r="D4244" s="130">
        <v>400</v>
      </c>
      <c r="E4244" s="130">
        <v>0</v>
      </c>
      <c r="F4244" s="130">
        <v>0</v>
      </c>
      <c r="G4244" s="130">
        <v>0</v>
      </c>
      <c r="H4244" s="131">
        <v>0</v>
      </c>
      <c r="I4244" s="132">
        <v>400</v>
      </c>
    </row>
    <row r="4245" spans="1:9" ht="13.5" customHeight="1" x14ac:dyDescent="0.2">
      <c r="A4245" s="127">
        <v>10114</v>
      </c>
      <c r="B4245" s="127" t="str">
        <f t="shared" si="66"/>
        <v>E14</v>
      </c>
      <c r="C4245" s="129" t="s">
        <v>25</v>
      </c>
      <c r="D4245" s="130">
        <v>101000</v>
      </c>
      <c r="E4245" s="130">
        <v>-2538</v>
      </c>
      <c r="F4245" s="130">
        <v>0</v>
      </c>
      <c r="G4245" s="130">
        <v>-2538</v>
      </c>
      <c r="H4245" s="131">
        <v>-2.5128712871287124</v>
      </c>
      <c r="I4245" s="132">
        <v>103538</v>
      </c>
    </row>
    <row r="4246" spans="1:9" ht="13.5" customHeight="1" x14ac:dyDescent="0.2">
      <c r="A4246" s="127">
        <v>10114</v>
      </c>
      <c r="B4246" s="127" t="str">
        <f t="shared" si="66"/>
        <v>E15</v>
      </c>
      <c r="C4246" s="129" t="s">
        <v>26</v>
      </c>
      <c r="D4246" s="130">
        <v>7000</v>
      </c>
      <c r="E4246" s="130">
        <v>-1000</v>
      </c>
      <c r="F4246" s="130">
        <v>0</v>
      </c>
      <c r="G4246" s="130">
        <v>-1000</v>
      </c>
      <c r="H4246" s="131">
        <v>-14.285714285714286</v>
      </c>
      <c r="I4246" s="132">
        <v>8000</v>
      </c>
    </row>
    <row r="4247" spans="1:9" ht="13.5" customHeight="1" x14ac:dyDescent="0.2">
      <c r="A4247" s="127">
        <v>10114</v>
      </c>
      <c r="B4247" s="127" t="str">
        <f t="shared" si="66"/>
        <v>E16</v>
      </c>
      <c r="C4247" s="129" t="s">
        <v>27</v>
      </c>
      <c r="D4247" s="130">
        <v>32500</v>
      </c>
      <c r="E4247" s="130">
        <v>-2500</v>
      </c>
      <c r="F4247" s="130">
        <v>0</v>
      </c>
      <c r="G4247" s="130">
        <v>-2500</v>
      </c>
      <c r="H4247" s="131">
        <v>-7.6923076923076916</v>
      </c>
      <c r="I4247" s="132">
        <v>35000</v>
      </c>
    </row>
    <row r="4248" spans="1:9" ht="13.5" customHeight="1" x14ac:dyDescent="0.2">
      <c r="A4248" s="127">
        <v>10114</v>
      </c>
      <c r="B4248" s="127" t="str">
        <f t="shared" si="66"/>
        <v>E17</v>
      </c>
      <c r="C4248" s="129" t="s">
        <v>28</v>
      </c>
      <c r="D4248" s="130">
        <v>4231</v>
      </c>
      <c r="E4248" s="130">
        <v>0</v>
      </c>
      <c r="F4248" s="130">
        <v>0</v>
      </c>
      <c r="G4248" s="130">
        <v>0</v>
      </c>
      <c r="H4248" s="131">
        <v>0</v>
      </c>
      <c r="I4248" s="132">
        <v>4231</v>
      </c>
    </row>
    <row r="4249" spans="1:9" ht="13.5" customHeight="1" x14ac:dyDescent="0.2">
      <c r="A4249" s="127">
        <v>10114</v>
      </c>
      <c r="B4249" s="127" t="str">
        <f t="shared" si="66"/>
        <v>E18</v>
      </c>
      <c r="C4249" s="129" t="s">
        <v>29</v>
      </c>
      <c r="D4249" s="130">
        <v>16095</v>
      </c>
      <c r="E4249" s="130">
        <v>-5000</v>
      </c>
      <c r="F4249" s="130">
        <v>0</v>
      </c>
      <c r="G4249" s="130">
        <v>-5000</v>
      </c>
      <c r="H4249" s="131">
        <v>-31.065548306927614</v>
      </c>
      <c r="I4249" s="132">
        <v>21095</v>
      </c>
    </row>
    <row r="4250" spans="1:9" ht="12.75" customHeight="1" x14ac:dyDescent="0.2">
      <c r="A4250" s="127">
        <v>10114</v>
      </c>
      <c r="B4250" s="127" t="str">
        <f t="shared" si="66"/>
        <v/>
      </c>
    </row>
    <row r="4251" spans="1:9" ht="13.5" customHeight="1" x14ac:dyDescent="0.2">
      <c r="A4251" s="127">
        <v>10114</v>
      </c>
      <c r="C4251" s="143" t="s">
        <v>30</v>
      </c>
      <c r="D4251" s="144">
        <v>171462</v>
      </c>
      <c r="E4251" s="144">
        <v>-11038</v>
      </c>
      <c r="F4251" s="144">
        <v>0</v>
      </c>
      <c r="G4251" s="144">
        <v>-11038</v>
      </c>
      <c r="H4251" s="145">
        <v>-6.4375780056222371</v>
      </c>
      <c r="I4251" s="146">
        <v>182500</v>
      </c>
    </row>
    <row r="4252" spans="1:9" ht="13.5" customHeight="1" x14ac:dyDescent="0.2">
      <c r="A4252" s="127">
        <v>10114</v>
      </c>
      <c r="B4252" s="127" t="str">
        <f t="shared" si="66"/>
        <v>E19</v>
      </c>
      <c r="C4252" s="129" t="s">
        <v>31</v>
      </c>
      <c r="D4252" s="130">
        <v>49706</v>
      </c>
      <c r="E4252" s="130">
        <v>0</v>
      </c>
      <c r="F4252" s="130">
        <v>0</v>
      </c>
      <c r="G4252" s="130">
        <v>0</v>
      </c>
      <c r="H4252" s="131">
        <v>0</v>
      </c>
      <c r="I4252" s="132">
        <v>49706</v>
      </c>
    </row>
    <row r="4253" spans="1:9" ht="13.5" customHeight="1" x14ac:dyDescent="0.2">
      <c r="A4253" s="127">
        <v>10114</v>
      </c>
      <c r="B4253" s="127" t="str">
        <f t="shared" si="66"/>
        <v>E20</v>
      </c>
      <c r="C4253" s="129" t="s">
        <v>32</v>
      </c>
      <c r="D4253" s="130">
        <v>8156</v>
      </c>
      <c r="E4253" s="130">
        <v>0</v>
      </c>
      <c r="F4253" s="130">
        <v>0</v>
      </c>
      <c r="G4253" s="130">
        <v>0</v>
      </c>
      <c r="H4253" s="131">
        <v>0</v>
      </c>
      <c r="I4253" s="132">
        <v>8156</v>
      </c>
    </row>
    <row r="4254" spans="1:9" ht="13.5" customHeight="1" x14ac:dyDescent="0.2">
      <c r="A4254" s="127">
        <v>10114</v>
      </c>
      <c r="B4254" s="127" t="str">
        <f t="shared" si="66"/>
        <v>E22</v>
      </c>
      <c r="C4254" s="129" t="s">
        <v>33</v>
      </c>
      <c r="D4254" s="130">
        <v>12400</v>
      </c>
      <c r="E4254" s="130">
        <v>0</v>
      </c>
      <c r="F4254" s="130">
        <v>0</v>
      </c>
      <c r="G4254" s="130">
        <v>0</v>
      </c>
      <c r="H4254" s="131">
        <v>0</v>
      </c>
      <c r="I4254" s="132">
        <v>12400</v>
      </c>
    </row>
    <row r="4255" spans="1:9" ht="13.5" customHeight="1" x14ac:dyDescent="0.2">
      <c r="A4255" s="127">
        <v>10114</v>
      </c>
      <c r="B4255" s="127" t="str">
        <f t="shared" si="66"/>
        <v>E23</v>
      </c>
      <c r="C4255" s="129" t="s">
        <v>34</v>
      </c>
      <c r="D4255" s="130">
        <v>772</v>
      </c>
      <c r="E4255" s="130">
        <v>0</v>
      </c>
      <c r="F4255" s="130">
        <v>0</v>
      </c>
      <c r="G4255" s="130">
        <v>0</v>
      </c>
      <c r="H4255" s="131">
        <v>0</v>
      </c>
      <c r="I4255" s="132">
        <v>772</v>
      </c>
    </row>
    <row r="4256" spans="1:9" ht="13.5" customHeight="1" x14ac:dyDescent="0.2">
      <c r="A4256" s="127">
        <v>10114</v>
      </c>
      <c r="B4256" s="127" t="str">
        <f t="shared" si="66"/>
        <v>E24</v>
      </c>
      <c r="C4256" s="129" t="s">
        <v>35</v>
      </c>
      <c r="D4256" s="130">
        <v>16000</v>
      </c>
      <c r="E4256" s="130">
        <v>0</v>
      </c>
      <c r="F4256" s="130">
        <v>0</v>
      </c>
      <c r="G4256" s="130">
        <v>0</v>
      </c>
      <c r="H4256" s="131">
        <v>0</v>
      </c>
      <c r="I4256" s="132">
        <v>16000</v>
      </c>
    </row>
    <row r="4257" spans="1:9" ht="13.5" customHeight="1" x14ac:dyDescent="0.2">
      <c r="A4257" s="127">
        <v>10114</v>
      </c>
      <c r="B4257" s="127" t="str">
        <f t="shared" si="66"/>
        <v>E25</v>
      </c>
      <c r="C4257" s="129" t="s">
        <v>36</v>
      </c>
      <c r="D4257" s="130">
        <v>103304</v>
      </c>
      <c r="E4257" s="130">
        <v>-19200</v>
      </c>
      <c r="F4257" s="130">
        <v>0</v>
      </c>
      <c r="G4257" s="130">
        <v>-19200</v>
      </c>
      <c r="H4257" s="131">
        <v>-18.585921164717728</v>
      </c>
      <c r="I4257" s="132">
        <v>122504</v>
      </c>
    </row>
    <row r="4258" spans="1:9" ht="12.75" customHeight="1" x14ac:dyDescent="0.2">
      <c r="A4258" s="127">
        <v>10114</v>
      </c>
      <c r="B4258" s="127" t="str">
        <f t="shared" si="66"/>
        <v/>
      </c>
    </row>
    <row r="4259" spans="1:9" ht="13.5" customHeight="1" x14ac:dyDescent="0.2">
      <c r="A4259" s="127">
        <v>10114</v>
      </c>
      <c r="C4259" s="143" t="s">
        <v>37</v>
      </c>
      <c r="D4259" s="144">
        <v>190338</v>
      </c>
      <c r="E4259" s="144">
        <v>-19200</v>
      </c>
      <c r="F4259" s="144">
        <v>0</v>
      </c>
      <c r="G4259" s="144">
        <v>-19200</v>
      </c>
      <c r="H4259" s="145">
        <v>-10.087318349462535</v>
      </c>
      <c r="I4259" s="146">
        <v>209538</v>
      </c>
    </row>
    <row r="4260" spans="1:9" ht="13.5" customHeight="1" x14ac:dyDescent="0.2">
      <c r="A4260" s="127">
        <v>10114</v>
      </c>
      <c r="B4260" s="127" t="str">
        <f t="shared" si="66"/>
        <v>E27</v>
      </c>
      <c r="C4260" s="129" t="s">
        <v>39</v>
      </c>
      <c r="D4260" s="130">
        <v>60307</v>
      </c>
      <c r="E4260" s="130">
        <v>0</v>
      </c>
      <c r="F4260" s="130">
        <v>0</v>
      </c>
      <c r="G4260" s="130">
        <v>0</v>
      </c>
      <c r="H4260" s="131">
        <v>0</v>
      </c>
      <c r="I4260" s="132">
        <v>60307</v>
      </c>
    </row>
    <row r="4261" spans="1:9" ht="13.5" customHeight="1" x14ac:dyDescent="0.2">
      <c r="A4261" s="127">
        <v>10114</v>
      </c>
      <c r="B4261" s="127" t="str">
        <f t="shared" si="66"/>
        <v>E28</v>
      </c>
      <c r="C4261" s="129" t="s">
        <v>40</v>
      </c>
      <c r="D4261" s="130">
        <v>25112</v>
      </c>
      <c r="E4261" s="130">
        <v>0</v>
      </c>
      <c r="F4261" s="130">
        <v>0</v>
      </c>
      <c r="G4261" s="130">
        <v>0</v>
      </c>
      <c r="H4261" s="131">
        <v>0</v>
      </c>
      <c r="I4261" s="132">
        <v>25112</v>
      </c>
    </row>
    <row r="4262" spans="1:9" ht="12.75" customHeight="1" x14ac:dyDescent="0.2">
      <c r="A4262" s="127">
        <v>10114</v>
      </c>
      <c r="B4262" s="127" t="str">
        <f t="shared" si="66"/>
        <v/>
      </c>
    </row>
    <row r="4263" spans="1:9" ht="13.5" customHeight="1" x14ac:dyDescent="0.2">
      <c r="A4263" s="127">
        <v>10114</v>
      </c>
      <c r="C4263" s="143" t="s">
        <v>41</v>
      </c>
      <c r="D4263" s="144">
        <v>85419</v>
      </c>
      <c r="E4263" s="144">
        <v>0</v>
      </c>
      <c r="F4263" s="144">
        <v>0</v>
      </c>
      <c r="G4263" s="144">
        <v>0</v>
      </c>
      <c r="H4263" s="145">
        <v>0</v>
      </c>
      <c r="I4263" s="146">
        <v>85419</v>
      </c>
    </row>
    <row r="4264" spans="1:9" ht="13.5" customHeight="1" x14ac:dyDescent="0.2">
      <c r="A4264" s="127">
        <v>10114</v>
      </c>
      <c r="B4264" s="127" t="str">
        <f t="shared" si="66"/>
        <v>Con</v>
      </c>
      <c r="C4264" s="129" t="s">
        <v>42</v>
      </c>
      <c r="D4264" s="130">
        <v>53324</v>
      </c>
      <c r="E4264" s="130">
        <v>0</v>
      </c>
      <c r="F4264" s="130">
        <v>0</v>
      </c>
      <c r="G4264" s="130">
        <v>0</v>
      </c>
      <c r="H4264" s="131">
        <v>0</v>
      </c>
      <c r="I4264" s="132">
        <v>53324</v>
      </c>
    </row>
    <row r="4265" spans="1:9" ht="12.75" customHeight="1" x14ac:dyDescent="0.2">
      <c r="A4265" s="127">
        <v>10114</v>
      </c>
      <c r="B4265" s="127" t="str">
        <f t="shared" si="66"/>
        <v/>
      </c>
    </row>
    <row r="4266" spans="1:9" ht="13.5" customHeight="1" x14ac:dyDescent="0.2">
      <c r="A4266" s="127">
        <v>10114</v>
      </c>
      <c r="C4266" s="143" t="s">
        <v>44</v>
      </c>
      <c r="D4266" s="144">
        <v>53324</v>
      </c>
      <c r="E4266" s="144">
        <v>0</v>
      </c>
      <c r="F4266" s="144">
        <v>0</v>
      </c>
      <c r="G4266" s="144">
        <v>0</v>
      </c>
      <c r="H4266" s="145">
        <v>0</v>
      </c>
      <c r="I4266" s="146">
        <v>53324</v>
      </c>
    </row>
    <row r="4267" spans="1:9" ht="0.75" customHeight="1" x14ac:dyDescent="0.2">
      <c r="A4267" s="127">
        <v>10114</v>
      </c>
      <c r="B4267" s="127" t="str">
        <f t="shared" si="66"/>
        <v/>
      </c>
    </row>
    <row r="4268" spans="1:9" ht="15.75" customHeight="1" x14ac:dyDescent="0.2">
      <c r="A4268" s="127">
        <v>10114</v>
      </c>
      <c r="C4268" s="139" t="s">
        <v>45</v>
      </c>
      <c r="D4268" s="140">
        <v>2031898</v>
      </c>
      <c r="E4268" s="140">
        <v>-33464</v>
      </c>
      <c r="F4268" s="140">
        <v>0</v>
      </c>
      <c r="G4268" s="140">
        <v>-33464</v>
      </c>
      <c r="H4268" s="141">
        <v>-1.6469330645534372</v>
      </c>
      <c r="I4268" s="142">
        <v>2065362</v>
      </c>
    </row>
    <row r="4269" spans="1:9" ht="14.25" customHeight="1" x14ac:dyDescent="0.2">
      <c r="A4269" s="127">
        <v>10114</v>
      </c>
      <c r="B4269" s="127" t="s">
        <v>322</v>
      </c>
      <c r="C4269" s="161" t="s">
        <v>46</v>
      </c>
      <c r="D4269" s="162">
        <v>53322</v>
      </c>
      <c r="E4269" s="162">
        <v>-1539169.57</v>
      </c>
      <c r="F4269" s="162">
        <v>0</v>
      </c>
      <c r="G4269" s="162">
        <v>-1539169.57</v>
      </c>
      <c r="H4269" s="151">
        <v>-2886.5563369716065</v>
      </c>
      <c r="I4269" s="152">
        <v>1592491.57</v>
      </c>
    </row>
    <row r="4270" spans="1:9" ht="16.5" customHeight="1" x14ac:dyDescent="0.2">
      <c r="A4270" s="127">
        <v>10114</v>
      </c>
      <c r="B4270" s="127" t="s">
        <v>323</v>
      </c>
      <c r="C4270" s="153" t="s">
        <v>47</v>
      </c>
      <c r="D4270" s="154">
        <v>-1</v>
      </c>
      <c r="E4270" s="155"/>
      <c r="F4270" s="155"/>
      <c r="G4270" s="155"/>
      <c r="H4270" s="155"/>
      <c r="I4270" s="156"/>
    </row>
    <row r="4271" spans="1:9" ht="13.5" customHeight="1" x14ac:dyDescent="0.2">
      <c r="A4271" s="127">
        <v>10114</v>
      </c>
      <c r="B4271" s="127" t="str">
        <f>LEFT(C4271,4)</f>
        <v>CE04</v>
      </c>
      <c r="C4271" s="129" t="s">
        <v>227</v>
      </c>
      <c r="D4271" s="130">
        <v>-1</v>
      </c>
      <c r="E4271" s="130">
        <v>0</v>
      </c>
      <c r="F4271" s="130">
        <v>0</v>
      </c>
      <c r="G4271" s="130">
        <v>0</v>
      </c>
      <c r="H4271" s="131">
        <v>0</v>
      </c>
      <c r="I4271" s="132">
        <v>-1</v>
      </c>
    </row>
    <row r="4272" spans="1:9" ht="12.75" customHeight="1" x14ac:dyDescent="0.2">
      <c r="A4272" s="127">
        <v>10114</v>
      </c>
      <c r="B4272" s="127" t="str">
        <f t="shared" si="66"/>
        <v/>
      </c>
    </row>
    <row r="4273" spans="1:9" ht="13.5" customHeight="1" x14ac:dyDescent="0.2">
      <c r="A4273" s="127">
        <v>10114</v>
      </c>
      <c r="C4273" s="143" t="s">
        <v>56</v>
      </c>
      <c r="D4273" s="144">
        <v>-1</v>
      </c>
      <c r="E4273" s="144">
        <v>0</v>
      </c>
      <c r="F4273" s="144">
        <v>0</v>
      </c>
      <c r="G4273" s="144">
        <v>0</v>
      </c>
      <c r="H4273" s="145">
        <v>0</v>
      </c>
      <c r="I4273" s="146">
        <v>-1</v>
      </c>
    </row>
    <row r="4274" spans="1:9" ht="0.75" customHeight="1" x14ac:dyDescent="0.2">
      <c r="A4274" s="127">
        <v>10114</v>
      </c>
      <c r="B4274" s="127" t="str">
        <f t="shared" si="66"/>
        <v/>
      </c>
    </row>
    <row r="4275" spans="1:9" ht="14.25" customHeight="1" x14ac:dyDescent="0.2">
      <c r="A4275" s="127">
        <v>10114</v>
      </c>
      <c r="B4275" s="127" t="s">
        <v>324</v>
      </c>
      <c r="C4275" s="157" t="s">
        <v>57</v>
      </c>
      <c r="D4275" s="158">
        <v>-1</v>
      </c>
      <c r="E4275" s="158">
        <v>0</v>
      </c>
      <c r="F4275" s="158">
        <v>0</v>
      </c>
      <c r="G4275" s="158">
        <v>0</v>
      </c>
      <c r="H4275" s="159">
        <v>0</v>
      </c>
      <c r="I4275" s="160">
        <v>-1</v>
      </c>
    </row>
    <row r="4276" spans="1:9" ht="0.75" customHeight="1" x14ac:dyDescent="0.2">
      <c r="A4276" s="127">
        <v>10114</v>
      </c>
      <c r="B4276" s="127" t="str">
        <f t="shared" si="66"/>
        <v/>
      </c>
    </row>
    <row r="4277" spans="1:9" ht="14.25" customHeight="1" x14ac:dyDescent="0.2">
      <c r="A4277" s="127">
        <v>10114</v>
      </c>
      <c r="B4277" s="127" t="str">
        <f t="shared" si="66"/>
        <v>TOT</v>
      </c>
      <c r="C4277" s="133" t="s">
        <v>58</v>
      </c>
      <c r="D4277" s="134">
        <v>53321</v>
      </c>
      <c r="E4277" s="134">
        <v>-1539169.57</v>
      </c>
      <c r="F4277" s="134">
        <v>0</v>
      </c>
      <c r="G4277" s="134">
        <v>-1539169.57</v>
      </c>
      <c r="H4277" s="135">
        <v>-2886.6104724217475</v>
      </c>
      <c r="I4277" s="136">
        <v>1592490.57</v>
      </c>
    </row>
    <row r="4278" spans="1:9" ht="6.75" customHeight="1" x14ac:dyDescent="0.2">
      <c r="B4278" s="127" t="str">
        <f t="shared" si="66"/>
        <v>Lon</v>
      </c>
      <c r="C4278" s="247" t="s">
        <v>202</v>
      </c>
      <c r="D4278" s="247"/>
      <c r="E4278" s="247"/>
      <c r="F4278" s="247"/>
      <c r="G4278" s="247"/>
    </row>
    <row r="4279" spans="1:9" ht="13.5" customHeight="1" x14ac:dyDescent="0.2">
      <c r="B4279" s="127" t="str">
        <f t="shared" si="66"/>
        <v/>
      </c>
      <c r="C4279" s="247"/>
      <c r="D4279" s="247"/>
      <c r="E4279" s="247"/>
      <c r="F4279" s="247"/>
      <c r="G4279" s="247"/>
    </row>
    <row r="4280" spans="1:9" ht="6.75" customHeight="1" x14ac:dyDescent="0.2">
      <c r="B4280" s="127" t="str">
        <f t="shared" si="66"/>
        <v/>
      </c>
      <c r="C4280" s="247"/>
      <c r="D4280" s="247"/>
      <c r="E4280" s="247"/>
      <c r="F4280" s="247"/>
      <c r="G4280" s="247"/>
    </row>
    <row r="4281" spans="1:9" ht="13.5" customHeight="1" x14ac:dyDescent="0.2">
      <c r="B4281" s="127" t="str">
        <f t="shared" si="66"/>
        <v>Rep</v>
      </c>
      <c r="C4281" s="248" t="s">
        <v>203</v>
      </c>
      <c r="D4281" s="248"/>
      <c r="E4281" s="248"/>
      <c r="F4281" s="248"/>
      <c r="G4281" s="248"/>
    </row>
    <row r="4282" spans="1:9" ht="6.75" customHeight="1" x14ac:dyDescent="0.2">
      <c r="B4282" s="127" t="str">
        <f t="shared" si="66"/>
        <v/>
      </c>
    </row>
    <row r="4283" spans="1:9" ht="12.75" customHeight="1" x14ac:dyDescent="0.2">
      <c r="B4283" s="127" t="str">
        <f t="shared" si="66"/>
        <v>Cos</v>
      </c>
      <c r="C4283" s="248" t="s">
        <v>286</v>
      </c>
      <c r="D4283" s="248"/>
      <c r="E4283" s="248"/>
      <c r="F4283" s="248"/>
      <c r="G4283" s="248"/>
    </row>
    <row r="4284" spans="1:9" ht="13.5" customHeight="1" x14ac:dyDescent="0.2">
      <c r="B4284" s="127" t="str">
        <f t="shared" si="66"/>
        <v/>
      </c>
      <c r="C4284" s="248"/>
      <c r="D4284" s="248"/>
      <c r="E4284" s="248"/>
      <c r="F4284" s="248"/>
      <c r="G4284" s="248"/>
    </row>
    <row r="4285" spans="1:9" ht="6" customHeight="1" x14ac:dyDescent="0.2">
      <c r="B4285" s="127" t="str">
        <f t="shared" si="66"/>
        <v/>
      </c>
    </row>
    <row r="4286" spans="1:9" ht="13.5" customHeight="1" x14ac:dyDescent="0.2">
      <c r="B4286" s="127" t="str">
        <f t="shared" si="66"/>
        <v xml:space="preserve">
CF</v>
      </c>
      <c r="C4286" s="249" t="s">
        <v>205</v>
      </c>
      <c r="D4286" s="251" t="s">
        <v>206</v>
      </c>
      <c r="E4286" s="251" t="s">
        <v>207</v>
      </c>
      <c r="F4286" s="251" t="s">
        <v>208</v>
      </c>
      <c r="G4286" s="252" t="s">
        <v>209</v>
      </c>
      <c r="H4286" s="245" t="s">
        <v>210</v>
      </c>
      <c r="I4286" s="243" t="s">
        <v>211</v>
      </c>
    </row>
    <row r="4287" spans="1:9" ht="15" customHeight="1" x14ac:dyDescent="0.2">
      <c r="B4287" s="127" t="str">
        <f t="shared" si="66"/>
        <v/>
      </c>
      <c r="C4287" s="250"/>
      <c r="D4287" s="246"/>
      <c r="E4287" s="246"/>
      <c r="F4287" s="246"/>
      <c r="G4287" s="253"/>
      <c r="H4287" s="246"/>
      <c r="I4287" s="244"/>
    </row>
    <row r="4288" spans="1:9" ht="16.5" customHeight="1" x14ac:dyDescent="0.2">
      <c r="A4288" s="127">
        <v>10115</v>
      </c>
      <c r="B4288" s="126" t="s">
        <v>321</v>
      </c>
      <c r="C4288" s="147" t="s">
        <v>5</v>
      </c>
      <c r="D4288" s="148">
        <v>214488</v>
      </c>
      <c r="E4288" s="149"/>
      <c r="F4288" s="149"/>
      <c r="G4288" s="149"/>
      <c r="H4288" s="149"/>
      <c r="I4288" s="150"/>
    </row>
    <row r="4289" spans="1:9" ht="13.5" customHeight="1" x14ac:dyDescent="0.2">
      <c r="A4289" s="127">
        <v>10115</v>
      </c>
      <c r="B4289" s="127" t="str">
        <f t="shared" si="66"/>
        <v>I01</v>
      </c>
      <c r="C4289" s="129" t="s">
        <v>6</v>
      </c>
      <c r="D4289" s="130">
        <v>-2025388</v>
      </c>
      <c r="E4289" s="130">
        <v>-2022496.16</v>
      </c>
      <c r="F4289" s="130">
        <v>0</v>
      </c>
      <c r="G4289" s="130">
        <v>-2022496.16</v>
      </c>
      <c r="H4289" s="131">
        <v>99.857220443687822</v>
      </c>
      <c r="I4289" s="132">
        <v>-2891.84</v>
      </c>
    </row>
    <row r="4290" spans="1:9" ht="13.5" customHeight="1" x14ac:dyDescent="0.2">
      <c r="A4290" s="127">
        <v>10115</v>
      </c>
      <c r="B4290" s="127" t="str">
        <f t="shared" si="66"/>
        <v>I03</v>
      </c>
      <c r="C4290" s="129" t="s">
        <v>7</v>
      </c>
      <c r="D4290" s="130">
        <v>-93481</v>
      </c>
      <c r="E4290" s="130">
        <v>-90793</v>
      </c>
      <c r="F4290" s="130">
        <v>0</v>
      </c>
      <c r="G4290" s="130">
        <v>-90793</v>
      </c>
      <c r="H4290" s="131">
        <v>97.12454937366951</v>
      </c>
      <c r="I4290" s="132">
        <v>-2688</v>
      </c>
    </row>
    <row r="4291" spans="1:9" ht="13.5" customHeight="1" x14ac:dyDescent="0.2">
      <c r="A4291" s="127">
        <v>10115</v>
      </c>
      <c r="B4291" s="127" t="str">
        <f t="shared" si="66"/>
        <v>I05</v>
      </c>
      <c r="C4291" s="129" t="s">
        <v>8</v>
      </c>
      <c r="D4291" s="130">
        <v>-168640</v>
      </c>
      <c r="E4291" s="130">
        <v>0</v>
      </c>
      <c r="F4291" s="130">
        <v>0</v>
      </c>
      <c r="G4291" s="130">
        <v>0</v>
      </c>
      <c r="H4291" s="131">
        <v>0</v>
      </c>
      <c r="I4291" s="132">
        <v>-168640</v>
      </c>
    </row>
    <row r="4292" spans="1:9" ht="13.5" customHeight="1" x14ac:dyDescent="0.2">
      <c r="A4292" s="127">
        <v>10115</v>
      </c>
      <c r="B4292" s="127" t="str">
        <f t="shared" si="66"/>
        <v>I07</v>
      </c>
      <c r="C4292" s="129" t="s">
        <v>212</v>
      </c>
      <c r="D4292" s="130">
        <v>0</v>
      </c>
      <c r="E4292" s="130">
        <v>-275</v>
      </c>
      <c r="F4292" s="130">
        <v>0</v>
      </c>
      <c r="G4292" s="130">
        <v>-275</v>
      </c>
      <c r="H4292" s="131">
        <v>0</v>
      </c>
      <c r="I4292" s="132">
        <v>275</v>
      </c>
    </row>
    <row r="4293" spans="1:9" ht="13.5" customHeight="1" x14ac:dyDescent="0.2">
      <c r="A4293" s="127">
        <v>10115</v>
      </c>
      <c r="B4293" s="127" t="str">
        <f t="shared" si="66"/>
        <v>I08</v>
      </c>
      <c r="C4293" s="129" t="s">
        <v>213</v>
      </c>
      <c r="D4293" s="130">
        <v>-61865</v>
      </c>
      <c r="E4293" s="130">
        <v>-13553.48</v>
      </c>
      <c r="F4293" s="130">
        <v>0</v>
      </c>
      <c r="G4293" s="130">
        <v>-13553.48</v>
      </c>
      <c r="H4293" s="131">
        <v>21.908154853309625</v>
      </c>
      <c r="I4293" s="132">
        <v>-48311.519999999997</v>
      </c>
    </row>
    <row r="4294" spans="1:9" ht="13.5" customHeight="1" x14ac:dyDescent="0.2">
      <c r="A4294" s="127">
        <v>10115</v>
      </c>
      <c r="B4294" s="127" t="str">
        <f t="shared" si="66"/>
        <v>I09</v>
      </c>
      <c r="C4294" s="129" t="s">
        <v>10</v>
      </c>
      <c r="D4294" s="130">
        <v>-36000</v>
      </c>
      <c r="E4294" s="130">
        <v>-8199.7000000000007</v>
      </c>
      <c r="F4294" s="130">
        <v>0</v>
      </c>
      <c r="G4294" s="130">
        <v>-8199.7000000000007</v>
      </c>
      <c r="H4294" s="131">
        <v>22.77694444444445</v>
      </c>
      <c r="I4294" s="132">
        <v>-27800.3</v>
      </c>
    </row>
    <row r="4295" spans="1:9" ht="13.5" customHeight="1" x14ac:dyDescent="0.2">
      <c r="A4295" s="127">
        <v>10115</v>
      </c>
      <c r="B4295" s="127" t="str">
        <f t="shared" si="66"/>
        <v>I11</v>
      </c>
      <c r="C4295" s="129" t="s">
        <v>64</v>
      </c>
      <c r="D4295" s="130">
        <v>-675</v>
      </c>
      <c r="E4295" s="130">
        <v>0</v>
      </c>
      <c r="F4295" s="130">
        <v>0</v>
      </c>
      <c r="G4295" s="130">
        <v>0</v>
      </c>
      <c r="H4295" s="131">
        <v>0</v>
      </c>
      <c r="I4295" s="132">
        <v>-675</v>
      </c>
    </row>
    <row r="4296" spans="1:9" ht="13.5" customHeight="1" x14ac:dyDescent="0.2">
      <c r="A4296" s="127">
        <v>10115</v>
      </c>
      <c r="B4296" s="127" t="str">
        <f t="shared" si="66"/>
        <v>I12</v>
      </c>
      <c r="C4296" s="129" t="s">
        <v>11</v>
      </c>
      <c r="D4296" s="130">
        <v>-21600</v>
      </c>
      <c r="E4296" s="130">
        <v>-27460</v>
      </c>
      <c r="F4296" s="130">
        <v>0</v>
      </c>
      <c r="G4296" s="130">
        <v>-27460</v>
      </c>
      <c r="H4296" s="131">
        <v>127.12962962962963</v>
      </c>
      <c r="I4296" s="132">
        <v>5860</v>
      </c>
    </row>
    <row r="4297" spans="1:9" ht="13.5" customHeight="1" x14ac:dyDescent="0.2">
      <c r="A4297" s="127">
        <v>10115</v>
      </c>
      <c r="B4297" s="127" t="str">
        <f t="shared" si="66"/>
        <v>I18</v>
      </c>
      <c r="C4297" s="129" t="s">
        <v>13</v>
      </c>
      <c r="D4297" s="130">
        <v>-58268</v>
      </c>
      <c r="E4297" s="130">
        <v>0</v>
      </c>
      <c r="F4297" s="130">
        <v>0</v>
      </c>
      <c r="G4297" s="130">
        <v>0</v>
      </c>
      <c r="H4297" s="131">
        <v>0</v>
      </c>
      <c r="I4297" s="132">
        <v>-58268</v>
      </c>
    </row>
    <row r="4298" spans="1:9" ht="12.75" customHeight="1" x14ac:dyDescent="0.2">
      <c r="A4298" s="127">
        <v>10115</v>
      </c>
      <c r="B4298" s="127" t="str">
        <f t="shared" si="66"/>
        <v/>
      </c>
    </row>
    <row r="4299" spans="1:9" ht="13.5" customHeight="1" x14ac:dyDescent="0.2">
      <c r="A4299" s="127">
        <v>10115</v>
      </c>
      <c r="C4299" s="143" t="s">
        <v>14</v>
      </c>
      <c r="D4299" s="144">
        <v>-2465917</v>
      </c>
      <c r="E4299" s="144">
        <v>-2162777.34</v>
      </c>
      <c r="F4299" s="144">
        <v>0</v>
      </c>
      <c r="G4299" s="144">
        <v>-2162777.34</v>
      </c>
      <c r="H4299" s="145">
        <v>87.706818193799705</v>
      </c>
      <c r="I4299" s="146">
        <v>-303139.65999999997</v>
      </c>
    </row>
    <row r="4300" spans="1:9" ht="0.75" customHeight="1" x14ac:dyDescent="0.2">
      <c r="A4300" s="127">
        <v>10115</v>
      </c>
      <c r="B4300" s="127" t="str">
        <f t="shared" ref="B4300:B4363" si="67">LEFT(C4300,3)</f>
        <v/>
      </c>
    </row>
    <row r="4301" spans="1:9" ht="13.5" customHeight="1" x14ac:dyDescent="0.2">
      <c r="A4301" s="127">
        <v>10115</v>
      </c>
      <c r="B4301" s="127" t="str">
        <f t="shared" si="67"/>
        <v>E01</v>
      </c>
      <c r="C4301" s="129" t="s">
        <v>15</v>
      </c>
      <c r="D4301" s="130">
        <v>1036259</v>
      </c>
      <c r="E4301" s="130">
        <v>0</v>
      </c>
      <c r="F4301" s="130">
        <v>0</v>
      </c>
      <c r="G4301" s="130">
        <v>0</v>
      </c>
      <c r="H4301" s="131">
        <v>0</v>
      </c>
      <c r="I4301" s="132">
        <v>1036259</v>
      </c>
    </row>
    <row r="4302" spans="1:9" ht="13.5" customHeight="1" x14ac:dyDescent="0.2">
      <c r="A4302" s="127">
        <v>10115</v>
      </c>
      <c r="B4302" s="127" t="str">
        <f t="shared" si="67"/>
        <v>E03</v>
      </c>
      <c r="C4302" s="129" t="s">
        <v>17</v>
      </c>
      <c r="D4302" s="130">
        <v>477831</v>
      </c>
      <c r="E4302" s="130">
        <v>0</v>
      </c>
      <c r="F4302" s="130">
        <v>0</v>
      </c>
      <c r="G4302" s="130">
        <v>0</v>
      </c>
      <c r="H4302" s="131">
        <v>0</v>
      </c>
      <c r="I4302" s="132">
        <v>477831</v>
      </c>
    </row>
    <row r="4303" spans="1:9" ht="13.5" customHeight="1" x14ac:dyDescent="0.2">
      <c r="A4303" s="127">
        <v>10115</v>
      </c>
      <c r="B4303" s="127" t="str">
        <f t="shared" si="67"/>
        <v>E04</v>
      </c>
      <c r="C4303" s="129" t="s">
        <v>18</v>
      </c>
      <c r="D4303" s="130">
        <v>37026</v>
      </c>
      <c r="E4303" s="130">
        <v>-1000</v>
      </c>
      <c r="F4303" s="130">
        <v>0</v>
      </c>
      <c r="G4303" s="130">
        <v>-1000</v>
      </c>
      <c r="H4303" s="131">
        <v>-2.7008048398422728</v>
      </c>
      <c r="I4303" s="132">
        <v>38026</v>
      </c>
    </row>
    <row r="4304" spans="1:9" ht="13.5" customHeight="1" x14ac:dyDescent="0.2">
      <c r="A4304" s="127">
        <v>10115</v>
      </c>
      <c r="B4304" s="127" t="str">
        <f t="shared" si="67"/>
        <v>E05</v>
      </c>
      <c r="C4304" s="129" t="s">
        <v>214</v>
      </c>
      <c r="D4304" s="130">
        <v>143354</v>
      </c>
      <c r="E4304" s="130">
        <v>0</v>
      </c>
      <c r="F4304" s="130">
        <v>0</v>
      </c>
      <c r="G4304" s="130">
        <v>0</v>
      </c>
      <c r="H4304" s="131">
        <v>0</v>
      </c>
      <c r="I4304" s="132">
        <v>143354</v>
      </c>
    </row>
    <row r="4305" spans="1:9" ht="13.5" customHeight="1" x14ac:dyDescent="0.2">
      <c r="A4305" s="127">
        <v>10115</v>
      </c>
      <c r="B4305" s="127" t="str">
        <f t="shared" si="67"/>
        <v>E07</v>
      </c>
      <c r="C4305" s="129" t="s">
        <v>19</v>
      </c>
      <c r="D4305" s="130">
        <v>15598</v>
      </c>
      <c r="E4305" s="130">
        <v>0</v>
      </c>
      <c r="F4305" s="130">
        <v>0</v>
      </c>
      <c r="G4305" s="130">
        <v>0</v>
      </c>
      <c r="H4305" s="131">
        <v>0</v>
      </c>
      <c r="I4305" s="132">
        <v>15598</v>
      </c>
    </row>
    <row r="4306" spans="1:9" ht="13.5" customHeight="1" x14ac:dyDescent="0.2">
      <c r="A4306" s="127">
        <v>10115</v>
      </c>
      <c r="B4306" s="127" t="str">
        <f t="shared" si="67"/>
        <v>E08</v>
      </c>
      <c r="C4306" s="129" t="s">
        <v>20</v>
      </c>
      <c r="D4306" s="130">
        <v>6964</v>
      </c>
      <c r="E4306" s="130">
        <v>1218.05</v>
      </c>
      <c r="F4306" s="130">
        <v>0</v>
      </c>
      <c r="G4306" s="130">
        <v>1218.05</v>
      </c>
      <c r="H4306" s="131">
        <v>17.490666283744975</v>
      </c>
      <c r="I4306" s="132">
        <v>5745.95</v>
      </c>
    </row>
    <row r="4307" spans="1:9" ht="13.5" customHeight="1" x14ac:dyDescent="0.2">
      <c r="A4307" s="127">
        <v>10115</v>
      </c>
      <c r="B4307" s="127" t="str">
        <f t="shared" si="67"/>
        <v>E09</v>
      </c>
      <c r="C4307" s="129" t="s">
        <v>215</v>
      </c>
      <c r="D4307" s="130">
        <v>23895</v>
      </c>
      <c r="E4307" s="130">
        <v>12120.19</v>
      </c>
      <c r="F4307" s="130">
        <v>0</v>
      </c>
      <c r="G4307" s="130">
        <v>12120.19</v>
      </c>
      <c r="H4307" s="131">
        <v>50.722703494454898</v>
      </c>
      <c r="I4307" s="132">
        <v>11774.81</v>
      </c>
    </row>
    <row r="4308" spans="1:9" ht="13.5" customHeight="1" x14ac:dyDescent="0.2">
      <c r="A4308" s="127">
        <v>10115</v>
      </c>
      <c r="B4308" s="127" t="str">
        <f t="shared" si="67"/>
        <v>E10</v>
      </c>
      <c r="C4308" s="129" t="s">
        <v>21</v>
      </c>
      <c r="D4308" s="130">
        <v>17427</v>
      </c>
      <c r="E4308" s="130">
        <v>11855.37</v>
      </c>
      <c r="F4308" s="130">
        <v>0</v>
      </c>
      <c r="G4308" s="130">
        <v>11855.37</v>
      </c>
      <c r="H4308" s="131">
        <v>68.028748493716648</v>
      </c>
      <c r="I4308" s="132">
        <v>5571.63</v>
      </c>
    </row>
    <row r="4309" spans="1:9" ht="13.5" customHeight="1" x14ac:dyDescent="0.2">
      <c r="A4309" s="127">
        <v>10115</v>
      </c>
      <c r="B4309" s="127" t="str">
        <f t="shared" si="67"/>
        <v>E11</v>
      </c>
      <c r="C4309" s="129" t="s">
        <v>22</v>
      </c>
      <c r="D4309" s="130">
        <v>2304</v>
      </c>
      <c r="E4309" s="130">
        <v>0</v>
      </c>
      <c r="F4309" s="130">
        <v>0</v>
      </c>
      <c r="G4309" s="130">
        <v>0</v>
      </c>
      <c r="H4309" s="131">
        <v>0</v>
      </c>
      <c r="I4309" s="132">
        <v>2304</v>
      </c>
    </row>
    <row r="4310" spans="1:9" ht="12.75" customHeight="1" x14ac:dyDescent="0.2">
      <c r="A4310" s="127">
        <v>10115</v>
      </c>
      <c r="B4310" s="127" t="str">
        <f t="shared" si="67"/>
        <v/>
      </c>
    </row>
    <row r="4311" spans="1:9" ht="13.5" customHeight="1" x14ac:dyDescent="0.2">
      <c r="A4311" s="127">
        <v>10115</v>
      </c>
      <c r="C4311" s="143" t="s">
        <v>23</v>
      </c>
      <c r="D4311" s="144">
        <v>1760658</v>
      </c>
      <c r="E4311" s="144">
        <v>24193.61</v>
      </c>
      <c r="F4311" s="144">
        <v>0</v>
      </c>
      <c r="G4311" s="144">
        <v>24193.61</v>
      </c>
      <c r="H4311" s="145">
        <v>1.3741231971228935</v>
      </c>
      <c r="I4311" s="146">
        <v>1736464.39</v>
      </c>
    </row>
    <row r="4312" spans="1:9" ht="13.5" customHeight="1" x14ac:dyDescent="0.2">
      <c r="A4312" s="127">
        <v>10115</v>
      </c>
      <c r="B4312" s="127" t="str">
        <f t="shared" si="67"/>
        <v>E12</v>
      </c>
      <c r="C4312" s="129" t="s">
        <v>24</v>
      </c>
      <c r="D4312" s="130">
        <v>28161</v>
      </c>
      <c r="E4312" s="130">
        <v>-4196.3100000000004</v>
      </c>
      <c r="F4312" s="130">
        <v>0</v>
      </c>
      <c r="G4312" s="130">
        <v>-4196.3100000000004</v>
      </c>
      <c r="H4312" s="131">
        <v>-14.901139874294238</v>
      </c>
      <c r="I4312" s="132">
        <v>32357.31</v>
      </c>
    </row>
    <row r="4313" spans="1:9" ht="13.5" customHeight="1" x14ac:dyDescent="0.2">
      <c r="A4313" s="127">
        <v>10115</v>
      </c>
      <c r="B4313" s="127" t="str">
        <f t="shared" si="67"/>
        <v>E13</v>
      </c>
      <c r="C4313" s="129" t="s">
        <v>216</v>
      </c>
      <c r="D4313" s="130">
        <v>1800</v>
      </c>
      <c r="E4313" s="130">
        <v>442.91</v>
      </c>
      <c r="F4313" s="130">
        <v>0</v>
      </c>
      <c r="G4313" s="130">
        <v>442.91</v>
      </c>
      <c r="H4313" s="131">
        <v>24.606111111111112</v>
      </c>
      <c r="I4313" s="132">
        <v>1357.09</v>
      </c>
    </row>
    <row r="4314" spans="1:9" ht="13.5" customHeight="1" x14ac:dyDescent="0.2">
      <c r="A4314" s="127">
        <v>10115</v>
      </c>
      <c r="B4314" s="127" t="str">
        <f t="shared" si="67"/>
        <v>E14</v>
      </c>
      <c r="C4314" s="129" t="s">
        <v>25</v>
      </c>
      <c r="D4314" s="130">
        <v>33650</v>
      </c>
      <c r="E4314" s="130">
        <v>10097.56</v>
      </c>
      <c r="F4314" s="130">
        <v>0</v>
      </c>
      <c r="G4314" s="130">
        <v>10097.56</v>
      </c>
      <c r="H4314" s="131">
        <v>30.007607726597325</v>
      </c>
      <c r="I4314" s="132">
        <v>23552.44</v>
      </c>
    </row>
    <row r="4315" spans="1:9" ht="13.5" customHeight="1" x14ac:dyDescent="0.2">
      <c r="A4315" s="127">
        <v>10115</v>
      </c>
      <c r="B4315" s="127" t="str">
        <f t="shared" si="67"/>
        <v>E15</v>
      </c>
      <c r="C4315" s="129" t="s">
        <v>26</v>
      </c>
      <c r="D4315" s="130">
        <v>2000</v>
      </c>
      <c r="E4315" s="130">
        <v>591.61</v>
      </c>
      <c r="F4315" s="130">
        <v>0</v>
      </c>
      <c r="G4315" s="130">
        <v>591.61</v>
      </c>
      <c r="H4315" s="131">
        <v>29.580500000000001</v>
      </c>
      <c r="I4315" s="132">
        <v>1408.39</v>
      </c>
    </row>
    <row r="4316" spans="1:9" ht="13.5" customHeight="1" x14ac:dyDescent="0.2">
      <c r="A4316" s="127">
        <v>10115</v>
      </c>
      <c r="B4316" s="127" t="str">
        <f t="shared" si="67"/>
        <v>E16</v>
      </c>
      <c r="C4316" s="129" t="s">
        <v>27</v>
      </c>
      <c r="D4316" s="130">
        <v>17000</v>
      </c>
      <c r="E4316" s="130">
        <v>3752.08</v>
      </c>
      <c r="F4316" s="130">
        <v>0</v>
      </c>
      <c r="G4316" s="130">
        <v>3752.08</v>
      </c>
      <c r="H4316" s="131">
        <v>22.071058823529413</v>
      </c>
      <c r="I4316" s="132">
        <v>13247.92</v>
      </c>
    </row>
    <row r="4317" spans="1:9" ht="13.5" customHeight="1" x14ac:dyDescent="0.2">
      <c r="A4317" s="127">
        <v>10115</v>
      </c>
      <c r="B4317" s="127" t="str">
        <f t="shared" si="67"/>
        <v>E17</v>
      </c>
      <c r="C4317" s="129" t="s">
        <v>28</v>
      </c>
      <c r="D4317" s="130">
        <v>2826</v>
      </c>
      <c r="E4317" s="130">
        <v>3273.51</v>
      </c>
      <c r="F4317" s="130">
        <v>0</v>
      </c>
      <c r="G4317" s="130">
        <v>3273.51</v>
      </c>
      <c r="H4317" s="131">
        <v>115.83545647558385</v>
      </c>
      <c r="I4317" s="132">
        <v>-447.51</v>
      </c>
    </row>
    <row r="4318" spans="1:9" ht="13.5" customHeight="1" x14ac:dyDescent="0.2">
      <c r="A4318" s="127">
        <v>10115</v>
      </c>
      <c r="B4318" s="127" t="str">
        <f t="shared" si="67"/>
        <v>E18</v>
      </c>
      <c r="C4318" s="129" t="s">
        <v>29</v>
      </c>
      <c r="D4318" s="130">
        <v>13307</v>
      </c>
      <c r="E4318" s="130">
        <v>7890.83</v>
      </c>
      <c r="F4318" s="130">
        <v>0</v>
      </c>
      <c r="G4318" s="130">
        <v>7890.83</v>
      </c>
      <c r="H4318" s="131">
        <v>59.298339219959416</v>
      </c>
      <c r="I4318" s="132">
        <v>5416.17</v>
      </c>
    </row>
    <row r="4319" spans="1:9" ht="12.75" customHeight="1" x14ac:dyDescent="0.2">
      <c r="A4319" s="127">
        <v>10115</v>
      </c>
      <c r="B4319" s="127" t="str">
        <f t="shared" si="67"/>
        <v/>
      </c>
    </row>
    <row r="4320" spans="1:9" ht="13.5" customHeight="1" x14ac:dyDescent="0.2">
      <c r="A4320" s="127">
        <v>10115</v>
      </c>
      <c r="C4320" s="143" t="s">
        <v>30</v>
      </c>
      <c r="D4320" s="144">
        <v>98744</v>
      </c>
      <c r="E4320" s="144">
        <v>21852.19</v>
      </c>
      <c r="F4320" s="144">
        <v>0</v>
      </c>
      <c r="G4320" s="144">
        <v>21852.19</v>
      </c>
      <c r="H4320" s="145">
        <v>22.130144616381759</v>
      </c>
      <c r="I4320" s="146">
        <v>76891.81</v>
      </c>
    </row>
    <row r="4321" spans="1:9" ht="13.5" customHeight="1" x14ac:dyDescent="0.2">
      <c r="A4321" s="127">
        <v>10115</v>
      </c>
      <c r="B4321" s="127" t="str">
        <f t="shared" si="67"/>
        <v>E19</v>
      </c>
      <c r="C4321" s="129" t="s">
        <v>31</v>
      </c>
      <c r="D4321" s="130">
        <v>118411</v>
      </c>
      <c r="E4321" s="130">
        <v>44717.59</v>
      </c>
      <c r="F4321" s="130">
        <v>0</v>
      </c>
      <c r="G4321" s="130">
        <v>44717.59</v>
      </c>
      <c r="H4321" s="131">
        <v>37.764726250095009</v>
      </c>
      <c r="I4321" s="132">
        <v>73693.41</v>
      </c>
    </row>
    <row r="4322" spans="1:9" ht="13.5" customHeight="1" x14ac:dyDescent="0.2">
      <c r="A4322" s="127">
        <v>10115</v>
      </c>
      <c r="B4322" s="127" t="str">
        <f t="shared" si="67"/>
        <v>E20</v>
      </c>
      <c r="C4322" s="129" t="s">
        <v>32</v>
      </c>
      <c r="D4322" s="130">
        <v>32233</v>
      </c>
      <c r="E4322" s="130">
        <v>11986.91</v>
      </c>
      <c r="F4322" s="130">
        <v>0</v>
      </c>
      <c r="G4322" s="130">
        <v>11986.91</v>
      </c>
      <c r="H4322" s="131">
        <v>37.188316321782025</v>
      </c>
      <c r="I4322" s="132">
        <v>20246.09</v>
      </c>
    </row>
    <row r="4323" spans="1:9" ht="13.5" customHeight="1" x14ac:dyDescent="0.2">
      <c r="A4323" s="127">
        <v>10115</v>
      </c>
      <c r="B4323" s="127" t="str">
        <f t="shared" si="67"/>
        <v>E22</v>
      </c>
      <c r="C4323" s="129" t="s">
        <v>33</v>
      </c>
      <c r="D4323" s="130">
        <v>20049</v>
      </c>
      <c r="E4323" s="130">
        <v>5254.82</v>
      </c>
      <c r="F4323" s="130">
        <v>0</v>
      </c>
      <c r="G4323" s="130">
        <v>5254.82</v>
      </c>
      <c r="H4323" s="131">
        <v>26.209885779839393</v>
      </c>
      <c r="I4323" s="132">
        <v>14794.18</v>
      </c>
    </row>
    <row r="4324" spans="1:9" ht="13.5" customHeight="1" x14ac:dyDescent="0.2">
      <c r="A4324" s="127">
        <v>10115</v>
      </c>
      <c r="B4324" s="127" t="str">
        <f t="shared" si="67"/>
        <v>E23</v>
      </c>
      <c r="C4324" s="129" t="s">
        <v>34</v>
      </c>
      <c r="D4324" s="130">
        <v>10499</v>
      </c>
      <c r="E4324" s="130">
        <v>4739.55</v>
      </c>
      <c r="F4324" s="130">
        <v>0</v>
      </c>
      <c r="G4324" s="130">
        <v>4739.55</v>
      </c>
      <c r="H4324" s="131">
        <v>45.142870749595197</v>
      </c>
      <c r="I4324" s="132">
        <v>5759.45</v>
      </c>
    </row>
    <row r="4325" spans="1:9" ht="13.5" customHeight="1" x14ac:dyDescent="0.2">
      <c r="A4325" s="127">
        <v>10115</v>
      </c>
      <c r="B4325" s="127" t="str">
        <f t="shared" si="67"/>
        <v>E24</v>
      </c>
      <c r="C4325" s="129" t="s">
        <v>35</v>
      </c>
      <c r="D4325" s="130">
        <v>52850</v>
      </c>
      <c r="E4325" s="130">
        <v>23710.55</v>
      </c>
      <c r="F4325" s="130">
        <v>0</v>
      </c>
      <c r="G4325" s="130">
        <v>23710.55</v>
      </c>
      <c r="H4325" s="131">
        <v>44.863859981078534</v>
      </c>
      <c r="I4325" s="132">
        <v>29139.45</v>
      </c>
    </row>
    <row r="4326" spans="1:9" ht="13.5" customHeight="1" x14ac:dyDescent="0.2">
      <c r="A4326" s="127">
        <v>10115</v>
      </c>
      <c r="B4326" s="127" t="str">
        <f t="shared" si="67"/>
        <v>E25</v>
      </c>
      <c r="C4326" s="129" t="s">
        <v>36</v>
      </c>
      <c r="D4326" s="130">
        <v>118555</v>
      </c>
      <c r="E4326" s="130">
        <v>17991.900000000001</v>
      </c>
      <c r="F4326" s="130">
        <v>0</v>
      </c>
      <c r="G4326" s="130">
        <v>17991.900000000001</v>
      </c>
      <c r="H4326" s="131">
        <v>15.17599426426553</v>
      </c>
      <c r="I4326" s="132">
        <v>100563.1</v>
      </c>
    </row>
    <row r="4327" spans="1:9" ht="12.75" customHeight="1" x14ac:dyDescent="0.2">
      <c r="A4327" s="127">
        <v>10115</v>
      </c>
      <c r="B4327" s="127" t="str">
        <f t="shared" si="67"/>
        <v/>
      </c>
    </row>
    <row r="4328" spans="1:9" ht="13.5" customHeight="1" x14ac:dyDescent="0.2">
      <c r="A4328" s="127">
        <v>10115</v>
      </c>
      <c r="C4328" s="143" t="s">
        <v>37</v>
      </c>
      <c r="D4328" s="144">
        <v>352597</v>
      </c>
      <c r="E4328" s="144">
        <v>108401.32</v>
      </c>
      <c r="F4328" s="144">
        <v>0</v>
      </c>
      <c r="G4328" s="144">
        <v>108401.32</v>
      </c>
      <c r="H4328" s="145">
        <v>30.743687552645088</v>
      </c>
      <c r="I4328" s="146">
        <v>244195.68</v>
      </c>
    </row>
    <row r="4329" spans="1:9" ht="13.5" customHeight="1" x14ac:dyDescent="0.2">
      <c r="A4329" s="127">
        <v>10115</v>
      </c>
      <c r="B4329" s="127" t="str">
        <f t="shared" si="67"/>
        <v>E26</v>
      </c>
      <c r="C4329" s="129" t="s">
        <v>38</v>
      </c>
      <c r="D4329" s="130">
        <v>100229</v>
      </c>
      <c r="E4329" s="130">
        <v>35565.519999999997</v>
      </c>
      <c r="F4329" s="130">
        <v>0</v>
      </c>
      <c r="G4329" s="130">
        <v>35565.519999999997</v>
      </c>
      <c r="H4329" s="131">
        <v>35.484261042213333</v>
      </c>
      <c r="I4329" s="132">
        <v>64663.48</v>
      </c>
    </row>
    <row r="4330" spans="1:9" ht="13.5" customHeight="1" x14ac:dyDescent="0.2">
      <c r="A4330" s="127">
        <v>10115</v>
      </c>
      <c r="B4330" s="127" t="str">
        <f t="shared" si="67"/>
        <v>E27</v>
      </c>
      <c r="C4330" s="129" t="s">
        <v>39</v>
      </c>
      <c r="D4330" s="130">
        <v>147957</v>
      </c>
      <c r="E4330" s="130">
        <v>54671.66</v>
      </c>
      <c r="F4330" s="130">
        <v>0</v>
      </c>
      <c r="G4330" s="130">
        <v>54671.66</v>
      </c>
      <c r="H4330" s="131">
        <v>36.951046587859985</v>
      </c>
      <c r="I4330" s="132">
        <v>93285.34</v>
      </c>
    </row>
    <row r="4331" spans="1:9" ht="13.5" customHeight="1" x14ac:dyDescent="0.2">
      <c r="A4331" s="127">
        <v>10115</v>
      </c>
      <c r="B4331" s="127" t="str">
        <f t="shared" si="67"/>
        <v>E28</v>
      </c>
      <c r="C4331" s="129" t="s">
        <v>40</v>
      </c>
      <c r="D4331" s="130">
        <v>34339</v>
      </c>
      <c r="E4331" s="130">
        <v>11837.08</v>
      </c>
      <c r="F4331" s="130">
        <v>0</v>
      </c>
      <c r="G4331" s="130">
        <v>11837.08</v>
      </c>
      <c r="H4331" s="131">
        <v>34.471242610442935</v>
      </c>
      <c r="I4331" s="132">
        <v>22501.919999999998</v>
      </c>
    </row>
    <row r="4332" spans="1:9" ht="12.75" customHeight="1" x14ac:dyDescent="0.2">
      <c r="A4332" s="127">
        <v>10115</v>
      </c>
      <c r="B4332" s="127" t="str">
        <f t="shared" si="67"/>
        <v/>
      </c>
    </row>
    <row r="4333" spans="1:9" ht="13.5" customHeight="1" x14ac:dyDescent="0.2">
      <c r="A4333" s="127">
        <v>10115</v>
      </c>
      <c r="C4333" s="143" t="s">
        <v>41</v>
      </c>
      <c r="D4333" s="144">
        <v>282525</v>
      </c>
      <c r="E4333" s="144">
        <v>102074.26</v>
      </c>
      <c r="F4333" s="144">
        <v>0</v>
      </c>
      <c r="G4333" s="144">
        <v>102074.26</v>
      </c>
      <c r="H4333" s="145">
        <v>36.129284134147419</v>
      </c>
      <c r="I4333" s="146">
        <v>180450.74</v>
      </c>
    </row>
    <row r="4334" spans="1:9" ht="13.5" customHeight="1" x14ac:dyDescent="0.2">
      <c r="A4334" s="127">
        <v>10115</v>
      </c>
      <c r="B4334" s="127" t="str">
        <f t="shared" si="67"/>
        <v>Con</v>
      </c>
      <c r="C4334" s="129" t="s">
        <v>42</v>
      </c>
      <c r="D4334" s="130">
        <v>85881</v>
      </c>
      <c r="E4334" s="130">
        <v>0</v>
      </c>
      <c r="F4334" s="130">
        <v>0</v>
      </c>
      <c r="G4334" s="130">
        <v>0</v>
      </c>
      <c r="H4334" s="131">
        <v>0</v>
      </c>
      <c r="I4334" s="132">
        <v>85881</v>
      </c>
    </row>
    <row r="4335" spans="1:9" ht="13.5" customHeight="1" x14ac:dyDescent="0.2">
      <c r="A4335" s="127">
        <v>10115</v>
      </c>
      <c r="B4335" s="127" t="str">
        <f t="shared" si="67"/>
        <v>Rev</v>
      </c>
      <c r="C4335" s="129" t="s">
        <v>224</v>
      </c>
      <c r="D4335" s="130">
        <v>100000</v>
      </c>
      <c r="E4335" s="130">
        <v>0</v>
      </c>
      <c r="F4335" s="130">
        <v>0</v>
      </c>
      <c r="G4335" s="130">
        <v>0</v>
      </c>
      <c r="H4335" s="131">
        <v>0</v>
      </c>
      <c r="I4335" s="132">
        <v>100000</v>
      </c>
    </row>
    <row r="4336" spans="1:9" ht="12.75" customHeight="1" x14ac:dyDescent="0.2">
      <c r="A4336" s="127">
        <v>10115</v>
      </c>
      <c r="B4336" s="127" t="str">
        <f t="shared" si="67"/>
        <v/>
      </c>
    </row>
    <row r="4337" spans="1:9" ht="13.5" customHeight="1" x14ac:dyDescent="0.2">
      <c r="A4337" s="127">
        <v>10115</v>
      </c>
      <c r="C4337" s="143" t="s">
        <v>44</v>
      </c>
      <c r="D4337" s="144">
        <v>185881</v>
      </c>
      <c r="E4337" s="144">
        <v>0</v>
      </c>
      <c r="F4337" s="144">
        <v>0</v>
      </c>
      <c r="G4337" s="144">
        <v>0</v>
      </c>
      <c r="H4337" s="145">
        <v>0</v>
      </c>
      <c r="I4337" s="146">
        <v>185881</v>
      </c>
    </row>
    <row r="4338" spans="1:9" ht="0.75" customHeight="1" x14ac:dyDescent="0.2">
      <c r="A4338" s="127">
        <v>10115</v>
      </c>
      <c r="B4338" s="127" t="str">
        <f t="shared" si="67"/>
        <v/>
      </c>
    </row>
    <row r="4339" spans="1:9" ht="15.75" customHeight="1" x14ac:dyDescent="0.2">
      <c r="A4339" s="127">
        <v>10115</v>
      </c>
      <c r="C4339" s="139" t="s">
        <v>45</v>
      </c>
      <c r="D4339" s="140">
        <v>2680405</v>
      </c>
      <c r="E4339" s="140">
        <v>256521.38</v>
      </c>
      <c r="F4339" s="140">
        <v>0</v>
      </c>
      <c r="G4339" s="140">
        <v>256521.38</v>
      </c>
      <c r="H4339" s="141">
        <v>9.5702470335639571</v>
      </c>
      <c r="I4339" s="142">
        <v>2423883.62</v>
      </c>
    </row>
    <row r="4340" spans="1:9" ht="14.25" customHeight="1" x14ac:dyDescent="0.2">
      <c r="A4340" s="127">
        <v>10115</v>
      </c>
      <c r="B4340" s="127" t="s">
        <v>322</v>
      </c>
      <c r="C4340" s="161" t="s">
        <v>46</v>
      </c>
      <c r="D4340" s="162">
        <v>214488</v>
      </c>
      <c r="E4340" s="162">
        <v>-1906255.96</v>
      </c>
      <c r="F4340" s="162">
        <v>0</v>
      </c>
      <c r="G4340" s="162">
        <v>-1906255.96</v>
      </c>
      <c r="H4340" s="151">
        <v>-888.74713736899025</v>
      </c>
      <c r="I4340" s="152">
        <v>2120743.96</v>
      </c>
    </row>
    <row r="4341" spans="1:9" ht="16.5" customHeight="1" x14ac:dyDescent="0.2">
      <c r="A4341" s="127">
        <v>10115</v>
      </c>
      <c r="B4341" s="127" t="s">
        <v>323</v>
      </c>
      <c r="C4341" s="153" t="s">
        <v>47</v>
      </c>
      <c r="D4341" s="154">
        <v>1</v>
      </c>
      <c r="E4341" s="155"/>
      <c r="F4341" s="155"/>
      <c r="G4341" s="155"/>
      <c r="H4341" s="155"/>
      <c r="I4341" s="156"/>
    </row>
    <row r="4342" spans="1:9" ht="13.5" customHeight="1" x14ac:dyDescent="0.2">
      <c r="A4342" s="127">
        <v>10115</v>
      </c>
      <c r="B4342" s="127" t="s">
        <v>325</v>
      </c>
      <c r="C4342" s="129" t="s">
        <v>229</v>
      </c>
      <c r="D4342" s="130">
        <v>1</v>
      </c>
      <c r="E4342" s="130">
        <v>0</v>
      </c>
      <c r="F4342" s="130">
        <v>0</v>
      </c>
      <c r="G4342" s="130">
        <v>0</v>
      </c>
      <c r="H4342" s="131">
        <v>0</v>
      </c>
      <c r="I4342" s="132">
        <v>1</v>
      </c>
    </row>
    <row r="4343" spans="1:9" ht="12.75" customHeight="1" x14ac:dyDescent="0.2">
      <c r="A4343" s="127">
        <v>10115</v>
      </c>
      <c r="B4343" s="127" t="str">
        <f t="shared" si="67"/>
        <v/>
      </c>
    </row>
    <row r="4344" spans="1:9" ht="13.5" customHeight="1" x14ac:dyDescent="0.2">
      <c r="A4344" s="127">
        <v>10115</v>
      </c>
      <c r="C4344" s="143" t="s">
        <v>56</v>
      </c>
      <c r="D4344" s="144">
        <v>1</v>
      </c>
      <c r="E4344" s="144">
        <v>0</v>
      </c>
      <c r="F4344" s="144">
        <v>0</v>
      </c>
      <c r="G4344" s="144">
        <v>0</v>
      </c>
      <c r="H4344" s="145">
        <v>0</v>
      </c>
      <c r="I4344" s="146">
        <v>1</v>
      </c>
    </row>
    <row r="4345" spans="1:9" ht="0.75" customHeight="1" x14ac:dyDescent="0.2">
      <c r="A4345" s="127">
        <v>10115</v>
      </c>
      <c r="B4345" s="127" t="str">
        <f t="shared" si="67"/>
        <v/>
      </c>
    </row>
    <row r="4346" spans="1:9" ht="14.25" customHeight="1" x14ac:dyDescent="0.2">
      <c r="A4346" s="127">
        <v>10115</v>
      </c>
      <c r="B4346" s="127" t="s">
        <v>324</v>
      </c>
      <c r="C4346" s="157" t="s">
        <v>57</v>
      </c>
      <c r="D4346" s="158">
        <v>1</v>
      </c>
      <c r="E4346" s="158">
        <v>0</v>
      </c>
      <c r="F4346" s="158">
        <v>0</v>
      </c>
      <c r="G4346" s="158">
        <v>0</v>
      </c>
      <c r="H4346" s="159">
        <v>0</v>
      </c>
      <c r="I4346" s="160">
        <v>1</v>
      </c>
    </row>
    <row r="4347" spans="1:9" ht="0.75" customHeight="1" x14ac:dyDescent="0.2">
      <c r="A4347" s="127">
        <v>10115</v>
      </c>
      <c r="B4347" s="127" t="str">
        <f t="shared" si="67"/>
        <v/>
      </c>
    </row>
    <row r="4348" spans="1:9" ht="14.25" customHeight="1" x14ac:dyDescent="0.2">
      <c r="A4348" s="127">
        <v>10115</v>
      </c>
      <c r="B4348" s="127" t="str">
        <f t="shared" si="67"/>
        <v>TOT</v>
      </c>
      <c r="C4348" s="133" t="s">
        <v>58</v>
      </c>
      <c r="D4348" s="134">
        <v>214489</v>
      </c>
      <c r="E4348" s="134">
        <v>-1906255.96</v>
      </c>
      <c r="F4348" s="134">
        <v>0</v>
      </c>
      <c r="G4348" s="134">
        <v>-1906255.96</v>
      </c>
      <c r="H4348" s="135">
        <v>-888.74299381320247</v>
      </c>
      <c r="I4348" s="136">
        <v>2120744.96</v>
      </c>
    </row>
    <row r="4349" spans="1:9" ht="6.75" customHeight="1" x14ac:dyDescent="0.2">
      <c r="B4349" s="127" t="str">
        <f t="shared" si="67"/>
        <v>Lon</v>
      </c>
      <c r="C4349" s="247" t="s">
        <v>202</v>
      </c>
      <c r="D4349" s="247"/>
      <c r="E4349" s="247"/>
      <c r="F4349" s="247"/>
      <c r="G4349" s="247"/>
    </row>
    <row r="4350" spans="1:9" ht="13.5" customHeight="1" x14ac:dyDescent="0.2">
      <c r="B4350" s="127" t="str">
        <f t="shared" si="67"/>
        <v/>
      </c>
      <c r="C4350" s="247"/>
      <c r="D4350" s="247"/>
      <c r="E4350" s="247"/>
      <c r="F4350" s="247"/>
      <c r="G4350" s="247"/>
    </row>
    <row r="4351" spans="1:9" ht="6.75" customHeight="1" x14ac:dyDescent="0.2">
      <c r="B4351" s="127" t="str">
        <f t="shared" si="67"/>
        <v/>
      </c>
      <c r="C4351" s="247"/>
      <c r="D4351" s="247"/>
      <c r="E4351" s="247"/>
      <c r="F4351" s="247"/>
      <c r="G4351" s="247"/>
    </row>
    <row r="4352" spans="1:9" ht="13.5" customHeight="1" x14ac:dyDescent="0.2">
      <c r="B4352" s="127" t="str">
        <f t="shared" si="67"/>
        <v>Rep</v>
      </c>
      <c r="C4352" s="248" t="s">
        <v>203</v>
      </c>
      <c r="D4352" s="248"/>
      <c r="E4352" s="248"/>
      <c r="F4352" s="248"/>
      <c r="G4352" s="248"/>
    </row>
    <row r="4353" spans="1:9" ht="6.75" customHeight="1" x14ac:dyDescent="0.2">
      <c r="B4353" s="127" t="str">
        <f t="shared" si="67"/>
        <v/>
      </c>
    </row>
    <row r="4354" spans="1:9" ht="12.75" customHeight="1" x14ac:dyDescent="0.2">
      <c r="B4354" s="127" t="str">
        <f t="shared" si="67"/>
        <v>Cos</v>
      </c>
      <c r="C4354" s="248" t="s">
        <v>287</v>
      </c>
      <c r="D4354" s="248"/>
      <c r="E4354" s="248"/>
      <c r="F4354" s="248"/>
      <c r="G4354" s="248"/>
    </row>
    <row r="4355" spans="1:9" ht="13.5" customHeight="1" x14ac:dyDescent="0.2">
      <c r="B4355" s="127" t="str">
        <f t="shared" si="67"/>
        <v/>
      </c>
      <c r="C4355" s="248"/>
      <c r="D4355" s="248"/>
      <c r="E4355" s="248"/>
      <c r="F4355" s="248"/>
      <c r="G4355" s="248"/>
    </row>
    <row r="4356" spans="1:9" ht="6" customHeight="1" x14ac:dyDescent="0.2">
      <c r="B4356" s="127" t="str">
        <f t="shared" si="67"/>
        <v/>
      </c>
    </row>
    <row r="4357" spans="1:9" ht="13.5" customHeight="1" x14ac:dyDescent="0.2">
      <c r="B4357" s="127" t="str">
        <f t="shared" si="67"/>
        <v xml:space="preserve">
CF</v>
      </c>
      <c r="C4357" s="249" t="s">
        <v>205</v>
      </c>
      <c r="D4357" s="251" t="s">
        <v>206</v>
      </c>
      <c r="E4357" s="251" t="s">
        <v>207</v>
      </c>
      <c r="F4357" s="251" t="s">
        <v>208</v>
      </c>
      <c r="G4357" s="252" t="s">
        <v>209</v>
      </c>
      <c r="H4357" s="245" t="s">
        <v>210</v>
      </c>
      <c r="I4357" s="243" t="s">
        <v>211</v>
      </c>
    </row>
    <row r="4358" spans="1:9" ht="15" customHeight="1" x14ac:dyDescent="0.2">
      <c r="B4358" s="127" t="str">
        <f t="shared" si="67"/>
        <v/>
      </c>
      <c r="C4358" s="250"/>
      <c r="D4358" s="246"/>
      <c r="E4358" s="246"/>
      <c r="F4358" s="246"/>
      <c r="G4358" s="253"/>
      <c r="H4358" s="246"/>
      <c r="I4358" s="244"/>
    </row>
    <row r="4359" spans="1:9" ht="16.5" customHeight="1" x14ac:dyDescent="0.2">
      <c r="A4359" s="127">
        <v>10116</v>
      </c>
      <c r="B4359" s="126" t="s">
        <v>321</v>
      </c>
      <c r="C4359" s="147" t="s">
        <v>5</v>
      </c>
      <c r="D4359" s="148">
        <v>69137</v>
      </c>
      <c r="E4359" s="149"/>
      <c r="F4359" s="149"/>
      <c r="G4359" s="149"/>
      <c r="H4359" s="149"/>
      <c r="I4359" s="150"/>
    </row>
    <row r="4360" spans="1:9" ht="13.5" customHeight="1" x14ac:dyDescent="0.2">
      <c r="A4360" s="127">
        <v>10116</v>
      </c>
      <c r="B4360" s="127" t="str">
        <f t="shared" si="67"/>
        <v>I01</v>
      </c>
      <c r="C4360" s="129" t="s">
        <v>6</v>
      </c>
      <c r="D4360" s="130">
        <v>-985719</v>
      </c>
      <c r="E4360" s="130">
        <v>-843339</v>
      </c>
      <c r="F4360" s="130">
        <v>0</v>
      </c>
      <c r="G4360" s="130">
        <v>-843339</v>
      </c>
      <c r="H4360" s="131">
        <v>85.555721255246169</v>
      </c>
      <c r="I4360" s="132">
        <v>-142380</v>
      </c>
    </row>
    <row r="4361" spans="1:9" ht="13.5" customHeight="1" x14ac:dyDescent="0.2">
      <c r="A4361" s="127">
        <v>10116</v>
      </c>
      <c r="B4361" s="127" t="str">
        <f t="shared" si="67"/>
        <v>I03</v>
      </c>
      <c r="C4361" s="129" t="s">
        <v>7</v>
      </c>
      <c r="D4361" s="130">
        <v>-8137</v>
      </c>
      <c r="E4361" s="130">
        <v>-7574</v>
      </c>
      <c r="F4361" s="130">
        <v>0</v>
      </c>
      <c r="G4361" s="130">
        <v>-7574</v>
      </c>
      <c r="H4361" s="131">
        <v>93.080988079144646</v>
      </c>
      <c r="I4361" s="132">
        <v>-563</v>
      </c>
    </row>
    <row r="4362" spans="1:9" ht="13.5" customHeight="1" x14ac:dyDescent="0.2">
      <c r="A4362" s="127">
        <v>10116</v>
      </c>
      <c r="B4362" s="127" t="str">
        <f t="shared" si="67"/>
        <v>I05</v>
      </c>
      <c r="C4362" s="129" t="s">
        <v>8</v>
      </c>
      <c r="D4362" s="130">
        <v>-36840</v>
      </c>
      <c r="E4362" s="130">
        <v>0</v>
      </c>
      <c r="F4362" s="130">
        <v>0</v>
      </c>
      <c r="G4362" s="130">
        <v>0</v>
      </c>
      <c r="H4362" s="131">
        <v>0</v>
      </c>
      <c r="I4362" s="132">
        <v>-36840</v>
      </c>
    </row>
    <row r="4363" spans="1:9" ht="13.5" customHeight="1" x14ac:dyDescent="0.2">
      <c r="A4363" s="127">
        <v>10116</v>
      </c>
      <c r="B4363" s="127" t="str">
        <f t="shared" si="67"/>
        <v>I07</v>
      </c>
      <c r="C4363" s="129" t="s">
        <v>212</v>
      </c>
      <c r="D4363" s="130">
        <v>0</v>
      </c>
      <c r="E4363" s="130">
        <v>-300</v>
      </c>
      <c r="F4363" s="130">
        <v>0</v>
      </c>
      <c r="G4363" s="130">
        <v>-300</v>
      </c>
      <c r="H4363" s="131">
        <v>0</v>
      </c>
      <c r="I4363" s="132">
        <v>300</v>
      </c>
    </row>
    <row r="4364" spans="1:9" ht="13.5" customHeight="1" x14ac:dyDescent="0.2">
      <c r="A4364" s="127">
        <v>10116</v>
      </c>
      <c r="B4364" s="127" t="str">
        <f t="shared" ref="B4364:B4427" si="68">LEFT(C4364,3)</f>
        <v>I08</v>
      </c>
      <c r="C4364" s="129" t="s">
        <v>213</v>
      </c>
      <c r="D4364" s="130">
        <v>-78797</v>
      </c>
      <c r="E4364" s="130">
        <v>-27325.21</v>
      </c>
      <c r="F4364" s="130">
        <v>0</v>
      </c>
      <c r="G4364" s="130">
        <v>-27325.21</v>
      </c>
      <c r="H4364" s="131">
        <v>34.677982664314634</v>
      </c>
      <c r="I4364" s="132">
        <v>-51471.79</v>
      </c>
    </row>
    <row r="4365" spans="1:9" ht="13.5" customHeight="1" x14ac:dyDescent="0.2">
      <c r="A4365" s="127">
        <v>10116</v>
      </c>
      <c r="B4365" s="127" t="str">
        <f t="shared" si="68"/>
        <v>I09</v>
      </c>
      <c r="C4365" s="129" t="s">
        <v>10</v>
      </c>
      <c r="D4365" s="130">
        <v>-31038</v>
      </c>
      <c r="E4365" s="130">
        <v>-6215.31</v>
      </c>
      <c r="F4365" s="130">
        <v>0</v>
      </c>
      <c r="G4365" s="130">
        <v>-6215.31</v>
      </c>
      <c r="H4365" s="131">
        <v>20.024840518074619</v>
      </c>
      <c r="I4365" s="132">
        <v>-24822.69</v>
      </c>
    </row>
    <row r="4366" spans="1:9" ht="13.5" customHeight="1" x14ac:dyDescent="0.2">
      <c r="A4366" s="127">
        <v>10116</v>
      </c>
      <c r="B4366" s="127" t="str">
        <f t="shared" si="68"/>
        <v>I11</v>
      </c>
      <c r="C4366" s="129" t="s">
        <v>64</v>
      </c>
      <c r="D4366" s="130">
        <v>-2655</v>
      </c>
      <c r="E4366" s="130">
        <v>0</v>
      </c>
      <c r="F4366" s="130">
        <v>0</v>
      </c>
      <c r="G4366" s="130">
        <v>0</v>
      </c>
      <c r="H4366" s="131">
        <v>0</v>
      </c>
      <c r="I4366" s="132">
        <v>-2655</v>
      </c>
    </row>
    <row r="4367" spans="1:9" ht="13.5" customHeight="1" x14ac:dyDescent="0.2">
      <c r="A4367" s="127">
        <v>10116</v>
      </c>
      <c r="B4367" s="127" t="str">
        <f t="shared" si="68"/>
        <v>I12</v>
      </c>
      <c r="C4367" s="129" t="s">
        <v>11</v>
      </c>
      <c r="D4367" s="130">
        <v>-25500</v>
      </c>
      <c r="E4367" s="130">
        <v>-15587</v>
      </c>
      <c r="F4367" s="130">
        <v>0</v>
      </c>
      <c r="G4367" s="130">
        <v>-15587</v>
      </c>
      <c r="H4367" s="131">
        <v>61.125490196078438</v>
      </c>
      <c r="I4367" s="132">
        <v>-9913</v>
      </c>
    </row>
    <row r="4368" spans="1:9" ht="13.5" customHeight="1" x14ac:dyDescent="0.2">
      <c r="A4368" s="127">
        <v>10116</v>
      </c>
      <c r="B4368" s="127" t="str">
        <f t="shared" si="68"/>
        <v>I13</v>
      </c>
      <c r="C4368" s="129" t="s">
        <v>12</v>
      </c>
      <c r="D4368" s="130">
        <v>-12950</v>
      </c>
      <c r="E4368" s="130">
        <v>-318.85000000000002</v>
      </c>
      <c r="F4368" s="130">
        <v>0</v>
      </c>
      <c r="G4368" s="130">
        <v>-318.85000000000002</v>
      </c>
      <c r="H4368" s="131">
        <v>2.462162162162163</v>
      </c>
      <c r="I4368" s="132">
        <v>-12631.15</v>
      </c>
    </row>
    <row r="4369" spans="1:9" ht="13.5" customHeight="1" x14ac:dyDescent="0.2">
      <c r="A4369" s="127">
        <v>10116</v>
      </c>
      <c r="B4369" s="127" t="str">
        <f t="shared" si="68"/>
        <v>I18</v>
      </c>
      <c r="C4369" s="129" t="s">
        <v>13</v>
      </c>
      <c r="D4369" s="130">
        <v>-47791</v>
      </c>
      <c r="E4369" s="130">
        <v>0</v>
      </c>
      <c r="F4369" s="130">
        <v>0</v>
      </c>
      <c r="G4369" s="130">
        <v>0</v>
      </c>
      <c r="H4369" s="131">
        <v>0</v>
      </c>
      <c r="I4369" s="132">
        <v>-47791</v>
      </c>
    </row>
    <row r="4370" spans="1:9" ht="12.75" customHeight="1" x14ac:dyDescent="0.2">
      <c r="A4370" s="127">
        <v>10116</v>
      </c>
      <c r="B4370" s="127" t="str">
        <f t="shared" si="68"/>
        <v/>
      </c>
    </row>
    <row r="4371" spans="1:9" ht="13.5" customHeight="1" x14ac:dyDescent="0.2">
      <c r="A4371" s="127">
        <v>10116</v>
      </c>
      <c r="C4371" s="143" t="s">
        <v>14</v>
      </c>
      <c r="D4371" s="144">
        <v>-1229427</v>
      </c>
      <c r="E4371" s="144">
        <v>-900659.37</v>
      </c>
      <c r="F4371" s="144">
        <v>0</v>
      </c>
      <c r="G4371" s="144">
        <v>-900659.37</v>
      </c>
      <c r="H4371" s="145">
        <v>73.258466749144134</v>
      </c>
      <c r="I4371" s="146">
        <v>-328767.63</v>
      </c>
    </row>
    <row r="4372" spans="1:9" ht="0.75" customHeight="1" x14ac:dyDescent="0.2">
      <c r="A4372" s="127">
        <v>10116</v>
      </c>
      <c r="B4372" s="127" t="str">
        <f t="shared" si="68"/>
        <v/>
      </c>
    </row>
    <row r="4373" spans="1:9" ht="13.5" customHeight="1" x14ac:dyDescent="0.2">
      <c r="A4373" s="127">
        <v>10116</v>
      </c>
      <c r="B4373" s="127" t="str">
        <f t="shared" si="68"/>
        <v>E01</v>
      </c>
      <c r="C4373" s="129" t="s">
        <v>15</v>
      </c>
      <c r="D4373" s="130">
        <v>588350</v>
      </c>
      <c r="E4373" s="130">
        <v>0</v>
      </c>
      <c r="F4373" s="130">
        <v>0</v>
      </c>
      <c r="G4373" s="130">
        <v>0</v>
      </c>
      <c r="H4373" s="131">
        <v>0</v>
      </c>
      <c r="I4373" s="132">
        <v>588350</v>
      </c>
    </row>
    <row r="4374" spans="1:9" ht="13.5" customHeight="1" x14ac:dyDescent="0.2">
      <c r="A4374" s="127">
        <v>10116</v>
      </c>
      <c r="B4374" s="127" t="str">
        <f t="shared" si="68"/>
        <v>E03</v>
      </c>
      <c r="C4374" s="129" t="s">
        <v>17</v>
      </c>
      <c r="D4374" s="130">
        <v>247134</v>
      </c>
      <c r="E4374" s="130">
        <v>-6881.04</v>
      </c>
      <c r="F4374" s="130">
        <v>0</v>
      </c>
      <c r="G4374" s="130">
        <v>-6881.04</v>
      </c>
      <c r="H4374" s="131">
        <v>-2.7843356235888224</v>
      </c>
      <c r="I4374" s="132">
        <v>254015.04</v>
      </c>
    </row>
    <row r="4375" spans="1:9" ht="13.5" customHeight="1" x14ac:dyDescent="0.2">
      <c r="A4375" s="127">
        <v>10116</v>
      </c>
      <c r="B4375" s="127" t="str">
        <f t="shared" si="68"/>
        <v>E04</v>
      </c>
      <c r="C4375" s="129" t="s">
        <v>18</v>
      </c>
      <c r="D4375" s="130">
        <v>30885</v>
      </c>
      <c r="E4375" s="130">
        <v>0</v>
      </c>
      <c r="F4375" s="130">
        <v>0</v>
      </c>
      <c r="G4375" s="130">
        <v>0</v>
      </c>
      <c r="H4375" s="131">
        <v>0</v>
      </c>
      <c r="I4375" s="132">
        <v>30885</v>
      </c>
    </row>
    <row r="4376" spans="1:9" ht="13.5" customHeight="1" x14ac:dyDescent="0.2">
      <c r="A4376" s="127">
        <v>10116</v>
      </c>
      <c r="B4376" s="127" t="str">
        <f t="shared" si="68"/>
        <v>E05</v>
      </c>
      <c r="C4376" s="129" t="s">
        <v>214</v>
      </c>
      <c r="D4376" s="130">
        <v>43792</v>
      </c>
      <c r="E4376" s="130">
        <v>0</v>
      </c>
      <c r="F4376" s="130">
        <v>0</v>
      </c>
      <c r="G4376" s="130">
        <v>0</v>
      </c>
      <c r="H4376" s="131">
        <v>0</v>
      </c>
      <c r="I4376" s="132">
        <v>43792</v>
      </c>
    </row>
    <row r="4377" spans="1:9" ht="13.5" customHeight="1" x14ac:dyDescent="0.2">
      <c r="A4377" s="127">
        <v>10116</v>
      </c>
      <c r="B4377" s="127" t="str">
        <f t="shared" si="68"/>
        <v>E07</v>
      </c>
      <c r="C4377" s="129" t="s">
        <v>19</v>
      </c>
      <c r="D4377" s="130">
        <v>14260</v>
      </c>
      <c r="E4377" s="130">
        <v>0</v>
      </c>
      <c r="F4377" s="130">
        <v>0</v>
      </c>
      <c r="G4377" s="130">
        <v>0</v>
      </c>
      <c r="H4377" s="131">
        <v>0</v>
      </c>
      <c r="I4377" s="132">
        <v>14260</v>
      </c>
    </row>
    <row r="4378" spans="1:9" ht="13.5" customHeight="1" x14ac:dyDescent="0.2">
      <c r="A4378" s="127">
        <v>10116</v>
      </c>
      <c r="B4378" s="127" t="str">
        <f t="shared" si="68"/>
        <v>E08</v>
      </c>
      <c r="C4378" s="129" t="s">
        <v>20</v>
      </c>
      <c r="D4378" s="130">
        <v>3450</v>
      </c>
      <c r="E4378" s="130">
        <v>1783.24</v>
      </c>
      <c r="F4378" s="130">
        <v>0</v>
      </c>
      <c r="G4378" s="130">
        <v>1783.24</v>
      </c>
      <c r="H4378" s="131">
        <v>51.688115942028986</v>
      </c>
      <c r="I4378" s="132">
        <v>1666.76</v>
      </c>
    </row>
    <row r="4379" spans="1:9" ht="13.5" customHeight="1" x14ac:dyDescent="0.2">
      <c r="A4379" s="127">
        <v>10116</v>
      </c>
      <c r="B4379" s="127" t="str">
        <f t="shared" si="68"/>
        <v>E09</v>
      </c>
      <c r="C4379" s="129" t="s">
        <v>215</v>
      </c>
      <c r="D4379" s="130">
        <v>4890</v>
      </c>
      <c r="E4379" s="130">
        <v>898.4</v>
      </c>
      <c r="F4379" s="130">
        <v>0</v>
      </c>
      <c r="G4379" s="130">
        <v>898.4</v>
      </c>
      <c r="H4379" s="131">
        <v>18.372188139059304</v>
      </c>
      <c r="I4379" s="132">
        <v>3991.6</v>
      </c>
    </row>
    <row r="4380" spans="1:9" ht="13.5" customHeight="1" x14ac:dyDescent="0.2">
      <c r="A4380" s="127">
        <v>10116</v>
      </c>
      <c r="B4380" s="127" t="str">
        <f t="shared" si="68"/>
        <v>E10</v>
      </c>
      <c r="C4380" s="129" t="s">
        <v>21</v>
      </c>
      <c r="D4380" s="130">
        <v>6244</v>
      </c>
      <c r="E4380" s="130">
        <v>2500</v>
      </c>
      <c r="F4380" s="130">
        <v>0</v>
      </c>
      <c r="G4380" s="130">
        <v>2500</v>
      </c>
      <c r="H4380" s="131">
        <v>40.038436899423438</v>
      </c>
      <c r="I4380" s="132">
        <v>3744</v>
      </c>
    </row>
    <row r="4381" spans="1:9" ht="13.5" customHeight="1" x14ac:dyDescent="0.2">
      <c r="A4381" s="127">
        <v>10116</v>
      </c>
      <c r="B4381" s="127" t="str">
        <f t="shared" si="68"/>
        <v>E11</v>
      </c>
      <c r="C4381" s="129" t="s">
        <v>22</v>
      </c>
      <c r="D4381" s="130">
        <v>4813</v>
      </c>
      <c r="E4381" s="130">
        <v>1263</v>
      </c>
      <c r="F4381" s="130">
        <v>0</v>
      </c>
      <c r="G4381" s="130">
        <v>1263</v>
      </c>
      <c r="H4381" s="131">
        <v>26.241429461874091</v>
      </c>
      <c r="I4381" s="132">
        <v>3550</v>
      </c>
    </row>
    <row r="4382" spans="1:9" ht="12.75" customHeight="1" x14ac:dyDescent="0.2">
      <c r="A4382" s="127">
        <v>10116</v>
      </c>
      <c r="B4382" s="127" t="str">
        <f t="shared" si="68"/>
        <v/>
      </c>
    </row>
    <row r="4383" spans="1:9" ht="13.5" customHeight="1" x14ac:dyDescent="0.2">
      <c r="A4383" s="127">
        <v>10116</v>
      </c>
      <c r="C4383" s="143" t="s">
        <v>23</v>
      </c>
      <c r="D4383" s="144">
        <v>943818</v>
      </c>
      <c r="E4383" s="144">
        <v>-436.4</v>
      </c>
      <c r="F4383" s="144">
        <v>0</v>
      </c>
      <c r="G4383" s="144">
        <v>-436.4</v>
      </c>
      <c r="H4383" s="145">
        <v>-4.6237728036549422E-2</v>
      </c>
      <c r="I4383" s="146">
        <v>944254.4</v>
      </c>
    </row>
    <row r="4384" spans="1:9" ht="13.5" customHeight="1" x14ac:dyDescent="0.2">
      <c r="A4384" s="127">
        <v>10116</v>
      </c>
      <c r="B4384" s="127" t="str">
        <f t="shared" si="68"/>
        <v>E12</v>
      </c>
      <c r="C4384" s="129" t="s">
        <v>24</v>
      </c>
      <c r="D4384" s="130">
        <v>21232</v>
      </c>
      <c r="E4384" s="130">
        <v>-272.77</v>
      </c>
      <c r="F4384" s="130">
        <v>0</v>
      </c>
      <c r="G4384" s="130">
        <v>-272.77</v>
      </c>
      <c r="H4384" s="131">
        <v>-1.284711755840241</v>
      </c>
      <c r="I4384" s="132">
        <v>21504.77</v>
      </c>
    </row>
    <row r="4385" spans="1:9" ht="13.5" customHeight="1" x14ac:dyDescent="0.2">
      <c r="A4385" s="127">
        <v>10116</v>
      </c>
      <c r="B4385" s="127" t="str">
        <f t="shared" si="68"/>
        <v>E13</v>
      </c>
      <c r="C4385" s="129" t="s">
        <v>216</v>
      </c>
      <c r="D4385" s="130">
        <v>2600</v>
      </c>
      <c r="E4385" s="130">
        <v>688</v>
      </c>
      <c r="F4385" s="130">
        <v>0</v>
      </c>
      <c r="G4385" s="130">
        <v>688</v>
      </c>
      <c r="H4385" s="131">
        <v>26.461538461538463</v>
      </c>
      <c r="I4385" s="132">
        <v>1912</v>
      </c>
    </row>
    <row r="4386" spans="1:9" ht="13.5" customHeight="1" x14ac:dyDescent="0.2">
      <c r="A4386" s="127">
        <v>10116</v>
      </c>
      <c r="B4386" s="127" t="str">
        <f t="shared" si="68"/>
        <v>E14</v>
      </c>
      <c r="C4386" s="129" t="s">
        <v>25</v>
      </c>
      <c r="D4386" s="130">
        <v>21000</v>
      </c>
      <c r="E4386" s="130">
        <v>5500.99</v>
      </c>
      <c r="F4386" s="130">
        <v>0</v>
      </c>
      <c r="G4386" s="130">
        <v>5500.99</v>
      </c>
      <c r="H4386" s="131">
        <v>26.195190476190479</v>
      </c>
      <c r="I4386" s="132">
        <v>15499.01</v>
      </c>
    </row>
    <row r="4387" spans="1:9" ht="13.5" customHeight="1" x14ac:dyDescent="0.2">
      <c r="A4387" s="127">
        <v>10116</v>
      </c>
      <c r="B4387" s="127" t="str">
        <f t="shared" si="68"/>
        <v>E15</v>
      </c>
      <c r="C4387" s="129" t="s">
        <v>26</v>
      </c>
      <c r="D4387" s="130">
        <v>3300</v>
      </c>
      <c r="E4387" s="130">
        <v>-268.36</v>
      </c>
      <c r="F4387" s="130">
        <v>0</v>
      </c>
      <c r="G4387" s="130">
        <v>-268.36</v>
      </c>
      <c r="H4387" s="131">
        <v>-8.1321212121212127</v>
      </c>
      <c r="I4387" s="132">
        <v>3568.36</v>
      </c>
    </row>
    <row r="4388" spans="1:9" ht="13.5" customHeight="1" x14ac:dyDescent="0.2">
      <c r="A4388" s="127">
        <v>10116</v>
      </c>
      <c r="B4388" s="127" t="str">
        <f t="shared" si="68"/>
        <v>E16</v>
      </c>
      <c r="C4388" s="129" t="s">
        <v>27</v>
      </c>
      <c r="D4388" s="130">
        <v>15500</v>
      </c>
      <c r="E4388" s="130">
        <v>236.43</v>
      </c>
      <c r="F4388" s="130">
        <v>0</v>
      </c>
      <c r="G4388" s="130">
        <v>236.43</v>
      </c>
      <c r="H4388" s="131">
        <v>1.5253548387096774</v>
      </c>
      <c r="I4388" s="132">
        <v>15263.57</v>
      </c>
    </row>
    <row r="4389" spans="1:9" ht="13.5" customHeight="1" x14ac:dyDescent="0.2">
      <c r="A4389" s="127">
        <v>10116</v>
      </c>
      <c r="B4389" s="127" t="str">
        <f t="shared" si="68"/>
        <v>E17</v>
      </c>
      <c r="C4389" s="129" t="s">
        <v>28</v>
      </c>
      <c r="D4389" s="130">
        <v>3393</v>
      </c>
      <c r="E4389" s="130">
        <v>4082.1</v>
      </c>
      <c r="F4389" s="130">
        <v>0</v>
      </c>
      <c r="G4389" s="130">
        <v>4082.1</v>
      </c>
      <c r="H4389" s="131">
        <v>120.30946065428824</v>
      </c>
      <c r="I4389" s="132">
        <v>-689.1</v>
      </c>
    </row>
    <row r="4390" spans="1:9" ht="13.5" customHeight="1" x14ac:dyDescent="0.2">
      <c r="A4390" s="127">
        <v>10116</v>
      </c>
      <c r="B4390" s="127" t="str">
        <f t="shared" si="68"/>
        <v>E18</v>
      </c>
      <c r="C4390" s="129" t="s">
        <v>29</v>
      </c>
      <c r="D4390" s="130">
        <v>5427</v>
      </c>
      <c r="E4390" s="130">
        <v>854.58</v>
      </c>
      <c r="F4390" s="130">
        <v>0</v>
      </c>
      <c r="G4390" s="130">
        <v>854.58</v>
      </c>
      <c r="H4390" s="131">
        <v>15.746821448313986</v>
      </c>
      <c r="I4390" s="132">
        <v>4572.42</v>
      </c>
    </row>
    <row r="4391" spans="1:9" ht="12.75" customHeight="1" x14ac:dyDescent="0.2">
      <c r="A4391" s="127">
        <v>10116</v>
      </c>
      <c r="B4391" s="127" t="str">
        <f t="shared" si="68"/>
        <v/>
      </c>
    </row>
    <row r="4392" spans="1:9" ht="13.5" customHeight="1" x14ac:dyDescent="0.2">
      <c r="A4392" s="127">
        <v>10116</v>
      </c>
      <c r="C4392" s="143" t="s">
        <v>30</v>
      </c>
      <c r="D4392" s="144">
        <v>72452</v>
      </c>
      <c r="E4392" s="144">
        <v>10820.97</v>
      </c>
      <c r="F4392" s="144">
        <v>0</v>
      </c>
      <c r="G4392" s="144">
        <v>10820.97</v>
      </c>
      <c r="H4392" s="145">
        <v>14.935364103130349</v>
      </c>
      <c r="I4392" s="146">
        <v>61631.03</v>
      </c>
    </row>
    <row r="4393" spans="1:9" ht="13.5" customHeight="1" x14ac:dyDescent="0.2">
      <c r="A4393" s="127">
        <v>10116</v>
      </c>
      <c r="B4393" s="127" t="str">
        <f t="shared" si="68"/>
        <v>E19</v>
      </c>
      <c r="C4393" s="129" t="s">
        <v>31</v>
      </c>
      <c r="D4393" s="130">
        <v>63648</v>
      </c>
      <c r="E4393" s="130">
        <v>17883.66</v>
      </c>
      <c r="F4393" s="130">
        <v>0</v>
      </c>
      <c r="G4393" s="130">
        <v>17883.66</v>
      </c>
      <c r="H4393" s="131">
        <v>28.097756410256405</v>
      </c>
      <c r="I4393" s="132">
        <v>45764.34</v>
      </c>
    </row>
    <row r="4394" spans="1:9" ht="13.5" customHeight="1" x14ac:dyDescent="0.2">
      <c r="A4394" s="127">
        <v>10116</v>
      </c>
      <c r="B4394" s="127" t="str">
        <f t="shared" si="68"/>
        <v>E20</v>
      </c>
      <c r="C4394" s="129" t="s">
        <v>32</v>
      </c>
      <c r="D4394" s="130">
        <v>14332</v>
      </c>
      <c r="E4394" s="130">
        <v>4564.32</v>
      </c>
      <c r="F4394" s="130">
        <v>0</v>
      </c>
      <c r="G4394" s="130">
        <v>4564.32</v>
      </c>
      <c r="H4394" s="131">
        <v>31.847055540050242</v>
      </c>
      <c r="I4394" s="132">
        <v>9767.68</v>
      </c>
    </row>
    <row r="4395" spans="1:9" ht="13.5" customHeight="1" x14ac:dyDescent="0.2">
      <c r="A4395" s="127">
        <v>10116</v>
      </c>
      <c r="B4395" s="127" t="str">
        <f t="shared" si="68"/>
        <v>E22</v>
      </c>
      <c r="C4395" s="129" t="s">
        <v>33</v>
      </c>
      <c r="D4395" s="130">
        <v>8250</v>
      </c>
      <c r="E4395" s="130">
        <v>4267.1400000000003</v>
      </c>
      <c r="F4395" s="130">
        <v>0</v>
      </c>
      <c r="G4395" s="130">
        <v>4267.1400000000003</v>
      </c>
      <c r="H4395" s="131">
        <v>51.722909090909098</v>
      </c>
      <c r="I4395" s="132">
        <v>3982.8599999999992</v>
      </c>
    </row>
    <row r="4396" spans="1:9" ht="13.5" customHeight="1" x14ac:dyDescent="0.2">
      <c r="A4396" s="127">
        <v>10116</v>
      </c>
      <c r="B4396" s="127" t="str">
        <f t="shared" si="68"/>
        <v>E23</v>
      </c>
      <c r="C4396" s="129" t="s">
        <v>34</v>
      </c>
      <c r="D4396" s="130">
        <v>6920</v>
      </c>
      <c r="E4396" s="130">
        <v>3312.11</v>
      </c>
      <c r="F4396" s="130">
        <v>0</v>
      </c>
      <c r="G4396" s="130">
        <v>3312.11</v>
      </c>
      <c r="H4396" s="131">
        <v>47.862861271676302</v>
      </c>
      <c r="I4396" s="132">
        <v>3607.89</v>
      </c>
    </row>
    <row r="4397" spans="1:9" ht="13.5" customHeight="1" x14ac:dyDescent="0.2">
      <c r="A4397" s="127">
        <v>10116</v>
      </c>
      <c r="B4397" s="127" t="str">
        <f t="shared" si="68"/>
        <v>E24</v>
      </c>
      <c r="C4397" s="129" t="s">
        <v>35</v>
      </c>
      <c r="D4397" s="130">
        <v>24300</v>
      </c>
      <c r="E4397" s="130">
        <v>2074.9899999999998</v>
      </c>
      <c r="F4397" s="130">
        <v>0</v>
      </c>
      <c r="G4397" s="130">
        <v>2074.9899999999998</v>
      </c>
      <c r="H4397" s="131">
        <v>8.5390534979423851</v>
      </c>
      <c r="I4397" s="132">
        <v>22225.01</v>
      </c>
    </row>
    <row r="4398" spans="1:9" ht="13.5" customHeight="1" x14ac:dyDescent="0.2">
      <c r="A4398" s="127">
        <v>10116</v>
      </c>
      <c r="B4398" s="127" t="str">
        <f t="shared" si="68"/>
        <v>E25</v>
      </c>
      <c r="C4398" s="129" t="s">
        <v>36</v>
      </c>
      <c r="D4398" s="130">
        <v>70331</v>
      </c>
      <c r="E4398" s="130">
        <v>6418.3</v>
      </c>
      <c r="F4398" s="130">
        <v>0</v>
      </c>
      <c r="G4398" s="130">
        <v>6418.3</v>
      </c>
      <c r="H4398" s="131">
        <v>9.1258477769404678</v>
      </c>
      <c r="I4398" s="132">
        <v>63912.7</v>
      </c>
    </row>
    <row r="4399" spans="1:9" ht="12.75" customHeight="1" x14ac:dyDescent="0.2">
      <c r="A4399" s="127">
        <v>10116</v>
      </c>
      <c r="B4399" s="127" t="str">
        <f t="shared" si="68"/>
        <v/>
      </c>
    </row>
    <row r="4400" spans="1:9" ht="13.5" customHeight="1" x14ac:dyDescent="0.2">
      <c r="A4400" s="127">
        <v>10116</v>
      </c>
      <c r="C4400" s="143" t="s">
        <v>37</v>
      </c>
      <c r="D4400" s="144">
        <v>187781</v>
      </c>
      <c r="E4400" s="144">
        <v>38520.519999999997</v>
      </c>
      <c r="F4400" s="144">
        <v>0</v>
      </c>
      <c r="G4400" s="144">
        <v>38520.519999999997</v>
      </c>
      <c r="H4400" s="145">
        <v>20.513534383137809</v>
      </c>
      <c r="I4400" s="146">
        <v>149260.48000000001</v>
      </c>
    </row>
    <row r="4401" spans="1:9" ht="13.5" customHeight="1" x14ac:dyDescent="0.2">
      <c r="A4401" s="127">
        <v>10116</v>
      </c>
      <c r="B4401" s="127" t="str">
        <f t="shared" si="68"/>
        <v>E26</v>
      </c>
      <c r="C4401" s="129" t="s">
        <v>38</v>
      </c>
      <c r="D4401" s="130">
        <v>7740</v>
      </c>
      <c r="E4401" s="130">
        <v>1163.75</v>
      </c>
      <c r="F4401" s="130">
        <v>0</v>
      </c>
      <c r="G4401" s="130">
        <v>1163.75</v>
      </c>
      <c r="H4401" s="131">
        <v>15.035529715762275</v>
      </c>
      <c r="I4401" s="132">
        <v>6576.25</v>
      </c>
    </row>
    <row r="4402" spans="1:9" ht="13.5" customHeight="1" x14ac:dyDescent="0.2">
      <c r="A4402" s="127">
        <v>10116</v>
      </c>
      <c r="B4402" s="127" t="str">
        <f t="shared" si="68"/>
        <v>E27</v>
      </c>
      <c r="C4402" s="129" t="s">
        <v>39</v>
      </c>
      <c r="D4402" s="130">
        <v>44226</v>
      </c>
      <c r="E4402" s="130">
        <v>-643.89</v>
      </c>
      <c r="F4402" s="130">
        <v>0</v>
      </c>
      <c r="G4402" s="130">
        <v>-643.89</v>
      </c>
      <c r="H4402" s="131">
        <v>-1.4559082892416229</v>
      </c>
      <c r="I4402" s="132">
        <v>44869.89</v>
      </c>
    </row>
    <row r="4403" spans="1:9" ht="13.5" customHeight="1" x14ac:dyDescent="0.2">
      <c r="A4403" s="127">
        <v>10116</v>
      </c>
      <c r="B4403" s="127" t="str">
        <f t="shared" si="68"/>
        <v>E28</v>
      </c>
      <c r="C4403" s="129" t="s">
        <v>40</v>
      </c>
      <c r="D4403" s="130">
        <v>30410</v>
      </c>
      <c r="E4403" s="130">
        <v>4198.95</v>
      </c>
      <c r="F4403" s="130">
        <v>0</v>
      </c>
      <c r="G4403" s="130">
        <v>4198.95</v>
      </c>
      <c r="H4403" s="131">
        <v>13.807793488983886</v>
      </c>
      <c r="I4403" s="132">
        <v>26211.05</v>
      </c>
    </row>
    <row r="4404" spans="1:9" ht="12.75" customHeight="1" x14ac:dyDescent="0.2">
      <c r="A4404" s="127">
        <v>10116</v>
      </c>
      <c r="B4404" s="127" t="str">
        <f t="shared" si="68"/>
        <v/>
      </c>
    </row>
    <row r="4405" spans="1:9" ht="13.5" customHeight="1" x14ac:dyDescent="0.2">
      <c r="A4405" s="127">
        <v>10116</v>
      </c>
      <c r="C4405" s="143" t="s">
        <v>41</v>
      </c>
      <c r="D4405" s="144">
        <v>82376</v>
      </c>
      <c r="E4405" s="144">
        <v>4718.8100000000004</v>
      </c>
      <c r="F4405" s="144">
        <v>0</v>
      </c>
      <c r="G4405" s="144">
        <v>4718.8100000000004</v>
      </c>
      <c r="H4405" s="145">
        <v>5.7283796251335328</v>
      </c>
      <c r="I4405" s="146">
        <v>77657.19</v>
      </c>
    </row>
    <row r="4406" spans="1:9" ht="13.5" customHeight="1" x14ac:dyDescent="0.2">
      <c r="A4406" s="127">
        <v>10116</v>
      </c>
      <c r="B4406" s="127" t="str">
        <f t="shared" si="68"/>
        <v>Con</v>
      </c>
      <c r="C4406" s="129" t="s">
        <v>42</v>
      </c>
      <c r="D4406" s="130">
        <v>12137</v>
      </c>
      <c r="E4406" s="130">
        <v>0</v>
      </c>
      <c r="F4406" s="130">
        <v>0</v>
      </c>
      <c r="G4406" s="130">
        <v>0</v>
      </c>
      <c r="H4406" s="131">
        <v>0</v>
      </c>
      <c r="I4406" s="132">
        <v>12137</v>
      </c>
    </row>
    <row r="4407" spans="1:9" ht="12.75" customHeight="1" x14ac:dyDescent="0.2">
      <c r="A4407" s="127">
        <v>10116</v>
      </c>
      <c r="B4407" s="127" t="str">
        <f t="shared" si="68"/>
        <v/>
      </c>
    </row>
    <row r="4408" spans="1:9" ht="13.5" customHeight="1" x14ac:dyDescent="0.2">
      <c r="A4408" s="127">
        <v>10116</v>
      </c>
      <c r="C4408" s="143" t="s">
        <v>44</v>
      </c>
      <c r="D4408" s="144">
        <v>12137</v>
      </c>
      <c r="E4408" s="144">
        <v>0</v>
      </c>
      <c r="F4408" s="144">
        <v>0</v>
      </c>
      <c r="G4408" s="144">
        <v>0</v>
      </c>
      <c r="H4408" s="145">
        <v>0</v>
      </c>
      <c r="I4408" s="146">
        <v>12137</v>
      </c>
    </row>
    <row r="4409" spans="1:9" ht="0.75" customHeight="1" x14ac:dyDescent="0.2">
      <c r="A4409" s="127">
        <v>10116</v>
      </c>
      <c r="B4409" s="127" t="str">
        <f t="shared" si="68"/>
        <v/>
      </c>
    </row>
    <row r="4410" spans="1:9" ht="15.75" customHeight="1" x14ac:dyDescent="0.2">
      <c r="A4410" s="127">
        <v>10116</v>
      </c>
      <c r="C4410" s="139" t="s">
        <v>45</v>
      </c>
      <c r="D4410" s="140">
        <v>1298564</v>
      </c>
      <c r="E4410" s="140">
        <v>53623.9</v>
      </c>
      <c r="F4410" s="140">
        <v>0</v>
      </c>
      <c r="G4410" s="140">
        <v>53623.9</v>
      </c>
      <c r="H4410" s="141">
        <v>4.1294768682945158</v>
      </c>
      <c r="I4410" s="142">
        <v>1244940.1000000001</v>
      </c>
    </row>
    <row r="4411" spans="1:9" ht="14.25" customHeight="1" x14ac:dyDescent="0.2">
      <c r="A4411" s="127">
        <v>10116</v>
      </c>
      <c r="B4411" s="127" t="s">
        <v>322</v>
      </c>
      <c r="C4411" s="161" t="s">
        <v>46</v>
      </c>
      <c r="D4411" s="162">
        <v>69137</v>
      </c>
      <c r="E4411" s="162">
        <v>-847035.47</v>
      </c>
      <c r="F4411" s="162">
        <v>0</v>
      </c>
      <c r="G4411" s="162">
        <v>-847035.47</v>
      </c>
      <c r="H4411" s="151">
        <v>-1225.1550833851625</v>
      </c>
      <c r="I4411" s="152">
        <v>916172.47</v>
      </c>
    </row>
    <row r="4412" spans="1:9" ht="0.75" customHeight="1" x14ac:dyDescent="0.2">
      <c r="A4412" s="127">
        <v>10116</v>
      </c>
      <c r="B4412" s="127" t="str">
        <f t="shared" si="68"/>
        <v/>
      </c>
    </row>
    <row r="4413" spans="1:9" ht="14.25" customHeight="1" x14ac:dyDescent="0.2">
      <c r="A4413" s="127">
        <v>10116</v>
      </c>
      <c r="B4413" s="127" t="str">
        <f t="shared" si="68"/>
        <v>TOT</v>
      </c>
      <c r="C4413" s="133" t="s">
        <v>58</v>
      </c>
      <c r="D4413" s="134">
        <v>69137</v>
      </c>
      <c r="E4413" s="134">
        <v>-847035.47</v>
      </c>
      <c r="F4413" s="134">
        <v>0</v>
      </c>
      <c r="G4413" s="134">
        <v>-847035.47</v>
      </c>
      <c r="H4413" s="135">
        <v>-1225.1550833851625</v>
      </c>
      <c r="I4413" s="136">
        <v>916172.47</v>
      </c>
    </row>
    <row r="4414" spans="1:9" ht="6.75" customHeight="1" x14ac:dyDescent="0.2">
      <c r="B4414" s="127" t="str">
        <f t="shared" si="68"/>
        <v>Lon</v>
      </c>
      <c r="C4414" s="247" t="s">
        <v>202</v>
      </c>
      <c r="D4414" s="247"/>
      <c r="E4414" s="247"/>
      <c r="F4414" s="247"/>
      <c r="G4414" s="247"/>
    </row>
    <row r="4415" spans="1:9" ht="13.5" customHeight="1" x14ac:dyDescent="0.2">
      <c r="B4415" s="127" t="str">
        <f t="shared" si="68"/>
        <v/>
      </c>
      <c r="C4415" s="247"/>
      <c r="D4415" s="247"/>
      <c r="E4415" s="247"/>
      <c r="F4415" s="247"/>
      <c r="G4415" s="247"/>
    </row>
    <row r="4416" spans="1:9" ht="6.75" customHeight="1" x14ac:dyDescent="0.2">
      <c r="B4416" s="127" t="str">
        <f t="shared" si="68"/>
        <v/>
      </c>
      <c r="C4416" s="247"/>
      <c r="D4416" s="247"/>
      <c r="E4416" s="247"/>
      <c r="F4416" s="247"/>
      <c r="G4416" s="247"/>
    </row>
    <row r="4417" spans="1:9" ht="13.5" customHeight="1" x14ac:dyDescent="0.2">
      <c r="B4417" s="127" t="str">
        <f t="shared" si="68"/>
        <v>Rep</v>
      </c>
      <c r="C4417" s="248" t="s">
        <v>203</v>
      </c>
      <c r="D4417" s="248"/>
      <c r="E4417" s="248"/>
      <c r="F4417" s="248"/>
      <c r="G4417" s="248"/>
    </row>
    <row r="4418" spans="1:9" ht="6.75" customHeight="1" x14ac:dyDescent="0.2">
      <c r="B4418" s="127" t="str">
        <f t="shared" si="68"/>
        <v/>
      </c>
    </row>
    <row r="4419" spans="1:9" ht="12.75" customHeight="1" x14ac:dyDescent="0.2">
      <c r="B4419" s="127" t="str">
        <f t="shared" si="68"/>
        <v>Cos</v>
      </c>
      <c r="C4419" s="248" t="s">
        <v>288</v>
      </c>
      <c r="D4419" s="248"/>
      <c r="E4419" s="248"/>
      <c r="F4419" s="248"/>
      <c r="G4419" s="248"/>
    </row>
    <row r="4420" spans="1:9" ht="13.5" customHeight="1" x14ac:dyDescent="0.2">
      <c r="B4420" s="127" t="str">
        <f t="shared" si="68"/>
        <v/>
      </c>
      <c r="C4420" s="248"/>
      <c r="D4420" s="248"/>
      <c r="E4420" s="248"/>
      <c r="F4420" s="248"/>
      <c r="G4420" s="248"/>
    </row>
    <row r="4421" spans="1:9" ht="6" customHeight="1" x14ac:dyDescent="0.2">
      <c r="B4421" s="127" t="str">
        <f t="shared" si="68"/>
        <v/>
      </c>
    </row>
    <row r="4422" spans="1:9" ht="13.5" customHeight="1" x14ac:dyDescent="0.2">
      <c r="B4422" s="127" t="str">
        <f t="shared" si="68"/>
        <v xml:space="preserve">
CF</v>
      </c>
      <c r="C4422" s="249" t="s">
        <v>205</v>
      </c>
      <c r="D4422" s="251" t="s">
        <v>206</v>
      </c>
      <c r="E4422" s="251" t="s">
        <v>207</v>
      </c>
      <c r="F4422" s="251" t="s">
        <v>208</v>
      </c>
      <c r="G4422" s="252" t="s">
        <v>209</v>
      </c>
      <c r="H4422" s="245" t="s">
        <v>210</v>
      </c>
      <c r="I4422" s="243" t="s">
        <v>211</v>
      </c>
    </row>
    <row r="4423" spans="1:9" ht="15" customHeight="1" x14ac:dyDescent="0.2">
      <c r="B4423" s="127" t="str">
        <f t="shared" si="68"/>
        <v/>
      </c>
      <c r="C4423" s="250"/>
      <c r="D4423" s="246"/>
      <c r="E4423" s="246"/>
      <c r="F4423" s="246"/>
      <c r="G4423" s="253"/>
      <c r="H4423" s="246"/>
      <c r="I4423" s="244"/>
    </row>
    <row r="4424" spans="1:9" ht="16.5" customHeight="1" x14ac:dyDescent="0.2">
      <c r="A4424" s="127">
        <v>10117</v>
      </c>
      <c r="B4424" s="126" t="s">
        <v>321</v>
      </c>
      <c r="C4424" s="147" t="s">
        <v>5</v>
      </c>
      <c r="D4424" s="148">
        <v>103114</v>
      </c>
      <c r="E4424" s="149"/>
      <c r="F4424" s="149"/>
      <c r="G4424" s="149"/>
      <c r="H4424" s="149"/>
      <c r="I4424" s="150"/>
    </row>
    <row r="4425" spans="1:9" ht="13.5" customHeight="1" x14ac:dyDescent="0.2">
      <c r="A4425" s="127">
        <v>10117</v>
      </c>
      <c r="B4425" s="127" t="str">
        <f t="shared" si="68"/>
        <v>I01</v>
      </c>
      <c r="C4425" s="129" t="s">
        <v>6</v>
      </c>
      <c r="D4425" s="130">
        <v>-959391</v>
      </c>
      <c r="E4425" s="130">
        <v>-964448.52</v>
      </c>
      <c r="F4425" s="130">
        <v>0</v>
      </c>
      <c r="G4425" s="130">
        <v>-964448.52</v>
      </c>
      <c r="H4425" s="131">
        <v>100.527159416755</v>
      </c>
      <c r="I4425" s="132">
        <v>5057.5200000000004</v>
      </c>
    </row>
    <row r="4426" spans="1:9" ht="13.5" customHeight="1" x14ac:dyDescent="0.2">
      <c r="A4426" s="127">
        <v>10117</v>
      </c>
      <c r="B4426" s="127" t="str">
        <f t="shared" si="68"/>
        <v>I03</v>
      </c>
      <c r="C4426" s="129" t="s">
        <v>7</v>
      </c>
      <c r="D4426" s="130">
        <v>-22519</v>
      </c>
      <c r="E4426" s="130">
        <v>-26587</v>
      </c>
      <c r="F4426" s="130">
        <v>0</v>
      </c>
      <c r="G4426" s="130">
        <v>-26587</v>
      </c>
      <c r="H4426" s="131">
        <v>118.06474532616902</v>
      </c>
      <c r="I4426" s="132">
        <v>4068</v>
      </c>
    </row>
    <row r="4427" spans="1:9" ht="13.5" customHeight="1" x14ac:dyDescent="0.2">
      <c r="A4427" s="127">
        <v>10117</v>
      </c>
      <c r="B4427" s="127" t="str">
        <f t="shared" si="68"/>
        <v>I05</v>
      </c>
      <c r="C4427" s="129" t="s">
        <v>8</v>
      </c>
      <c r="D4427" s="130">
        <v>-69960</v>
      </c>
      <c r="E4427" s="130">
        <v>0</v>
      </c>
      <c r="F4427" s="130">
        <v>0</v>
      </c>
      <c r="G4427" s="130">
        <v>0</v>
      </c>
      <c r="H4427" s="131">
        <v>0</v>
      </c>
      <c r="I4427" s="132">
        <v>-69960</v>
      </c>
    </row>
    <row r="4428" spans="1:9" ht="13.5" customHeight="1" x14ac:dyDescent="0.2">
      <c r="A4428" s="127">
        <v>10117</v>
      </c>
      <c r="B4428" s="127" t="str">
        <f t="shared" ref="B4428:B4491" si="69">LEFT(C4428,3)</f>
        <v>I06</v>
      </c>
      <c r="C4428" s="129" t="s">
        <v>9</v>
      </c>
      <c r="D4428" s="130">
        <v>-1400</v>
      </c>
      <c r="E4428" s="130">
        <v>0</v>
      </c>
      <c r="F4428" s="130">
        <v>0</v>
      </c>
      <c r="G4428" s="130">
        <v>0</v>
      </c>
      <c r="H4428" s="131">
        <v>0</v>
      </c>
      <c r="I4428" s="132">
        <v>-1400</v>
      </c>
    </row>
    <row r="4429" spans="1:9" ht="13.5" customHeight="1" x14ac:dyDescent="0.2">
      <c r="A4429" s="127">
        <v>10117</v>
      </c>
      <c r="B4429" s="127" t="str">
        <f t="shared" si="69"/>
        <v>I07</v>
      </c>
      <c r="C4429" s="129" t="s">
        <v>212</v>
      </c>
      <c r="D4429" s="130">
        <v>-1397</v>
      </c>
      <c r="E4429" s="130">
        <v>-6206.26</v>
      </c>
      <c r="F4429" s="130">
        <v>0</v>
      </c>
      <c r="G4429" s="130">
        <v>-6206.26</v>
      </c>
      <c r="H4429" s="131">
        <v>444.25626342161769</v>
      </c>
      <c r="I4429" s="132">
        <v>4809.26</v>
      </c>
    </row>
    <row r="4430" spans="1:9" ht="13.5" customHeight="1" x14ac:dyDescent="0.2">
      <c r="A4430" s="127">
        <v>10117</v>
      </c>
      <c r="B4430" s="127" t="str">
        <f t="shared" si="69"/>
        <v>I08</v>
      </c>
      <c r="C4430" s="129" t="s">
        <v>213</v>
      </c>
      <c r="D4430" s="130">
        <v>-16370</v>
      </c>
      <c r="E4430" s="130">
        <v>-7437.47</v>
      </c>
      <c r="F4430" s="130">
        <v>0</v>
      </c>
      <c r="G4430" s="130">
        <v>-7437.47</v>
      </c>
      <c r="H4430" s="131">
        <v>45.433536957849725</v>
      </c>
      <c r="I4430" s="132">
        <v>-8932.5300000000007</v>
      </c>
    </row>
    <row r="4431" spans="1:9" ht="13.5" customHeight="1" x14ac:dyDescent="0.2">
      <c r="A4431" s="127">
        <v>10117</v>
      </c>
      <c r="B4431" s="127" t="str">
        <f t="shared" si="69"/>
        <v>I09</v>
      </c>
      <c r="C4431" s="129" t="s">
        <v>10</v>
      </c>
      <c r="D4431" s="130">
        <v>-37982</v>
      </c>
      <c r="E4431" s="130">
        <v>0</v>
      </c>
      <c r="F4431" s="130">
        <v>0</v>
      </c>
      <c r="G4431" s="130">
        <v>0</v>
      </c>
      <c r="H4431" s="131">
        <v>0</v>
      </c>
      <c r="I4431" s="132">
        <v>-37982</v>
      </c>
    </row>
    <row r="4432" spans="1:9" ht="13.5" customHeight="1" x14ac:dyDescent="0.2">
      <c r="A4432" s="127">
        <v>10117</v>
      </c>
      <c r="B4432" s="127" t="str">
        <f t="shared" si="69"/>
        <v>I10</v>
      </c>
      <c r="C4432" s="129" t="s">
        <v>63</v>
      </c>
      <c r="D4432" s="130">
        <v>-401</v>
      </c>
      <c r="E4432" s="130">
        <v>0</v>
      </c>
      <c r="F4432" s="130">
        <v>0</v>
      </c>
      <c r="G4432" s="130">
        <v>0</v>
      </c>
      <c r="H4432" s="131">
        <v>0</v>
      </c>
      <c r="I4432" s="132">
        <v>-401</v>
      </c>
    </row>
    <row r="4433" spans="1:9" ht="13.5" customHeight="1" x14ac:dyDescent="0.2">
      <c r="A4433" s="127">
        <v>10117</v>
      </c>
      <c r="B4433" s="127" t="str">
        <f t="shared" si="69"/>
        <v>I11</v>
      </c>
      <c r="C4433" s="129" t="s">
        <v>64</v>
      </c>
      <c r="D4433" s="130">
        <v>0</v>
      </c>
      <c r="E4433" s="130">
        <v>-6524.19</v>
      </c>
      <c r="F4433" s="130">
        <v>0</v>
      </c>
      <c r="G4433" s="130">
        <v>-6524.19</v>
      </c>
      <c r="H4433" s="131">
        <v>0</v>
      </c>
      <c r="I4433" s="132">
        <v>6524.19</v>
      </c>
    </row>
    <row r="4434" spans="1:9" ht="13.5" customHeight="1" x14ac:dyDescent="0.2">
      <c r="A4434" s="127">
        <v>10117</v>
      </c>
      <c r="B4434" s="127" t="str">
        <f t="shared" si="69"/>
        <v>I12</v>
      </c>
      <c r="C4434" s="129" t="s">
        <v>11</v>
      </c>
      <c r="D4434" s="130">
        <v>-15501</v>
      </c>
      <c r="E4434" s="130">
        <v>-1990.55</v>
      </c>
      <c r="F4434" s="130">
        <v>0</v>
      </c>
      <c r="G4434" s="130">
        <v>-1990.55</v>
      </c>
      <c r="H4434" s="131">
        <v>12.841429585188052</v>
      </c>
      <c r="I4434" s="132">
        <v>-13510.45</v>
      </c>
    </row>
    <row r="4435" spans="1:9" ht="13.5" customHeight="1" x14ac:dyDescent="0.2">
      <c r="A4435" s="127">
        <v>10117</v>
      </c>
      <c r="B4435" s="127" t="str">
        <f t="shared" si="69"/>
        <v>I13</v>
      </c>
      <c r="C4435" s="129" t="s">
        <v>12</v>
      </c>
      <c r="D4435" s="130">
        <v>-1002</v>
      </c>
      <c r="E4435" s="130">
        <v>0</v>
      </c>
      <c r="F4435" s="130">
        <v>0</v>
      </c>
      <c r="G4435" s="130">
        <v>0</v>
      </c>
      <c r="H4435" s="131">
        <v>0</v>
      </c>
      <c r="I4435" s="132">
        <v>-1002</v>
      </c>
    </row>
    <row r="4436" spans="1:9" ht="13.5" customHeight="1" x14ac:dyDescent="0.2">
      <c r="A4436" s="127">
        <v>10117</v>
      </c>
      <c r="B4436" s="127" t="str">
        <f t="shared" si="69"/>
        <v>I18</v>
      </c>
      <c r="C4436" s="129" t="s">
        <v>13</v>
      </c>
      <c r="D4436" s="130">
        <v>-7600</v>
      </c>
      <c r="E4436" s="130">
        <v>0</v>
      </c>
      <c r="F4436" s="130">
        <v>0</v>
      </c>
      <c r="G4436" s="130">
        <v>0</v>
      </c>
      <c r="H4436" s="131">
        <v>0</v>
      </c>
      <c r="I4436" s="132">
        <v>-7600</v>
      </c>
    </row>
    <row r="4437" spans="1:9" ht="12.75" customHeight="1" x14ac:dyDescent="0.2">
      <c r="A4437" s="127">
        <v>10117</v>
      </c>
      <c r="B4437" s="127" t="str">
        <f t="shared" si="69"/>
        <v/>
      </c>
    </row>
    <row r="4438" spans="1:9" ht="13.5" customHeight="1" x14ac:dyDescent="0.2">
      <c r="A4438" s="127">
        <v>10117</v>
      </c>
      <c r="C4438" s="143" t="s">
        <v>14</v>
      </c>
      <c r="D4438" s="144">
        <v>-1133523</v>
      </c>
      <c r="E4438" s="144">
        <v>-1013193.99</v>
      </c>
      <c r="F4438" s="144">
        <v>0</v>
      </c>
      <c r="G4438" s="144">
        <v>-1013193.99</v>
      </c>
      <c r="H4438" s="145">
        <v>89.384510945080081</v>
      </c>
      <c r="I4438" s="146">
        <v>-120329.01</v>
      </c>
    </row>
    <row r="4439" spans="1:9" ht="0.75" customHeight="1" x14ac:dyDescent="0.2">
      <c r="A4439" s="127">
        <v>10117</v>
      </c>
      <c r="B4439" s="127" t="str">
        <f t="shared" si="69"/>
        <v/>
      </c>
    </row>
    <row r="4440" spans="1:9" ht="13.5" customHeight="1" x14ac:dyDescent="0.2">
      <c r="A4440" s="127">
        <v>10117</v>
      </c>
      <c r="B4440" s="127" t="str">
        <f t="shared" si="69"/>
        <v>E01</v>
      </c>
      <c r="C4440" s="129" t="s">
        <v>15</v>
      </c>
      <c r="D4440" s="130">
        <v>662793</v>
      </c>
      <c r="E4440" s="130">
        <v>0</v>
      </c>
      <c r="F4440" s="130">
        <v>0</v>
      </c>
      <c r="G4440" s="130">
        <v>0</v>
      </c>
      <c r="H4440" s="131">
        <v>0</v>
      </c>
      <c r="I4440" s="132">
        <v>662793</v>
      </c>
    </row>
    <row r="4441" spans="1:9" ht="13.5" customHeight="1" x14ac:dyDescent="0.2">
      <c r="A4441" s="127">
        <v>10117</v>
      </c>
      <c r="B4441" s="127" t="str">
        <f t="shared" si="69"/>
        <v>E02</v>
      </c>
      <c r="C4441" s="129" t="s">
        <v>16</v>
      </c>
      <c r="D4441" s="130">
        <v>0</v>
      </c>
      <c r="E4441" s="130">
        <v>1112.8</v>
      </c>
      <c r="F4441" s="130">
        <v>0</v>
      </c>
      <c r="G4441" s="130">
        <v>1112.8</v>
      </c>
      <c r="H4441" s="131">
        <v>0</v>
      </c>
      <c r="I4441" s="132">
        <v>-1112.8</v>
      </c>
    </row>
    <row r="4442" spans="1:9" ht="13.5" customHeight="1" x14ac:dyDescent="0.2">
      <c r="A4442" s="127">
        <v>10117</v>
      </c>
      <c r="B4442" s="127" t="str">
        <f t="shared" si="69"/>
        <v>E03</v>
      </c>
      <c r="C4442" s="129" t="s">
        <v>17</v>
      </c>
      <c r="D4442" s="130">
        <v>163395</v>
      </c>
      <c r="E4442" s="130">
        <v>114.35</v>
      </c>
      <c r="F4442" s="130">
        <v>0</v>
      </c>
      <c r="G4442" s="130">
        <v>114.35</v>
      </c>
      <c r="H4442" s="131">
        <v>6.9983781633464914E-2</v>
      </c>
      <c r="I4442" s="132">
        <v>163280.65</v>
      </c>
    </row>
    <row r="4443" spans="1:9" ht="13.5" customHeight="1" x14ac:dyDescent="0.2">
      <c r="A4443" s="127">
        <v>10117</v>
      </c>
      <c r="B4443" s="127" t="str">
        <f t="shared" si="69"/>
        <v>E04</v>
      </c>
      <c r="C4443" s="129" t="s">
        <v>18</v>
      </c>
      <c r="D4443" s="130">
        <v>48557</v>
      </c>
      <c r="E4443" s="130">
        <v>0</v>
      </c>
      <c r="F4443" s="130">
        <v>0</v>
      </c>
      <c r="G4443" s="130">
        <v>0</v>
      </c>
      <c r="H4443" s="131">
        <v>0</v>
      </c>
      <c r="I4443" s="132">
        <v>48557</v>
      </c>
    </row>
    <row r="4444" spans="1:9" ht="13.5" customHeight="1" x14ac:dyDescent="0.2">
      <c r="A4444" s="127">
        <v>10117</v>
      </c>
      <c r="B4444" s="127" t="str">
        <f t="shared" si="69"/>
        <v>E05</v>
      </c>
      <c r="C4444" s="129" t="s">
        <v>214</v>
      </c>
      <c r="D4444" s="130">
        <v>29408</v>
      </c>
      <c r="E4444" s="130">
        <v>0</v>
      </c>
      <c r="F4444" s="130">
        <v>0</v>
      </c>
      <c r="G4444" s="130">
        <v>0</v>
      </c>
      <c r="H4444" s="131">
        <v>0</v>
      </c>
      <c r="I4444" s="132">
        <v>29408</v>
      </c>
    </row>
    <row r="4445" spans="1:9" ht="13.5" customHeight="1" x14ac:dyDescent="0.2">
      <c r="A4445" s="127">
        <v>10117</v>
      </c>
      <c r="B4445" s="127" t="str">
        <f t="shared" si="69"/>
        <v>E07</v>
      </c>
      <c r="C4445" s="129" t="s">
        <v>19</v>
      </c>
      <c r="D4445" s="130">
        <v>2837</v>
      </c>
      <c r="E4445" s="130">
        <v>0</v>
      </c>
      <c r="F4445" s="130">
        <v>0</v>
      </c>
      <c r="G4445" s="130">
        <v>0</v>
      </c>
      <c r="H4445" s="131">
        <v>0</v>
      </c>
      <c r="I4445" s="132">
        <v>2837</v>
      </c>
    </row>
    <row r="4446" spans="1:9" ht="13.5" customHeight="1" x14ac:dyDescent="0.2">
      <c r="A4446" s="127">
        <v>10117</v>
      </c>
      <c r="B4446" s="127" t="str">
        <f t="shared" si="69"/>
        <v>E08</v>
      </c>
      <c r="C4446" s="129" t="s">
        <v>20</v>
      </c>
      <c r="D4446" s="130">
        <v>3314</v>
      </c>
      <c r="E4446" s="130">
        <v>2295.17</v>
      </c>
      <c r="F4446" s="130">
        <v>0</v>
      </c>
      <c r="G4446" s="130">
        <v>2295.17</v>
      </c>
      <c r="H4446" s="131">
        <v>69.256789378394686</v>
      </c>
      <c r="I4446" s="132">
        <v>1018.83</v>
      </c>
    </row>
    <row r="4447" spans="1:9" ht="13.5" customHeight="1" x14ac:dyDescent="0.2">
      <c r="A4447" s="127">
        <v>10117</v>
      </c>
      <c r="B4447" s="127" t="str">
        <f t="shared" si="69"/>
        <v>E09</v>
      </c>
      <c r="C4447" s="129" t="s">
        <v>215</v>
      </c>
      <c r="D4447" s="130">
        <v>10308</v>
      </c>
      <c r="E4447" s="130">
        <v>838.65</v>
      </c>
      <c r="F4447" s="130">
        <v>0</v>
      </c>
      <c r="G4447" s="130">
        <v>838.65</v>
      </c>
      <c r="H4447" s="131">
        <v>8.1359138533178115</v>
      </c>
      <c r="I4447" s="132">
        <v>9469.35</v>
      </c>
    </row>
    <row r="4448" spans="1:9" ht="13.5" customHeight="1" x14ac:dyDescent="0.2">
      <c r="A4448" s="127">
        <v>10117</v>
      </c>
      <c r="B4448" s="127" t="str">
        <f t="shared" si="69"/>
        <v>E10</v>
      </c>
      <c r="C4448" s="129" t="s">
        <v>21</v>
      </c>
      <c r="D4448" s="130">
        <v>7417</v>
      </c>
      <c r="E4448" s="130">
        <v>0</v>
      </c>
      <c r="F4448" s="130">
        <v>0</v>
      </c>
      <c r="G4448" s="130">
        <v>0</v>
      </c>
      <c r="H4448" s="131">
        <v>0</v>
      </c>
      <c r="I4448" s="132">
        <v>7417</v>
      </c>
    </row>
    <row r="4449" spans="1:9" ht="13.5" customHeight="1" x14ac:dyDescent="0.2">
      <c r="A4449" s="127">
        <v>10117</v>
      </c>
      <c r="B4449" s="127" t="str">
        <f t="shared" si="69"/>
        <v>E11</v>
      </c>
      <c r="C4449" s="129" t="s">
        <v>22</v>
      </c>
      <c r="D4449" s="130">
        <v>1175</v>
      </c>
      <c r="E4449" s="130">
        <v>0</v>
      </c>
      <c r="F4449" s="130">
        <v>0</v>
      </c>
      <c r="G4449" s="130">
        <v>0</v>
      </c>
      <c r="H4449" s="131">
        <v>0</v>
      </c>
      <c r="I4449" s="132">
        <v>1175</v>
      </c>
    </row>
    <row r="4450" spans="1:9" ht="12.75" customHeight="1" x14ac:dyDescent="0.2">
      <c r="A4450" s="127">
        <v>10117</v>
      </c>
      <c r="B4450" s="127" t="str">
        <f t="shared" si="69"/>
        <v/>
      </c>
    </row>
    <row r="4451" spans="1:9" ht="13.5" customHeight="1" x14ac:dyDescent="0.2">
      <c r="A4451" s="127">
        <v>10117</v>
      </c>
      <c r="C4451" s="143" t="s">
        <v>23</v>
      </c>
      <c r="D4451" s="144">
        <v>929204</v>
      </c>
      <c r="E4451" s="144">
        <v>4360.97</v>
      </c>
      <c r="F4451" s="144">
        <v>0</v>
      </c>
      <c r="G4451" s="144">
        <v>4360.97</v>
      </c>
      <c r="H4451" s="145">
        <v>0.46932320566850771</v>
      </c>
      <c r="I4451" s="146">
        <v>924843.03</v>
      </c>
    </row>
    <row r="4452" spans="1:9" ht="13.5" customHeight="1" x14ac:dyDescent="0.2">
      <c r="A4452" s="127">
        <v>10117</v>
      </c>
      <c r="B4452" s="127" t="str">
        <f t="shared" si="69"/>
        <v>E12</v>
      </c>
      <c r="C4452" s="129" t="s">
        <v>24</v>
      </c>
      <c r="D4452" s="130">
        <v>10955</v>
      </c>
      <c r="E4452" s="130">
        <v>-15015.74</v>
      </c>
      <c r="F4452" s="130">
        <v>0</v>
      </c>
      <c r="G4452" s="130">
        <v>-15015.74</v>
      </c>
      <c r="H4452" s="131">
        <v>-137.06745778183478</v>
      </c>
      <c r="I4452" s="132">
        <v>25970.74</v>
      </c>
    </row>
    <row r="4453" spans="1:9" ht="13.5" customHeight="1" x14ac:dyDescent="0.2">
      <c r="A4453" s="127">
        <v>10117</v>
      </c>
      <c r="B4453" s="127" t="str">
        <f t="shared" si="69"/>
        <v>E13</v>
      </c>
      <c r="C4453" s="129" t="s">
        <v>216</v>
      </c>
      <c r="D4453" s="130">
        <v>2801</v>
      </c>
      <c r="E4453" s="130">
        <v>956.5</v>
      </c>
      <c r="F4453" s="130">
        <v>0</v>
      </c>
      <c r="G4453" s="130">
        <v>956.5</v>
      </c>
      <c r="H4453" s="131">
        <v>34.148518386290611</v>
      </c>
      <c r="I4453" s="132">
        <v>1844.5</v>
      </c>
    </row>
    <row r="4454" spans="1:9" ht="13.5" customHeight="1" x14ac:dyDescent="0.2">
      <c r="A4454" s="127">
        <v>10117</v>
      </c>
      <c r="B4454" s="127" t="str">
        <f t="shared" si="69"/>
        <v>E14</v>
      </c>
      <c r="C4454" s="129" t="s">
        <v>25</v>
      </c>
      <c r="D4454" s="130">
        <v>1658</v>
      </c>
      <c r="E4454" s="130">
        <v>4.12</v>
      </c>
      <c r="F4454" s="130">
        <v>0</v>
      </c>
      <c r="G4454" s="130">
        <v>4.12</v>
      </c>
      <c r="H4454" s="131">
        <v>0.24849215922798554</v>
      </c>
      <c r="I4454" s="132">
        <v>1653.88</v>
      </c>
    </row>
    <row r="4455" spans="1:9" ht="13.5" customHeight="1" x14ac:dyDescent="0.2">
      <c r="A4455" s="127">
        <v>10117</v>
      </c>
      <c r="B4455" s="127" t="str">
        <f t="shared" si="69"/>
        <v>E15</v>
      </c>
      <c r="C4455" s="129" t="s">
        <v>26</v>
      </c>
      <c r="D4455" s="130">
        <v>1801</v>
      </c>
      <c r="E4455" s="130">
        <v>250.61</v>
      </c>
      <c r="F4455" s="130">
        <v>0</v>
      </c>
      <c r="G4455" s="130">
        <v>250.61</v>
      </c>
      <c r="H4455" s="131">
        <v>13.91504719600222</v>
      </c>
      <c r="I4455" s="132">
        <v>1550.39</v>
      </c>
    </row>
    <row r="4456" spans="1:9" ht="13.5" customHeight="1" x14ac:dyDescent="0.2">
      <c r="A4456" s="127">
        <v>10117</v>
      </c>
      <c r="B4456" s="127" t="str">
        <f t="shared" si="69"/>
        <v>E16</v>
      </c>
      <c r="C4456" s="129" t="s">
        <v>27</v>
      </c>
      <c r="D4456" s="130">
        <v>10301</v>
      </c>
      <c r="E4456" s="130">
        <v>-1294.8499999999999</v>
      </c>
      <c r="F4456" s="130">
        <v>0</v>
      </c>
      <c r="G4456" s="130">
        <v>-1294.8499999999999</v>
      </c>
      <c r="H4456" s="131">
        <v>-12.570138821473643</v>
      </c>
      <c r="I4456" s="132">
        <v>11595.85</v>
      </c>
    </row>
    <row r="4457" spans="1:9" ht="13.5" customHeight="1" x14ac:dyDescent="0.2">
      <c r="A4457" s="127">
        <v>10117</v>
      </c>
      <c r="B4457" s="127" t="str">
        <f t="shared" si="69"/>
        <v>E17</v>
      </c>
      <c r="C4457" s="129" t="s">
        <v>28</v>
      </c>
      <c r="D4457" s="130">
        <v>3306</v>
      </c>
      <c r="E4457" s="130">
        <v>3836.86</v>
      </c>
      <c r="F4457" s="130">
        <v>0</v>
      </c>
      <c r="G4457" s="130">
        <v>3836.86</v>
      </c>
      <c r="H4457" s="131">
        <v>116.05747126436783</v>
      </c>
      <c r="I4457" s="132">
        <v>-530.86</v>
      </c>
    </row>
    <row r="4458" spans="1:9" ht="13.5" customHeight="1" x14ac:dyDescent="0.2">
      <c r="A4458" s="127">
        <v>10117</v>
      </c>
      <c r="B4458" s="127" t="str">
        <f t="shared" si="69"/>
        <v>E18</v>
      </c>
      <c r="C4458" s="129" t="s">
        <v>29</v>
      </c>
      <c r="D4458" s="130">
        <v>7997</v>
      </c>
      <c r="E4458" s="130">
        <v>2073.91</v>
      </c>
      <c r="F4458" s="130">
        <v>0</v>
      </c>
      <c r="G4458" s="130">
        <v>2073.91</v>
      </c>
      <c r="H4458" s="131">
        <v>25.933600100037516</v>
      </c>
      <c r="I4458" s="132">
        <v>5923.09</v>
      </c>
    </row>
    <row r="4459" spans="1:9" ht="12.75" customHeight="1" x14ac:dyDescent="0.2">
      <c r="A4459" s="127">
        <v>10117</v>
      </c>
      <c r="B4459" s="127" t="str">
        <f t="shared" si="69"/>
        <v/>
      </c>
    </row>
    <row r="4460" spans="1:9" ht="13.5" customHeight="1" x14ac:dyDescent="0.2">
      <c r="A4460" s="127">
        <v>10117</v>
      </c>
      <c r="C4460" s="143" t="s">
        <v>30</v>
      </c>
      <c r="D4460" s="144">
        <v>38819</v>
      </c>
      <c r="E4460" s="144">
        <v>-9188.59</v>
      </c>
      <c r="F4460" s="144">
        <v>0</v>
      </c>
      <c r="G4460" s="144">
        <v>-9188.59</v>
      </c>
      <c r="H4460" s="145">
        <v>-23.670341842911977</v>
      </c>
      <c r="I4460" s="146">
        <v>48007.59</v>
      </c>
    </row>
    <row r="4461" spans="1:9" ht="13.5" customHeight="1" x14ac:dyDescent="0.2">
      <c r="A4461" s="127">
        <v>10117</v>
      </c>
      <c r="B4461" s="127" t="str">
        <f t="shared" si="69"/>
        <v>E19</v>
      </c>
      <c r="C4461" s="129" t="s">
        <v>31</v>
      </c>
      <c r="D4461" s="130">
        <v>60816</v>
      </c>
      <c r="E4461" s="130">
        <v>20061.38</v>
      </c>
      <c r="F4461" s="130">
        <v>0</v>
      </c>
      <c r="G4461" s="130">
        <v>20061.38</v>
      </c>
      <c r="H4461" s="131">
        <v>32.987009997369114</v>
      </c>
      <c r="I4461" s="132">
        <v>40754.620000000003</v>
      </c>
    </row>
    <row r="4462" spans="1:9" ht="13.5" customHeight="1" x14ac:dyDescent="0.2">
      <c r="A4462" s="127">
        <v>10117</v>
      </c>
      <c r="B4462" s="127" t="str">
        <f t="shared" si="69"/>
        <v>E20</v>
      </c>
      <c r="C4462" s="129" t="s">
        <v>32</v>
      </c>
      <c r="D4462" s="130">
        <v>19588</v>
      </c>
      <c r="E4462" s="130">
        <v>5670.06</v>
      </c>
      <c r="F4462" s="130">
        <v>0</v>
      </c>
      <c r="G4462" s="130">
        <v>5670.06</v>
      </c>
      <c r="H4462" s="131">
        <v>28.946599959158672</v>
      </c>
      <c r="I4462" s="132">
        <v>13917.94</v>
      </c>
    </row>
    <row r="4463" spans="1:9" ht="13.5" customHeight="1" x14ac:dyDescent="0.2">
      <c r="A4463" s="127">
        <v>10117</v>
      </c>
      <c r="B4463" s="127" t="str">
        <f t="shared" si="69"/>
        <v>E22</v>
      </c>
      <c r="C4463" s="129" t="s">
        <v>33</v>
      </c>
      <c r="D4463" s="130">
        <v>9514</v>
      </c>
      <c r="E4463" s="130">
        <v>1321.71</v>
      </c>
      <c r="F4463" s="130">
        <v>0</v>
      </c>
      <c r="G4463" s="130">
        <v>1321.71</v>
      </c>
      <c r="H4463" s="131">
        <v>13.892264031952914</v>
      </c>
      <c r="I4463" s="132">
        <v>8192.2900000000009</v>
      </c>
    </row>
    <row r="4464" spans="1:9" ht="13.5" customHeight="1" x14ac:dyDescent="0.2">
      <c r="A4464" s="127">
        <v>10117</v>
      </c>
      <c r="B4464" s="127" t="str">
        <f t="shared" si="69"/>
        <v>E23</v>
      </c>
      <c r="C4464" s="129" t="s">
        <v>34</v>
      </c>
      <c r="D4464" s="130">
        <v>7348</v>
      </c>
      <c r="E4464" s="130">
        <v>3890.19</v>
      </c>
      <c r="F4464" s="130">
        <v>0</v>
      </c>
      <c r="G4464" s="130">
        <v>3890.19</v>
      </c>
      <c r="H4464" s="131">
        <v>52.942161132280887</v>
      </c>
      <c r="I4464" s="132">
        <v>3457.81</v>
      </c>
    </row>
    <row r="4465" spans="1:9" ht="13.5" customHeight="1" x14ac:dyDescent="0.2">
      <c r="A4465" s="127">
        <v>10117</v>
      </c>
      <c r="B4465" s="127" t="str">
        <f t="shared" si="69"/>
        <v>E24</v>
      </c>
      <c r="C4465" s="129" t="s">
        <v>35</v>
      </c>
      <c r="D4465" s="130">
        <v>18739</v>
      </c>
      <c r="E4465" s="130">
        <v>4254.08</v>
      </c>
      <c r="F4465" s="130">
        <v>0</v>
      </c>
      <c r="G4465" s="130">
        <v>4254.08</v>
      </c>
      <c r="H4465" s="131">
        <v>22.701745023747268</v>
      </c>
      <c r="I4465" s="132">
        <v>14484.92</v>
      </c>
    </row>
    <row r="4466" spans="1:9" ht="13.5" customHeight="1" x14ac:dyDescent="0.2">
      <c r="A4466" s="127">
        <v>10117</v>
      </c>
      <c r="B4466" s="127" t="str">
        <f t="shared" si="69"/>
        <v>E25</v>
      </c>
      <c r="C4466" s="129" t="s">
        <v>36</v>
      </c>
      <c r="D4466" s="130">
        <v>46592</v>
      </c>
      <c r="E4466" s="130">
        <v>4737.5</v>
      </c>
      <c r="F4466" s="130">
        <v>0</v>
      </c>
      <c r="G4466" s="130">
        <v>4737.5</v>
      </c>
      <c r="H4466" s="131">
        <v>10.168054601648352</v>
      </c>
      <c r="I4466" s="132">
        <v>41854.5</v>
      </c>
    </row>
    <row r="4467" spans="1:9" ht="12.75" customHeight="1" x14ac:dyDescent="0.2">
      <c r="A4467" s="127">
        <v>10117</v>
      </c>
      <c r="B4467" s="127" t="str">
        <f t="shared" si="69"/>
        <v/>
      </c>
    </row>
    <row r="4468" spans="1:9" ht="13.5" customHeight="1" x14ac:dyDescent="0.2">
      <c r="A4468" s="127">
        <v>10117</v>
      </c>
      <c r="C4468" s="143" t="s">
        <v>37</v>
      </c>
      <c r="D4468" s="144">
        <v>162597</v>
      </c>
      <c r="E4468" s="144">
        <v>39934.92</v>
      </c>
      <c r="F4468" s="144">
        <v>0</v>
      </c>
      <c r="G4468" s="144">
        <v>39934.92</v>
      </c>
      <c r="H4468" s="145">
        <v>24.560674551190981</v>
      </c>
      <c r="I4468" s="146">
        <v>122662.08</v>
      </c>
    </row>
    <row r="4469" spans="1:9" ht="13.5" customHeight="1" x14ac:dyDescent="0.2">
      <c r="A4469" s="127">
        <v>10117</v>
      </c>
      <c r="B4469" s="127" t="str">
        <f t="shared" si="69"/>
        <v>E26</v>
      </c>
      <c r="C4469" s="129" t="s">
        <v>38</v>
      </c>
      <c r="D4469" s="130">
        <v>25875</v>
      </c>
      <c r="E4469" s="130">
        <v>12010.88</v>
      </c>
      <c r="F4469" s="130">
        <v>0</v>
      </c>
      <c r="G4469" s="130">
        <v>12010.88</v>
      </c>
      <c r="H4469" s="131">
        <v>46.418859903381644</v>
      </c>
      <c r="I4469" s="132">
        <v>13864.12</v>
      </c>
    </row>
    <row r="4470" spans="1:9" ht="13.5" customHeight="1" x14ac:dyDescent="0.2">
      <c r="A4470" s="127">
        <v>10117</v>
      </c>
      <c r="B4470" s="127" t="str">
        <f t="shared" si="69"/>
        <v>E27</v>
      </c>
      <c r="C4470" s="129" t="s">
        <v>39</v>
      </c>
      <c r="D4470" s="130">
        <v>37167</v>
      </c>
      <c r="E4470" s="130">
        <v>12092.32</v>
      </c>
      <c r="F4470" s="130">
        <v>0</v>
      </c>
      <c r="G4470" s="130">
        <v>12092.32</v>
      </c>
      <c r="H4470" s="131">
        <v>32.535098339925206</v>
      </c>
      <c r="I4470" s="132">
        <v>25074.68</v>
      </c>
    </row>
    <row r="4471" spans="1:9" ht="13.5" customHeight="1" x14ac:dyDescent="0.2">
      <c r="A4471" s="127">
        <v>10117</v>
      </c>
      <c r="B4471" s="127" t="str">
        <f t="shared" si="69"/>
        <v>E28</v>
      </c>
      <c r="C4471" s="129" t="s">
        <v>40</v>
      </c>
      <c r="D4471" s="130">
        <v>30816</v>
      </c>
      <c r="E4471" s="130">
        <v>13698</v>
      </c>
      <c r="F4471" s="130">
        <v>0</v>
      </c>
      <c r="G4471" s="130">
        <v>13698</v>
      </c>
      <c r="H4471" s="131">
        <v>44.450934579439256</v>
      </c>
      <c r="I4471" s="132">
        <v>17118</v>
      </c>
    </row>
    <row r="4472" spans="1:9" ht="12.75" customHeight="1" x14ac:dyDescent="0.2">
      <c r="A4472" s="127">
        <v>10117</v>
      </c>
      <c r="B4472" s="127" t="str">
        <f t="shared" si="69"/>
        <v/>
      </c>
    </row>
    <row r="4473" spans="1:9" ht="13.5" customHeight="1" x14ac:dyDescent="0.2">
      <c r="A4473" s="127">
        <v>10117</v>
      </c>
      <c r="C4473" s="143" t="s">
        <v>41</v>
      </c>
      <c r="D4473" s="144">
        <v>93858</v>
      </c>
      <c r="E4473" s="144">
        <v>37801.199999999997</v>
      </c>
      <c r="F4473" s="144">
        <v>0</v>
      </c>
      <c r="G4473" s="144">
        <v>37801.199999999997</v>
      </c>
      <c r="H4473" s="145">
        <v>40.274883334398766</v>
      </c>
      <c r="I4473" s="146">
        <v>56056.800000000003</v>
      </c>
    </row>
    <row r="4474" spans="1:9" ht="13.5" customHeight="1" x14ac:dyDescent="0.2">
      <c r="A4474" s="127">
        <v>10117</v>
      </c>
      <c r="B4474" s="127" t="str">
        <f t="shared" si="69"/>
        <v>Con</v>
      </c>
      <c r="C4474" s="129" t="s">
        <v>42</v>
      </c>
      <c r="D4474" s="130">
        <v>12159</v>
      </c>
      <c r="E4474" s="130">
        <v>0</v>
      </c>
      <c r="F4474" s="130">
        <v>0</v>
      </c>
      <c r="G4474" s="130">
        <v>0</v>
      </c>
      <c r="H4474" s="131">
        <v>0</v>
      </c>
      <c r="I4474" s="132">
        <v>12159</v>
      </c>
    </row>
    <row r="4475" spans="1:9" ht="12.75" customHeight="1" x14ac:dyDescent="0.2">
      <c r="A4475" s="127">
        <v>10117</v>
      </c>
      <c r="B4475" s="127" t="str">
        <f t="shared" si="69"/>
        <v/>
      </c>
    </row>
    <row r="4476" spans="1:9" ht="13.5" customHeight="1" x14ac:dyDescent="0.2">
      <c r="A4476" s="127">
        <v>10117</v>
      </c>
      <c r="C4476" s="143" t="s">
        <v>44</v>
      </c>
      <c r="D4476" s="144">
        <v>12159</v>
      </c>
      <c r="E4476" s="144">
        <v>0</v>
      </c>
      <c r="F4476" s="144">
        <v>0</v>
      </c>
      <c r="G4476" s="144">
        <v>0</v>
      </c>
      <c r="H4476" s="145">
        <v>0</v>
      </c>
      <c r="I4476" s="146">
        <v>12159</v>
      </c>
    </row>
    <row r="4477" spans="1:9" ht="0.75" customHeight="1" x14ac:dyDescent="0.2">
      <c r="A4477" s="127">
        <v>10117</v>
      </c>
      <c r="B4477" s="127" t="str">
        <f t="shared" si="69"/>
        <v/>
      </c>
    </row>
    <row r="4478" spans="1:9" ht="15.75" customHeight="1" x14ac:dyDescent="0.2">
      <c r="A4478" s="127">
        <v>10117</v>
      </c>
      <c r="C4478" s="139" t="s">
        <v>45</v>
      </c>
      <c r="D4478" s="140">
        <v>1236637</v>
      </c>
      <c r="E4478" s="140">
        <v>72908.5</v>
      </c>
      <c r="F4478" s="140">
        <v>0</v>
      </c>
      <c r="G4478" s="140">
        <v>72908.5</v>
      </c>
      <c r="H4478" s="141">
        <v>5.8957074711495769</v>
      </c>
      <c r="I4478" s="142">
        <v>1163728.5</v>
      </c>
    </row>
    <row r="4479" spans="1:9" ht="14.25" customHeight="1" x14ac:dyDescent="0.2">
      <c r="A4479" s="127">
        <v>10117</v>
      </c>
      <c r="B4479" s="127" t="s">
        <v>322</v>
      </c>
      <c r="C4479" s="161" t="s">
        <v>46</v>
      </c>
      <c r="D4479" s="162">
        <v>103114</v>
      </c>
      <c r="E4479" s="162">
        <v>-940285.49</v>
      </c>
      <c r="F4479" s="162">
        <v>0</v>
      </c>
      <c r="G4479" s="162">
        <v>-940285.49</v>
      </c>
      <c r="H4479" s="151">
        <v>-911.88925849060263</v>
      </c>
      <c r="I4479" s="152">
        <v>1043399.49</v>
      </c>
    </row>
    <row r="4480" spans="1:9" ht="0.75" customHeight="1" x14ac:dyDescent="0.2">
      <c r="A4480" s="127">
        <v>10117</v>
      </c>
      <c r="B4480" s="127" t="str">
        <f t="shared" si="69"/>
        <v/>
      </c>
    </row>
    <row r="4481" spans="1:9" ht="14.25" customHeight="1" x14ac:dyDescent="0.2">
      <c r="A4481" s="127">
        <v>10117</v>
      </c>
      <c r="B4481" s="127" t="str">
        <f t="shared" si="69"/>
        <v>TOT</v>
      </c>
      <c r="C4481" s="133" t="s">
        <v>58</v>
      </c>
      <c r="D4481" s="134">
        <v>103114</v>
      </c>
      <c r="E4481" s="134">
        <v>-940285.49</v>
      </c>
      <c r="F4481" s="134">
        <v>0</v>
      </c>
      <c r="G4481" s="134">
        <v>-940285.49</v>
      </c>
      <c r="H4481" s="135">
        <v>-911.88925849060263</v>
      </c>
      <c r="I4481" s="136">
        <v>1043399.49</v>
      </c>
    </row>
    <row r="4482" spans="1:9" ht="6.75" customHeight="1" x14ac:dyDescent="0.2">
      <c r="B4482" s="127" t="str">
        <f t="shared" si="69"/>
        <v>Lon</v>
      </c>
      <c r="C4482" s="247" t="s">
        <v>202</v>
      </c>
      <c r="D4482" s="247"/>
      <c r="E4482" s="247"/>
      <c r="F4482" s="247"/>
      <c r="G4482" s="247"/>
    </row>
    <row r="4483" spans="1:9" ht="13.5" customHeight="1" x14ac:dyDescent="0.2">
      <c r="B4483" s="127" t="str">
        <f t="shared" si="69"/>
        <v/>
      </c>
      <c r="C4483" s="247"/>
      <c r="D4483" s="247"/>
      <c r="E4483" s="247"/>
      <c r="F4483" s="247"/>
      <c r="G4483" s="247"/>
    </row>
    <row r="4484" spans="1:9" ht="6.75" customHeight="1" x14ac:dyDescent="0.2">
      <c r="B4484" s="127" t="str">
        <f t="shared" si="69"/>
        <v/>
      </c>
      <c r="C4484" s="247"/>
      <c r="D4484" s="247"/>
      <c r="E4484" s="247"/>
      <c r="F4484" s="247"/>
      <c r="G4484" s="247"/>
    </row>
    <row r="4485" spans="1:9" ht="13.5" customHeight="1" x14ac:dyDescent="0.2">
      <c r="B4485" s="127" t="str">
        <f t="shared" si="69"/>
        <v>Rep</v>
      </c>
      <c r="C4485" s="248" t="s">
        <v>203</v>
      </c>
      <c r="D4485" s="248"/>
      <c r="E4485" s="248"/>
      <c r="F4485" s="248"/>
      <c r="G4485" s="248"/>
    </row>
    <row r="4486" spans="1:9" ht="6.75" customHeight="1" x14ac:dyDescent="0.2">
      <c r="B4486" s="127" t="str">
        <f t="shared" si="69"/>
        <v/>
      </c>
    </row>
    <row r="4487" spans="1:9" ht="12.75" customHeight="1" x14ac:dyDescent="0.2">
      <c r="B4487" s="127" t="str">
        <f t="shared" si="69"/>
        <v>Cos</v>
      </c>
      <c r="C4487" s="248" t="s">
        <v>289</v>
      </c>
      <c r="D4487" s="248"/>
      <c r="E4487" s="248"/>
      <c r="F4487" s="248"/>
      <c r="G4487" s="248"/>
    </row>
    <row r="4488" spans="1:9" ht="13.5" customHeight="1" x14ac:dyDescent="0.2">
      <c r="B4488" s="127" t="str">
        <f t="shared" si="69"/>
        <v/>
      </c>
      <c r="C4488" s="248"/>
      <c r="D4488" s="248"/>
      <c r="E4488" s="248"/>
      <c r="F4488" s="248"/>
      <c r="G4488" s="248"/>
    </row>
    <row r="4489" spans="1:9" ht="6" customHeight="1" x14ac:dyDescent="0.2">
      <c r="B4489" s="127" t="str">
        <f t="shared" si="69"/>
        <v/>
      </c>
    </row>
    <row r="4490" spans="1:9" ht="13.5" customHeight="1" x14ac:dyDescent="0.2">
      <c r="B4490" s="127" t="str">
        <f t="shared" si="69"/>
        <v xml:space="preserve">
CF</v>
      </c>
      <c r="C4490" s="249" t="s">
        <v>205</v>
      </c>
      <c r="D4490" s="251" t="s">
        <v>206</v>
      </c>
      <c r="E4490" s="251" t="s">
        <v>207</v>
      </c>
      <c r="F4490" s="251" t="s">
        <v>208</v>
      </c>
      <c r="G4490" s="252" t="s">
        <v>209</v>
      </c>
      <c r="H4490" s="245" t="s">
        <v>210</v>
      </c>
      <c r="I4490" s="243" t="s">
        <v>211</v>
      </c>
    </row>
    <row r="4491" spans="1:9" ht="15" customHeight="1" x14ac:dyDescent="0.2">
      <c r="B4491" s="127" t="str">
        <f t="shared" si="69"/>
        <v/>
      </c>
      <c r="C4491" s="250"/>
      <c r="D4491" s="246"/>
      <c r="E4491" s="246"/>
      <c r="F4491" s="246"/>
      <c r="G4491" s="253"/>
      <c r="H4491" s="246"/>
      <c r="I4491" s="244"/>
    </row>
    <row r="4492" spans="1:9" ht="16.5" customHeight="1" x14ac:dyDescent="0.2">
      <c r="A4492" s="127">
        <v>10118</v>
      </c>
      <c r="B4492" s="126" t="s">
        <v>321</v>
      </c>
      <c r="C4492" s="147" t="s">
        <v>5</v>
      </c>
      <c r="D4492" s="148">
        <v>113348</v>
      </c>
      <c r="E4492" s="149"/>
      <c r="F4492" s="149"/>
      <c r="G4492" s="149"/>
      <c r="H4492" s="149"/>
      <c r="I4492" s="150"/>
    </row>
    <row r="4493" spans="1:9" ht="13.5" customHeight="1" x14ac:dyDescent="0.2">
      <c r="A4493" s="127">
        <v>10118</v>
      </c>
      <c r="B4493" s="127" t="str">
        <f t="shared" ref="B4493:B4554" si="70">LEFT(C4493,3)</f>
        <v>I01</v>
      </c>
      <c r="C4493" s="129" t="s">
        <v>6</v>
      </c>
      <c r="D4493" s="130">
        <v>-1165869</v>
      </c>
      <c r="E4493" s="130">
        <v>-1222626.3</v>
      </c>
      <c r="F4493" s="130">
        <v>0</v>
      </c>
      <c r="G4493" s="130">
        <v>-1222626.3</v>
      </c>
      <c r="H4493" s="131">
        <v>104.86823991374673</v>
      </c>
      <c r="I4493" s="132">
        <v>56757.3</v>
      </c>
    </row>
    <row r="4494" spans="1:9" ht="13.5" customHeight="1" x14ac:dyDescent="0.2">
      <c r="A4494" s="127">
        <v>10118</v>
      </c>
      <c r="B4494" s="127" t="str">
        <f t="shared" si="70"/>
        <v>I03</v>
      </c>
      <c r="C4494" s="129" t="s">
        <v>7</v>
      </c>
      <c r="D4494" s="130">
        <v>-30117</v>
      </c>
      <c r="E4494" s="130">
        <v>-58544</v>
      </c>
      <c r="F4494" s="130">
        <v>0</v>
      </c>
      <c r="G4494" s="130">
        <v>-58544</v>
      </c>
      <c r="H4494" s="131">
        <v>194.38855131653219</v>
      </c>
      <c r="I4494" s="132">
        <v>28427</v>
      </c>
    </row>
    <row r="4495" spans="1:9" ht="13.5" customHeight="1" x14ac:dyDescent="0.2">
      <c r="A4495" s="127">
        <v>10118</v>
      </c>
      <c r="B4495" s="127" t="str">
        <f t="shared" si="70"/>
        <v>I05</v>
      </c>
      <c r="C4495" s="129" t="s">
        <v>8</v>
      </c>
      <c r="D4495" s="130">
        <v>-81400</v>
      </c>
      <c r="E4495" s="130">
        <v>0</v>
      </c>
      <c r="F4495" s="130">
        <v>0</v>
      </c>
      <c r="G4495" s="130">
        <v>0</v>
      </c>
      <c r="H4495" s="131">
        <v>0</v>
      </c>
      <c r="I4495" s="132">
        <v>-81400</v>
      </c>
    </row>
    <row r="4496" spans="1:9" ht="13.5" customHeight="1" x14ac:dyDescent="0.2">
      <c r="A4496" s="127">
        <v>10118</v>
      </c>
      <c r="B4496" s="127" t="str">
        <f t="shared" si="70"/>
        <v>I07</v>
      </c>
      <c r="C4496" s="129" t="s">
        <v>212</v>
      </c>
      <c r="D4496" s="130">
        <v>0</v>
      </c>
      <c r="E4496" s="130">
        <v>-200</v>
      </c>
      <c r="F4496" s="130">
        <v>0</v>
      </c>
      <c r="G4496" s="130">
        <v>-200</v>
      </c>
      <c r="H4496" s="131">
        <v>0</v>
      </c>
      <c r="I4496" s="132">
        <v>200</v>
      </c>
    </row>
    <row r="4497" spans="1:9" ht="13.5" customHeight="1" x14ac:dyDescent="0.2">
      <c r="A4497" s="127">
        <v>10118</v>
      </c>
      <c r="B4497" s="127" t="str">
        <f t="shared" si="70"/>
        <v>I08</v>
      </c>
      <c r="C4497" s="129" t="s">
        <v>213</v>
      </c>
      <c r="D4497" s="130">
        <v>-25050</v>
      </c>
      <c r="E4497" s="130">
        <v>-7129.35</v>
      </c>
      <c r="F4497" s="130">
        <v>0</v>
      </c>
      <c r="G4497" s="130">
        <v>-7129.35</v>
      </c>
      <c r="H4497" s="131">
        <v>28.46047904191617</v>
      </c>
      <c r="I4497" s="132">
        <v>-17920.650000000001</v>
      </c>
    </row>
    <row r="4498" spans="1:9" ht="13.5" customHeight="1" x14ac:dyDescent="0.2">
      <c r="A4498" s="127">
        <v>10118</v>
      </c>
      <c r="B4498" s="127" t="str">
        <f t="shared" si="70"/>
        <v>I09</v>
      </c>
      <c r="C4498" s="129" t="s">
        <v>10</v>
      </c>
      <c r="D4498" s="130">
        <v>-20500</v>
      </c>
      <c r="E4498" s="130">
        <v>-4331.49</v>
      </c>
      <c r="F4498" s="130">
        <v>0</v>
      </c>
      <c r="G4498" s="130">
        <v>-4331.49</v>
      </c>
      <c r="H4498" s="131">
        <v>21.129219512195117</v>
      </c>
      <c r="I4498" s="132">
        <v>-16168.51</v>
      </c>
    </row>
    <row r="4499" spans="1:9" ht="13.5" customHeight="1" x14ac:dyDescent="0.2">
      <c r="A4499" s="127">
        <v>10118</v>
      </c>
      <c r="B4499" s="127" t="str">
        <f t="shared" si="70"/>
        <v>I12</v>
      </c>
      <c r="C4499" s="129" t="s">
        <v>11</v>
      </c>
      <c r="D4499" s="130">
        <v>-20390</v>
      </c>
      <c r="E4499" s="130">
        <v>-18243</v>
      </c>
      <c r="F4499" s="130">
        <v>0</v>
      </c>
      <c r="G4499" s="130">
        <v>-18243</v>
      </c>
      <c r="H4499" s="131">
        <v>89.470328592447274</v>
      </c>
      <c r="I4499" s="132">
        <v>-2147</v>
      </c>
    </row>
    <row r="4500" spans="1:9" ht="13.5" customHeight="1" x14ac:dyDescent="0.2">
      <c r="A4500" s="127">
        <v>10118</v>
      </c>
      <c r="B4500" s="127" t="str">
        <f t="shared" si="70"/>
        <v>I13</v>
      </c>
      <c r="C4500" s="129" t="s">
        <v>12</v>
      </c>
      <c r="D4500" s="130">
        <v>-2100</v>
      </c>
      <c r="E4500" s="130">
        <v>-3514.05</v>
      </c>
      <c r="F4500" s="130">
        <v>0</v>
      </c>
      <c r="G4500" s="130">
        <v>-3514.05</v>
      </c>
      <c r="H4500" s="131">
        <v>167.33571428571432</v>
      </c>
      <c r="I4500" s="132">
        <v>1414.05</v>
      </c>
    </row>
    <row r="4501" spans="1:9" ht="13.5" customHeight="1" x14ac:dyDescent="0.2">
      <c r="A4501" s="127">
        <v>10118</v>
      </c>
      <c r="B4501" s="127" t="str">
        <f t="shared" si="70"/>
        <v>I18</v>
      </c>
      <c r="C4501" s="129" t="s">
        <v>13</v>
      </c>
      <c r="D4501" s="130">
        <v>-64936</v>
      </c>
      <c r="E4501" s="130">
        <v>0</v>
      </c>
      <c r="F4501" s="130">
        <v>0</v>
      </c>
      <c r="G4501" s="130">
        <v>0</v>
      </c>
      <c r="H4501" s="131">
        <v>0</v>
      </c>
      <c r="I4501" s="132">
        <v>-64936</v>
      </c>
    </row>
    <row r="4502" spans="1:9" ht="12.75" customHeight="1" x14ac:dyDescent="0.2">
      <c r="A4502" s="127">
        <v>10118</v>
      </c>
      <c r="B4502" s="127" t="str">
        <f t="shared" si="70"/>
        <v/>
      </c>
    </row>
    <row r="4503" spans="1:9" ht="13.5" customHeight="1" x14ac:dyDescent="0.2">
      <c r="A4503" s="127">
        <v>10118</v>
      </c>
      <c r="C4503" s="143" t="s">
        <v>14</v>
      </c>
      <c r="D4503" s="144">
        <v>-1410362</v>
      </c>
      <c r="E4503" s="144">
        <v>-1314588.19</v>
      </c>
      <c r="F4503" s="144">
        <v>0</v>
      </c>
      <c r="G4503" s="144">
        <v>-1314588.19</v>
      </c>
      <c r="H4503" s="145">
        <v>93.209274640127859</v>
      </c>
      <c r="I4503" s="146">
        <v>-95773.81</v>
      </c>
    </row>
    <row r="4504" spans="1:9" ht="0.75" customHeight="1" x14ac:dyDescent="0.2">
      <c r="A4504" s="127">
        <v>10118</v>
      </c>
      <c r="B4504" s="127" t="str">
        <f t="shared" si="70"/>
        <v/>
      </c>
    </row>
    <row r="4505" spans="1:9" ht="13.5" customHeight="1" x14ac:dyDescent="0.2">
      <c r="A4505" s="127">
        <v>10118</v>
      </c>
      <c r="B4505" s="127" t="str">
        <f t="shared" si="70"/>
        <v>E01</v>
      </c>
      <c r="C4505" s="129" t="s">
        <v>15</v>
      </c>
      <c r="D4505" s="130">
        <v>691203</v>
      </c>
      <c r="E4505" s="130">
        <v>0</v>
      </c>
      <c r="F4505" s="130">
        <v>0</v>
      </c>
      <c r="G4505" s="130">
        <v>0</v>
      </c>
      <c r="H4505" s="131">
        <v>0</v>
      </c>
      <c r="I4505" s="132">
        <v>691203</v>
      </c>
    </row>
    <row r="4506" spans="1:9" ht="13.5" customHeight="1" x14ac:dyDescent="0.2">
      <c r="A4506" s="127">
        <v>10118</v>
      </c>
      <c r="B4506" s="127" t="str">
        <f t="shared" si="70"/>
        <v>E02</v>
      </c>
      <c r="C4506" s="129" t="s">
        <v>16</v>
      </c>
      <c r="D4506" s="130">
        <v>2322</v>
      </c>
      <c r="E4506" s="130">
        <v>0</v>
      </c>
      <c r="F4506" s="130">
        <v>0</v>
      </c>
      <c r="G4506" s="130">
        <v>0</v>
      </c>
      <c r="H4506" s="131">
        <v>0</v>
      </c>
      <c r="I4506" s="132">
        <v>2322</v>
      </c>
    </row>
    <row r="4507" spans="1:9" ht="13.5" customHeight="1" x14ac:dyDescent="0.2">
      <c r="A4507" s="127">
        <v>10118</v>
      </c>
      <c r="B4507" s="127" t="str">
        <f t="shared" si="70"/>
        <v>E03</v>
      </c>
      <c r="C4507" s="129" t="s">
        <v>17</v>
      </c>
      <c r="D4507" s="130">
        <v>288076</v>
      </c>
      <c r="E4507" s="130">
        <v>0</v>
      </c>
      <c r="F4507" s="130">
        <v>0</v>
      </c>
      <c r="G4507" s="130">
        <v>0</v>
      </c>
      <c r="H4507" s="131">
        <v>0</v>
      </c>
      <c r="I4507" s="132">
        <v>288076</v>
      </c>
    </row>
    <row r="4508" spans="1:9" ht="13.5" customHeight="1" x14ac:dyDescent="0.2">
      <c r="A4508" s="127">
        <v>10118</v>
      </c>
      <c r="B4508" s="127" t="str">
        <f t="shared" si="70"/>
        <v>E04</v>
      </c>
      <c r="C4508" s="129" t="s">
        <v>18</v>
      </c>
      <c r="D4508" s="130">
        <v>29770</v>
      </c>
      <c r="E4508" s="130">
        <v>0</v>
      </c>
      <c r="F4508" s="130">
        <v>0</v>
      </c>
      <c r="G4508" s="130">
        <v>0</v>
      </c>
      <c r="H4508" s="131">
        <v>0</v>
      </c>
      <c r="I4508" s="132">
        <v>29770</v>
      </c>
    </row>
    <row r="4509" spans="1:9" ht="13.5" customHeight="1" x14ac:dyDescent="0.2">
      <c r="A4509" s="127">
        <v>10118</v>
      </c>
      <c r="B4509" s="127" t="str">
        <f t="shared" si="70"/>
        <v>E05</v>
      </c>
      <c r="C4509" s="129" t="s">
        <v>214</v>
      </c>
      <c r="D4509" s="130">
        <v>65202</v>
      </c>
      <c r="E4509" s="130">
        <v>0</v>
      </c>
      <c r="F4509" s="130">
        <v>0</v>
      </c>
      <c r="G4509" s="130">
        <v>0</v>
      </c>
      <c r="H4509" s="131">
        <v>0</v>
      </c>
      <c r="I4509" s="132">
        <v>65202</v>
      </c>
    </row>
    <row r="4510" spans="1:9" ht="13.5" customHeight="1" x14ac:dyDescent="0.2">
      <c r="A4510" s="127">
        <v>10118</v>
      </c>
      <c r="B4510" s="127" t="str">
        <f t="shared" si="70"/>
        <v>E07</v>
      </c>
      <c r="C4510" s="129" t="s">
        <v>19</v>
      </c>
      <c r="D4510" s="130">
        <v>11472</v>
      </c>
      <c r="E4510" s="130">
        <v>0</v>
      </c>
      <c r="F4510" s="130">
        <v>0</v>
      </c>
      <c r="G4510" s="130">
        <v>0</v>
      </c>
      <c r="H4510" s="131">
        <v>0</v>
      </c>
      <c r="I4510" s="132">
        <v>11472</v>
      </c>
    </row>
    <row r="4511" spans="1:9" ht="13.5" customHeight="1" x14ac:dyDescent="0.2">
      <c r="A4511" s="127">
        <v>10118</v>
      </c>
      <c r="B4511" s="127" t="str">
        <f t="shared" si="70"/>
        <v>E08</v>
      </c>
      <c r="C4511" s="129" t="s">
        <v>20</v>
      </c>
      <c r="D4511" s="130">
        <v>4625</v>
      </c>
      <c r="E4511" s="130">
        <v>1431.03</v>
      </c>
      <c r="F4511" s="130">
        <v>0</v>
      </c>
      <c r="G4511" s="130">
        <v>1431.03</v>
      </c>
      <c r="H4511" s="131">
        <v>30.941189189189188</v>
      </c>
      <c r="I4511" s="132">
        <v>3193.97</v>
      </c>
    </row>
    <row r="4512" spans="1:9" ht="13.5" customHeight="1" x14ac:dyDescent="0.2">
      <c r="A4512" s="127">
        <v>10118</v>
      </c>
      <c r="B4512" s="127" t="str">
        <f t="shared" si="70"/>
        <v>E09</v>
      </c>
      <c r="C4512" s="129" t="s">
        <v>215</v>
      </c>
      <c r="D4512" s="130">
        <v>3000</v>
      </c>
      <c r="E4512" s="130">
        <v>1183.02</v>
      </c>
      <c r="F4512" s="130">
        <v>0</v>
      </c>
      <c r="G4512" s="130">
        <v>1183.02</v>
      </c>
      <c r="H4512" s="131">
        <v>39.433999999999997</v>
      </c>
      <c r="I4512" s="132">
        <v>1816.98</v>
      </c>
    </row>
    <row r="4513" spans="1:9" ht="13.5" customHeight="1" x14ac:dyDescent="0.2">
      <c r="A4513" s="127">
        <v>10118</v>
      </c>
      <c r="B4513" s="127" t="str">
        <f t="shared" si="70"/>
        <v>E10</v>
      </c>
      <c r="C4513" s="129" t="s">
        <v>21</v>
      </c>
      <c r="D4513" s="130">
        <v>12197</v>
      </c>
      <c r="E4513" s="130">
        <v>0</v>
      </c>
      <c r="F4513" s="130">
        <v>0</v>
      </c>
      <c r="G4513" s="130">
        <v>0</v>
      </c>
      <c r="H4513" s="131">
        <v>0</v>
      </c>
      <c r="I4513" s="132">
        <v>12197</v>
      </c>
    </row>
    <row r="4514" spans="1:9" ht="13.5" customHeight="1" x14ac:dyDescent="0.2">
      <c r="A4514" s="127">
        <v>10118</v>
      </c>
      <c r="B4514" s="127" t="str">
        <f t="shared" si="70"/>
        <v>E11</v>
      </c>
      <c r="C4514" s="129" t="s">
        <v>22</v>
      </c>
      <c r="D4514" s="130">
        <v>1400</v>
      </c>
      <c r="E4514" s="130">
        <v>0</v>
      </c>
      <c r="F4514" s="130">
        <v>0</v>
      </c>
      <c r="G4514" s="130">
        <v>0</v>
      </c>
      <c r="H4514" s="131">
        <v>0</v>
      </c>
      <c r="I4514" s="132">
        <v>1400</v>
      </c>
    </row>
    <row r="4515" spans="1:9" ht="12.75" customHeight="1" x14ac:dyDescent="0.2">
      <c r="A4515" s="127">
        <v>10118</v>
      </c>
      <c r="B4515" s="127" t="str">
        <f t="shared" si="70"/>
        <v/>
      </c>
    </row>
    <row r="4516" spans="1:9" ht="13.5" customHeight="1" x14ac:dyDescent="0.2">
      <c r="A4516" s="127">
        <v>10118</v>
      </c>
      <c r="C4516" s="143" t="s">
        <v>23</v>
      </c>
      <c r="D4516" s="144">
        <v>1109267</v>
      </c>
      <c r="E4516" s="144">
        <v>2614.0500000000002</v>
      </c>
      <c r="F4516" s="144">
        <v>0</v>
      </c>
      <c r="G4516" s="144">
        <v>2614.0500000000002</v>
      </c>
      <c r="H4516" s="145">
        <v>0.23565561762857815</v>
      </c>
      <c r="I4516" s="146">
        <v>1106652.95</v>
      </c>
    </row>
    <row r="4517" spans="1:9" ht="13.5" customHeight="1" x14ac:dyDescent="0.2">
      <c r="A4517" s="127">
        <v>10118</v>
      </c>
      <c r="B4517" s="127" t="str">
        <f t="shared" si="70"/>
        <v>E12</v>
      </c>
      <c r="C4517" s="129" t="s">
        <v>24</v>
      </c>
      <c r="D4517" s="130">
        <v>13245</v>
      </c>
      <c r="E4517" s="130">
        <v>320.75</v>
      </c>
      <c r="F4517" s="130">
        <v>0</v>
      </c>
      <c r="G4517" s="130">
        <v>320.75</v>
      </c>
      <c r="H4517" s="131">
        <v>2.4216685541713856</v>
      </c>
      <c r="I4517" s="132">
        <v>12924.25</v>
      </c>
    </row>
    <row r="4518" spans="1:9" ht="13.5" customHeight="1" x14ac:dyDescent="0.2">
      <c r="A4518" s="127">
        <v>10118</v>
      </c>
      <c r="B4518" s="127" t="str">
        <f t="shared" si="70"/>
        <v>E13</v>
      </c>
      <c r="C4518" s="129" t="s">
        <v>216</v>
      </c>
      <c r="D4518" s="130">
        <v>8072</v>
      </c>
      <c r="E4518" s="130">
        <v>1417</v>
      </c>
      <c r="F4518" s="130">
        <v>0</v>
      </c>
      <c r="G4518" s="130">
        <v>1417</v>
      </c>
      <c r="H4518" s="131">
        <v>17.554509415262636</v>
      </c>
      <c r="I4518" s="132">
        <v>6655</v>
      </c>
    </row>
    <row r="4519" spans="1:9" ht="13.5" customHeight="1" x14ac:dyDescent="0.2">
      <c r="A4519" s="127">
        <v>10118</v>
      </c>
      <c r="B4519" s="127" t="str">
        <f t="shared" si="70"/>
        <v>E14</v>
      </c>
      <c r="C4519" s="129" t="s">
        <v>25</v>
      </c>
      <c r="D4519" s="130">
        <v>25881</v>
      </c>
      <c r="E4519" s="130">
        <v>6682.5</v>
      </c>
      <c r="F4519" s="130">
        <v>0</v>
      </c>
      <c r="G4519" s="130">
        <v>6682.5</v>
      </c>
      <c r="H4519" s="131">
        <v>25.820099687029096</v>
      </c>
      <c r="I4519" s="132">
        <v>19198.5</v>
      </c>
    </row>
    <row r="4520" spans="1:9" ht="13.5" customHeight="1" x14ac:dyDescent="0.2">
      <c r="A4520" s="127">
        <v>10118</v>
      </c>
      <c r="B4520" s="127" t="str">
        <f t="shared" si="70"/>
        <v>E15</v>
      </c>
      <c r="C4520" s="129" t="s">
        <v>26</v>
      </c>
      <c r="D4520" s="130">
        <v>2750</v>
      </c>
      <c r="E4520" s="130">
        <v>285.01</v>
      </c>
      <c r="F4520" s="130">
        <v>0</v>
      </c>
      <c r="G4520" s="130">
        <v>285.01</v>
      </c>
      <c r="H4520" s="131">
        <v>10.364000000000001</v>
      </c>
      <c r="I4520" s="132">
        <v>2464.9899999999998</v>
      </c>
    </row>
    <row r="4521" spans="1:9" ht="13.5" customHeight="1" x14ac:dyDescent="0.2">
      <c r="A4521" s="127">
        <v>10118</v>
      </c>
      <c r="B4521" s="127" t="str">
        <f t="shared" si="70"/>
        <v>E16</v>
      </c>
      <c r="C4521" s="129" t="s">
        <v>27</v>
      </c>
      <c r="D4521" s="130">
        <v>16250</v>
      </c>
      <c r="E4521" s="130">
        <v>-14.95</v>
      </c>
      <c r="F4521" s="130">
        <v>0</v>
      </c>
      <c r="G4521" s="130">
        <v>-14.95</v>
      </c>
      <c r="H4521" s="131">
        <v>-9.1999999999999998E-2</v>
      </c>
      <c r="I4521" s="132">
        <v>16264.95</v>
      </c>
    </row>
    <row r="4522" spans="1:9" ht="13.5" customHeight="1" x14ac:dyDescent="0.2">
      <c r="A4522" s="127">
        <v>10118</v>
      </c>
      <c r="B4522" s="127" t="str">
        <f t="shared" si="70"/>
        <v>E17</v>
      </c>
      <c r="C4522" s="129" t="s">
        <v>28</v>
      </c>
      <c r="D4522" s="130">
        <v>17090</v>
      </c>
      <c r="E4522" s="130">
        <v>9289</v>
      </c>
      <c r="F4522" s="130">
        <v>0</v>
      </c>
      <c r="G4522" s="130">
        <v>9289</v>
      </c>
      <c r="H4522" s="131">
        <v>54.353423054417789</v>
      </c>
      <c r="I4522" s="132">
        <v>7801</v>
      </c>
    </row>
    <row r="4523" spans="1:9" ht="13.5" customHeight="1" x14ac:dyDescent="0.2">
      <c r="A4523" s="127">
        <v>10118</v>
      </c>
      <c r="B4523" s="127" t="str">
        <f t="shared" si="70"/>
        <v>E18</v>
      </c>
      <c r="C4523" s="129" t="s">
        <v>29</v>
      </c>
      <c r="D4523" s="130">
        <v>9942</v>
      </c>
      <c r="E4523" s="130">
        <v>4916.71</v>
      </c>
      <c r="F4523" s="130">
        <v>0</v>
      </c>
      <c r="G4523" s="130">
        <v>4916.71</v>
      </c>
      <c r="H4523" s="131">
        <v>49.45393281029974</v>
      </c>
      <c r="I4523" s="132">
        <v>5025.29</v>
      </c>
    </row>
    <row r="4524" spans="1:9" ht="12.75" customHeight="1" x14ac:dyDescent="0.2">
      <c r="A4524" s="127">
        <v>10118</v>
      </c>
      <c r="B4524" s="127" t="str">
        <f t="shared" si="70"/>
        <v/>
      </c>
    </row>
    <row r="4525" spans="1:9" ht="13.5" customHeight="1" x14ac:dyDescent="0.2">
      <c r="A4525" s="127">
        <v>10118</v>
      </c>
      <c r="C4525" s="143" t="s">
        <v>30</v>
      </c>
      <c r="D4525" s="144">
        <v>93230</v>
      </c>
      <c r="E4525" s="144">
        <v>22896.02</v>
      </c>
      <c r="F4525" s="144">
        <v>0</v>
      </c>
      <c r="G4525" s="144">
        <v>22896.02</v>
      </c>
      <c r="H4525" s="145">
        <v>24.55863992277164</v>
      </c>
      <c r="I4525" s="146">
        <v>70333.98</v>
      </c>
    </row>
    <row r="4526" spans="1:9" ht="13.5" customHeight="1" x14ac:dyDescent="0.2">
      <c r="A4526" s="127">
        <v>10118</v>
      </c>
      <c r="B4526" s="127" t="str">
        <f t="shared" si="70"/>
        <v>E19</v>
      </c>
      <c r="C4526" s="129" t="s">
        <v>31</v>
      </c>
      <c r="D4526" s="130">
        <v>79450</v>
      </c>
      <c r="E4526" s="130">
        <v>29425.61</v>
      </c>
      <c r="F4526" s="130">
        <v>0</v>
      </c>
      <c r="G4526" s="130">
        <v>29425.61</v>
      </c>
      <c r="H4526" s="131">
        <v>37.036639395846443</v>
      </c>
      <c r="I4526" s="132">
        <v>50024.39</v>
      </c>
    </row>
    <row r="4527" spans="1:9" ht="13.5" customHeight="1" x14ac:dyDescent="0.2">
      <c r="A4527" s="127">
        <v>10118</v>
      </c>
      <c r="B4527" s="127" t="str">
        <f t="shared" si="70"/>
        <v>E20</v>
      </c>
      <c r="C4527" s="129" t="s">
        <v>32</v>
      </c>
      <c r="D4527" s="130">
        <v>19531</v>
      </c>
      <c r="E4527" s="130">
        <v>7608.77</v>
      </c>
      <c r="F4527" s="130">
        <v>0</v>
      </c>
      <c r="G4527" s="130">
        <v>7608.77</v>
      </c>
      <c r="H4527" s="131">
        <v>38.957401054733502</v>
      </c>
      <c r="I4527" s="132">
        <v>11922.23</v>
      </c>
    </row>
    <row r="4528" spans="1:9" ht="13.5" customHeight="1" x14ac:dyDescent="0.2">
      <c r="A4528" s="127">
        <v>10118</v>
      </c>
      <c r="B4528" s="127" t="str">
        <f t="shared" si="70"/>
        <v>E22</v>
      </c>
      <c r="C4528" s="129" t="s">
        <v>33</v>
      </c>
      <c r="D4528" s="130">
        <v>7140</v>
      </c>
      <c r="E4528" s="130">
        <v>5316.86</v>
      </c>
      <c r="F4528" s="130">
        <v>0</v>
      </c>
      <c r="G4528" s="130">
        <v>5316.86</v>
      </c>
      <c r="H4528" s="131">
        <v>74.465826330532224</v>
      </c>
      <c r="I4528" s="132">
        <v>1823.14</v>
      </c>
    </row>
    <row r="4529" spans="1:9" ht="13.5" customHeight="1" x14ac:dyDescent="0.2">
      <c r="A4529" s="127">
        <v>10118</v>
      </c>
      <c r="B4529" s="127" t="str">
        <f t="shared" si="70"/>
        <v>E23</v>
      </c>
      <c r="C4529" s="129" t="s">
        <v>34</v>
      </c>
      <c r="D4529" s="130">
        <v>5971</v>
      </c>
      <c r="E4529" s="130">
        <v>0</v>
      </c>
      <c r="F4529" s="130">
        <v>0</v>
      </c>
      <c r="G4529" s="130">
        <v>0</v>
      </c>
      <c r="H4529" s="131">
        <v>0</v>
      </c>
      <c r="I4529" s="132">
        <v>5971</v>
      </c>
    </row>
    <row r="4530" spans="1:9" ht="13.5" customHeight="1" x14ac:dyDescent="0.2">
      <c r="A4530" s="127">
        <v>10118</v>
      </c>
      <c r="B4530" s="127" t="str">
        <f t="shared" si="70"/>
        <v>E24</v>
      </c>
      <c r="C4530" s="129" t="s">
        <v>35</v>
      </c>
      <c r="D4530" s="130">
        <v>18000</v>
      </c>
      <c r="E4530" s="130">
        <v>4533.0200000000004</v>
      </c>
      <c r="F4530" s="130">
        <v>0</v>
      </c>
      <c r="G4530" s="130">
        <v>4533.0200000000004</v>
      </c>
      <c r="H4530" s="131">
        <v>25.183444444444447</v>
      </c>
      <c r="I4530" s="132">
        <v>13466.98</v>
      </c>
    </row>
    <row r="4531" spans="1:9" ht="13.5" customHeight="1" x14ac:dyDescent="0.2">
      <c r="A4531" s="127">
        <v>10118</v>
      </c>
      <c r="B4531" s="127" t="str">
        <f t="shared" si="70"/>
        <v>E25</v>
      </c>
      <c r="C4531" s="129" t="s">
        <v>36</v>
      </c>
      <c r="D4531" s="130">
        <v>72386</v>
      </c>
      <c r="E4531" s="130">
        <v>12931.35</v>
      </c>
      <c r="F4531" s="130">
        <v>0</v>
      </c>
      <c r="G4531" s="130">
        <v>12931.35</v>
      </c>
      <c r="H4531" s="131">
        <v>17.864435111761942</v>
      </c>
      <c r="I4531" s="132">
        <v>59454.65</v>
      </c>
    </row>
    <row r="4532" spans="1:9" ht="12.75" customHeight="1" x14ac:dyDescent="0.2">
      <c r="A4532" s="127">
        <v>10118</v>
      </c>
      <c r="B4532" s="127" t="str">
        <f t="shared" si="70"/>
        <v/>
      </c>
    </row>
    <row r="4533" spans="1:9" ht="13.5" customHeight="1" x14ac:dyDescent="0.2">
      <c r="A4533" s="127">
        <v>10118</v>
      </c>
      <c r="C4533" s="143" t="s">
        <v>37</v>
      </c>
      <c r="D4533" s="144">
        <v>202478</v>
      </c>
      <c r="E4533" s="144">
        <v>59815.61</v>
      </c>
      <c r="F4533" s="144">
        <v>0</v>
      </c>
      <c r="G4533" s="144">
        <v>59815.61</v>
      </c>
      <c r="H4533" s="145">
        <v>29.541782317091236</v>
      </c>
      <c r="I4533" s="146">
        <v>142662.39000000001</v>
      </c>
    </row>
    <row r="4534" spans="1:9" ht="13.5" customHeight="1" x14ac:dyDescent="0.2">
      <c r="A4534" s="127">
        <v>10118</v>
      </c>
      <c r="B4534" s="127" t="str">
        <f t="shared" si="70"/>
        <v>E26</v>
      </c>
      <c r="C4534" s="129" t="s">
        <v>38</v>
      </c>
      <c r="D4534" s="130">
        <v>12390</v>
      </c>
      <c r="E4534" s="130">
        <v>4505</v>
      </c>
      <c r="F4534" s="130">
        <v>0</v>
      </c>
      <c r="G4534" s="130">
        <v>4505</v>
      </c>
      <c r="H4534" s="131">
        <v>36.35996771589992</v>
      </c>
      <c r="I4534" s="132">
        <v>7885</v>
      </c>
    </row>
    <row r="4535" spans="1:9" ht="13.5" customHeight="1" x14ac:dyDescent="0.2">
      <c r="A4535" s="127">
        <v>10118</v>
      </c>
      <c r="B4535" s="127" t="str">
        <f t="shared" si="70"/>
        <v>E27</v>
      </c>
      <c r="C4535" s="129" t="s">
        <v>39</v>
      </c>
      <c r="D4535" s="130">
        <v>37693</v>
      </c>
      <c r="E4535" s="130">
        <v>24599.46</v>
      </c>
      <c r="F4535" s="130">
        <v>0</v>
      </c>
      <c r="G4535" s="130">
        <v>24599.46</v>
      </c>
      <c r="H4535" s="131">
        <v>65.262674767198149</v>
      </c>
      <c r="I4535" s="132">
        <v>13093.54</v>
      </c>
    </row>
    <row r="4536" spans="1:9" ht="13.5" customHeight="1" x14ac:dyDescent="0.2">
      <c r="A4536" s="127">
        <v>10118</v>
      </c>
      <c r="B4536" s="127" t="str">
        <f t="shared" si="70"/>
        <v>E28</v>
      </c>
      <c r="C4536" s="129" t="s">
        <v>40</v>
      </c>
      <c r="D4536" s="130">
        <v>22473</v>
      </c>
      <c r="E4536" s="130">
        <v>2493</v>
      </c>
      <c r="F4536" s="130">
        <v>0</v>
      </c>
      <c r="G4536" s="130">
        <v>2493</v>
      </c>
      <c r="H4536" s="131">
        <v>11.093311974369241</v>
      </c>
      <c r="I4536" s="132">
        <v>19980</v>
      </c>
    </row>
    <row r="4537" spans="1:9" ht="12.75" customHeight="1" x14ac:dyDescent="0.2">
      <c r="A4537" s="127">
        <v>10118</v>
      </c>
      <c r="B4537" s="127" t="str">
        <f t="shared" si="70"/>
        <v/>
      </c>
    </row>
    <row r="4538" spans="1:9" ht="13.5" customHeight="1" x14ac:dyDescent="0.2">
      <c r="A4538" s="127">
        <v>10118</v>
      </c>
      <c r="C4538" s="143" t="s">
        <v>41</v>
      </c>
      <c r="D4538" s="144">
        <v>72556</v>
      </c>
      <c r="E4538" s="144">
        <v>31597.46</v>
      </c>
      <c r="F4538" s="144">
        <v>0</v>
      </c>
      <c r="G4538" s="144">
        <v>31597.46</v>
      </c>
      <c r="H4538" s="145">
        <v>43.549065549368763</v>
      </c>
      <c r="I4538" s="146">
        <v>40958.54</v>
      </c>
    </row>
    <row r="4539" spans="1:9" ht="13.5" customHeight="1" x14ac:dyDescent="0.2">
      <c r="A4539" s="127">
        <v>10118</v>
      </c>
      <c r="B4539" s="127" t="str">
        <f t="shared" si="70"/>
        <v>Con</v>
      </c>
      <c r="C4539" s="129" t="s">
        <v>42</v>
      </c>
      <c r="D4539" s="130">
        <v>46179</v>
      </c>
      <c r="E4539" s="130">
        <v>0</v>
      </c>
      <c r="F4539" s="130">
        <v>0</v>
      </c>
      <c r="G4539" s="130">
        <v>0</v>
      </c>
      <c r="H4539" s="131">
        <v>0</v>
      </c>
      <c r="I4539" s="132">
        <v>46179</v>
      </c>
    </row>
    <row r="4540" spans="1:9" ht="12.75" customHeight="1" x14ac:dyDescent="0.2">
      <c r="A4540" s="127">
        <v>10118</v>
      </c>
      <c r="B4540" s="127" t="str">
        <f t="shared" si="70"/>
        <v/>
      </c>
    </row>
    <row r="4541" spans="1:9" ht="13.5" customHeight="1" x14ac:dyDescent="0.2">
      <c r="A4541" s="127">
        <v>10118</v>
      </c>
      <c r="C4541" s="143" t="s">
        <v>44</v>
      </c>
      <c r="D4541" s="144">
        <v>46179</v>
      </c>
      <c r="E4541" s="144">
        <v>0</v>
      </c>
      <c r="F4541" s="144">
        <v>0</v>
      </c>
      <c r="G4541" s="144">
        <v>0</v>
      </c>
      <c r="H4541" s="145">
        <v>0</v>
      </c>
      <c r="I4541" s="146">
        <v>46179</v>
      </c>
    </row>
    <row r="4542" spans="1:9" ht="0.75" customHeight="1" x14ac:dyDescent="0.2">
      <c r="A4542" s="127">
        <v>10118</v>
      </c>
      <c r="B4542" s="127" t="str">
        <f t="shared" si="70"/>
        <v/>
      </c>
    </row>
    <row r="4543" spans="1:9" ht="15.75" customHeight="1" x14ac:dyDescent="0.2">
      <c r="A4543" s="127">
        <v>10118</v>
      </c>
      <c r="C4543" s="139" t="s">
        <v>45</v>
      </c>
      <c r="D4543" s="140">
        <v>1523710</v>
      </c>
      <c r="E4543" s="140">
        <v>116923.14</v>
      </c>
      <c r="F4543" s="140">
        <v>0</v>
      </c>
      <c r="G4543" s="140">
        <v>116923.14</v>
      </c>
      <c r="H4543" s="141">
        <v>7.6735822433402685</v>
      </c>
      <c r="I4543" s="142">
        <v>1406786.86</v>
      </c>
    </row>
    <row r="4544" spans="1:9" ht="14.25" customHeight="1" x14ac:dyDescent="0.2">
      <c r="A4544" s="127">
        <v>10118</v>
      </c>
      <c r="B4544" s="127" t="s">
        <v>322</v>
      </c>
      <c r="C4544" s="161" t="s">
        <v>46</v>
      </c>
      <c r="D4544" s="162">
        <v>113348</v>
      </c>
      <c r="E4544" s="162">
        <v>-1197665.05</v>
      </c>
      <c r="F4544" s="162">
        <v>0</v>
      </c>
      <c r="G4544" s="162">
        <v>-1197665.05</v>
      </c>
      <c r="H4544" s="151">
        <v>-1056.6265395066521</v>
      </c>
      <c r="I4544" s="152">
        <v>1311013.05</v>
      </c>
    </row>
    <row r="4545" spans="1:9" ht="16.5" customHeight="1" x14ac:dyDescent="0.2">
      <c r="A4545" s="127">
        <v>10118</v>
      </c>
      <c r="B4545" s="127" t="s">
        <v>323</v>
      </c>
      <c r="C4545" s="153" t="s">
        <v>47</v>
      </c>
      <c r="D4545" s="154">
        <v>6957</v>
      </c>
      <c r="E4545" s="155"/>
      <c r="F4545" s="155"/>
      <c r="G4545" s="155"/>
      <c r="H4545" s="155"/>
      <c r="I4545" s="156"/>
    </row>
    <row r="4546" spans="1:9" ht="13.5" customHeight="1" x14ac:dyDescent="0.2">
      <c r="A4546" s="127">
        <v>10118</v>
      </c>
      <c r="B4546" s="127" t="str">
        <f>LEFT(C4546,4)</f>
        <v>CI01</v>
      </c>
      <c r="C4546" s="129" t="s">
        <v>48</v>
      </c>
      <c r="D4546" s="130">
        <v>-6959</v>
      </c>
      <c r="E4546" s="130">
        <v>0</v>
      </c>
      <c r="F4546" s="130">
        <v>0</v>
      </c>
      <c r="G4546" s="130">
        <v>0</v>
      </c>
      <c r="H4546" s="131">
        <v>0</v>
      </c>
      <c r="I4546" s="132">
        <v>-6959</v>
      </c>
    </row>
    <row r="4547" spans="1:9" ht="12.75" customHeight="1" x14ac:dyDescent="0.2">
      <c r="A4547" s="127">
        <v>10118</v>
      </c>
      <c r="B4547" s="127" t="str">
        <f t="shared" si="70"/>
        <v/>
      </c>
    </row>
    <row r="4548" spans="1:9" ht="13.5" customHeight="1" x14ac:dyDescent="0.2">
      <c r="A4548" s="127">
        <v>10118</v>
      </c>
      <c r="C4548" s="143" t="s">
        <v>51</v>
      </c>
      <c r="D4548" s="144">
        <v>-6959</v>
      </c>
      <c r="E4548" s="144">
        <v>0</v>
      </c>
      <c r="F4548" s="144">
        <v>0</v>
      </c>
      <c r="G4548" s="144">
        <v>0</v>
      </c>
      <c r="H4548" s="145">
        <v>0</v>
      </c>
      <c r="I4548" s="146">
        <v>-6959</v>
      </c>
    </row>
    <row r="4549" spans="1:9" ht="0.75" customHeight="1" x14ac:dyDescent="0.2">
      <c r="A4549" s="127">
        <v>10118</v>
      </c>
      <c r="B4549" s="127" t="str">
        <f t="shared" si="70"/>
        <v/>
      </c>
    </row>
    <row r="4550" spans="1:9" ht="13.5" customHeight="1" x14ac:dyDescent="0.2">
      <c r="A4550" s="127">
        <v>10118</v>
      </c>
      <c r="B4550" s="127" t="s">
        <v>325</v>
      </c>
      <c r="C4550" s="129" t="s">
        <v>229</v>
      </c>
      <c r="D4550" s="130">
        <v>1674</v>
      </c>
      <c r="E4550" s="130">
        <v>0</v>
      </c>
      <c r="F4550" s="130">
        <v>0</v>
      </c>
      <c r="G4550" s="130">
        <v>0</v>
      </c>
      <c r="H4550" s="131">
        <v>0</v>
      </c>
      <c r="I4550" s="132">
        <v>1674</v>
      </c>
    </row>
    <row r="4551" spans="1:9" ht="13.5" customHeight="1" x14ac:dyDescent="0.2">
      <c r="A4551" s="127">
        <v>10118</v>
      </c>
      <c r="B4551" s="127" t="str">
        <f>LEFT(C4551,4)</f>
        <v>CE02</v>
      </c>
      <c r="C4551" s="129" t="s">
        <v>230</v>
      </c>
      <c r="D4551" s="130">
        <v>12242</v>
      </c>
      <c r="E4551" s="130">
        <v>13204</v>
      </c>
      <c r="F4551" s="130">
        <v>0</v>
      </c>
      <c r="G4551" s="130">
        <v>13204</v>
      </c>
      <c r="H4551" s="131">
        <v>107.85819310570169</v>
      </c>
      <c r="I4551" s="132">
        <v>-962</v>
      </c>
    </row>
    <row r="4552" spans="1:9" ht="12.75" customHeight="1" x14ac:dyDescent="0.2">
      <c r="A4552" s="127">
        <v>10118</v>
      </c>
      <c r="B4552" s="127" t="str">
        <f t="shared" si="70"/>
        <v/>
      </c>
    </row>
    <row r="4553" spans="1:9" ht="13.5" customHeight="1" x14ac:dyDescent="0.2">
      <c r="A4553" s="127">
        <v>10118</v>
      </c>
      <c r="C4553" s="143" t="s">
        <v>56</v>
      </c>
      <c r="D4553" s="144">
        <v>13916</v>
      </c>
      <c r="E4553" s="144">
        <v>13204</v>
      </c>
      <c r="F4553" s="144">
        <v>0</v>
      </c>
      <c r="G4553" s="144">
        <v>13204</v>
      </c>
      <c r="H4553" s="145">
        <v>94.883587237711993</v>
      </c>
      <c r="I4553" s="146">
        <v>712</v>
      </c>
    </row>
    <row r="4554" spans="1:9" ht="0.75" customHeight="1" x14ac:dyDescent="0.2">
      <c r="A4554" s="127">
        <v>10118</v>
      </c>
      <c r="B4554" s="127" t="str">
        <f t="shared" si="70"/>
        <v/>
      </c>
    </row>
    <row r="4555" spans="1:9" ht="14.25" customHeight="1" x14ac:dyDescent="0.2">
      <c r="A4555" s="127">
        <v>10118</v>
      </c>
      <c r="B4555" s="127" t="s">
        <v>324</v>
      </c>
      <c r="C4555" s="157" t="s">
        <v>57</v>
      </c>
      <c r="D4555" s="158">
        <v>6957</v>
      </c>
      <c r="E4555" s="158">
        <v>13204</v>
      </c>
      <c r="F4555" s="158">
        <v>0</v>
      </c>
      <c r="G4555" s="158">
        <v>13204</v>
      </c>
      <c r="H4555" s="159">
        <v>189.79445163145033</v>
      </c>
      <c r="I4555" s="160">
        <v>-6247</v>
      </c>
    </row>
    <row r="4556" spans="1:9" ht="0.75" customHeight="1" x14ac:dyDescent="0.2">
      <c r="A4556" s="127">
        <v>10118</v>
      </c>
      <c r="B4556" s="127" t="str">
        <f t="shared" ref="B4556:B4618" si="71">LEFT(C4556,3)</f>
        <v/>
      </c>
    </row>
    <row r="4557" spans="1:9" ht="14.25" customHeight="1" x14ac:dyDescent="0.2">
      <c r="A4557" s="127">
        <v>10118</v>
      </c>
      <c r="B4557" s="127" t="str">
        <f t="shared" si="71"/>
        <v>TOT</v>
      </c>
      <c r="C4557" s="133" t="s">
        <v>58</v>
      </c>
      <c r="D4557" s="134">
        <v>120305</v>
      </c>
      <c r="E4557" s="134">
        <v>-1184461.05</v>
      </c>
      <c r="F4557" s="134">
        <v>0</v>
      </c>
      <c r="G4557" s="134">
        <v>-1184461.05</v>
      </c>
      <c r="H4557" s="135">
        <v>-984.54848094426677</v>
      </c>
      <c r="I4557" s="136">
        <v>1304766.05</v>
      </c>
    </row>
    <row r="4558" spans="1:9" ht="6.75" customHeight="1" x14ac:dyDescent="0.2">
      <c r="B4558" s="127" t="str">
        <f t="shared" si="71"/>
        <v>Lon</v>
      </c>
      <c r="C4558" s="247" t="s">
        <v>202</v>
      </c>
      <c r="D4558" s="247"/>
      <c r="E4558" s="247"/>
      <c r="F4558" s="247"/>
      <c r="G4558" s="247"/>
    </row>
    <row r="4559" spans="1:9" ht="13.5" customHeight="1" x14ac:dyDescent="0.2">
      <c r="B4559" s="127" t="str">
        <f t="shared" si="71"/>
        <v/>
      </c>
      <c r="C4559" s="247"/>
      <c r="D4559" s="247"/>
      <c r="E4559" s="247"/>
      <c r="F4559" s="247"/>
      <c r="G4559" s="247"/>
    </row>
    <row r="4560" spans="1:9" ht="6.75" customHeight="1" x14ac:dyDescent="0.2">
      <c r="B4560" s="127" t="str">
        <f t="shared" si="71"/>
        <v/>
      </c>
      <c r="C4560" s="247"/>
      <c r="D4560" s="247"/>
      <c r="E4560" s="247"/>
      <c r="F4560" s="247"/>
      <c r="G4560" s="247"/>
    </row>
    <row r="4561" spans="1:9" ht="13.5" customHeight="1" x14ac:dyDescent="0.2">
      <c r="B4561" s="127" t="str">
        <f t="shared" si="71"/>
        <v>Rep</v>
      </c>
      <c r="C4561" s="248" t="s">
        <v>203</v>
      </c>
      <c r="D4561" s="248"/>
      <c r="E4561" s="248"/>
      <c r="F4561" s="248"/>
      <c r="G4561" s="248"/>
    </row>
    <row r="4562" spans="1:9" ht="6.75" customHeight="1" x14ac:dyDescent="0.2">
      <c r="B4562" s="127" t="str">
        <f t="shared" si="71"/>
        <v/>
      </c>
    </row>
    <row r="4563" spans="1:9" ht="12.75" customHeight="1" x14ac:dyDescent="0.2">
      <c r="B4563" s="127" t="str">
        <f t="shared" si="71"/>
        <v>Cos</v>
      </c>
      <c r="C4563" s="248" t="s">
        <v>290</v>
      </c>
      <c r="D4563" s="248"/>
      <c r="E4563" s="248"/>
      <c r="F4563" s="248"/>
      <c r="G4563" s="248"/>
    </row>
    <row r="4564" spans="1:9" ht="13.5" customHeight="1" x14ac:dyDescent="0.2">
      <c r="B4564" s="127" t="str">
        <f t="shared" si="71"/>
        <v/>
      </c>
      <c r="C4564" s="248"/>
      <c r="D4564" s="248"/>
      <c r="E4564" s="248"/>
      <c r="F4564" s="248"/>
      <c r="G4564" s="248"/>
    </row>
    <row r="4565" spans="1:9" ht="6" customHeight="1" x14ac:dyDescent="0.2">
      <c r="B4565" s="127" t="str">
        <f t="shared" si="71"/>
        <v/>
      </c>
    </row>
    <row r="4566" spans="1:9" ht="13.5" customHeight="1" x14ac:dyDescent="0.2">
      <c r="B4566" s="127" t="str">
        <f t="shared" si="71"/>
        <v xml:space="preserve">
CF</v>
      </c>
      <c r="C4566" s="249" t="s">
        <v>205</v>
      </c>
      <c r="D4566" s="251" t="s">
        <v>206</v>
      </c>
      <c r="E4566" s="251" t="s">
        <v>207</v>
      </c>
      <c r="F4566" s="251" t="s">
        <v>208</v>
      </c>
      <c r="G4566" s="252" t="s">
        <v>209</v>
      </c>
      <c r="H4566" s="245" t="s">
        <v>210</v>
      </c>
      <c r="I4566" s="243" t="s">
        <v>211</v>
      </c>
    </row>
    <row r="4567" spans="1:9" ht="15" customHeight="1" x14ac:dyDescent="0.2">
      <c r="B4567" s="127" t="str">
        <f t="shared" si="71"/>
        <v/>
      </c>
      <c r="C4567" s="250"/>
      <c r="D4567" s="246"/>
      <c r="E4567" s="246"/>
      <c r="F4567" s="246"/>
      <c r="G4567" s="253"/>
      <c r="H4567" s="246"/>
      <c r="I4567" s="244"/>
    </row>
    <row r="4568" spans="1:9" ht="16.5" customHeight="1" x14ac:dyDescent="0.2">
      <c r="A4568" s="127">
        <v>10119</v>
      </c>
      <c r="B4568" s="126" t="s">
        <v>321</v>
      </c>
      <c r="C4568" s="147" t="s">
        <v>5</v>
      </c>
      <c r="D4568" s="148">
        <v>79254</v>
      </c>
      <c r="E4568" s="149"/>
      <c r="F4568" s="149"/>
      <c r="G4568" s="149"/>
      <c r="H4568" s="149"/>
      <c r="I4568" s="150"/>
    </row>
    <row r="4569" spans="1:9" ht="13.5" customHeight="1" x14ac:dyDescent="0.2">
      <c r="A4569" s="127">
        <v>10119</v>
      </c>
      <c r="B4569" s="127" t="str">
        <f t="shared" si="71"/>
        <v>I01</v>
      </c>
      <c r="C4569" s="129" t="s">
        <v>6</v>
      </c>
      <c r="D4569" s="130">
        <v>-1297759</v>
      </c>
      <c r="E4569" s="130">
        <v>-1089071</v>
      </c>
      <c r="F4569" s="130">
        <v>0</v>
      </c>
      <c r="G4569" s="130">
        <v>-1089071</v>
      </c>
      <c r="H4569" s="131">
        <v>83.919356367399487</v>
      </c>
      <c r="I4569" s="132">
        <v>-208688</v>
      </c>
    </row>
    <row r="4570" spans="1:9" ht="13.5" customHeight="1" x14ac:dyDescent="0.2">
      <c r="A4570" s="127">
        <v>10119</v>
      </c>
      <c r="B4570" s="127" t="str">
        <f t="shared" si="71"/>
        <v>I03</v>
      </c>
      <c r="C4570" s="129" t="s">
        <v>7</v>
      </c>
      <c r="D4570" s="130">
        <v>-51797</v>
      </c>
      <c r="E4570" s="130">
        <v>-35396</v>
      </c>
      <c r="F4570" s="130">
        <v>0</v>
      </c>
      <c r="G4570" s="130">
        <v>-35396</v>
      </c>
      <c r="H4570" s="131">
        <v>68.336004015676579</v>
      </c>
      <c r="I4570" s="132">
        <v>-16401</v>
      </c>
    </row>
    <row r="4571" spans="1:9" ht="13.5" customHeight="1" x14ac:dyDescent="0.2">
      <c r="A4571" s="127">
        <v>10119</v>
      </c>
      <c r="B4571" s="127" t="str">
        <f t="shared" si="71"/>
        <v>I05</v>
      </c>
      <c r="C4571" s="129" t="s">
        <v>8</v>
      </c>
      <c r="D4571" s="130">
        <v>-95040</v>
      </c>
      <c r="E4571" s="130">
        <v>0</v>
      </c>
      <c r="F4571" s="130">
        <v>0</v>
      </c>
      <c r="G4571" s="130">
        <v>0</v>
      </c>
      <c r="H4571" s="131">
        <v>0</v>
      </c>
      <c r="I4571" s="132">
        <v>-95040</v>
      </c>
    </row>
    <row r="4572" spans="1:9" ht="13.5" customHeight="1" x14ac:dyDescent="0.2">
      <c r="A4572" s="127">
        <v>10119</v>
      </c>
      <c r="B4572" s="127" t="str">
        <f t="shared" si="71"/>
        <v>I06</v>
      </c>
      <c r="C4572" s="129" t="s">
        <v>9</v>
      </c>
      <c r="D4572" s="130">
        <v>-11100</v>
      </c>
      <c r="E4572" s="130">
        <v>0</v>
      </c>
      <c r="F4572" s="130">
        <v>0</v>
      </c>
      <c r="G4572" s="130">
        <v>0</v>
      </c>
      <c r="H4572" s="131">
        <v>0</v>
      </c>
      <c r="I4572" s="132">
        <v>-11100</v>
      </c>
    </row>
    <row r="4573" spans="1:9" ht="13.5" customHeight="1" x14ac:dyDescent="0.2">
      <c r="A4573" s="127">
        <v>10119</v>
      </c>
      <c r="B4573" s="127" t="str">
        <f t="shared" si="71"/>
        <v>I07</v>
      </c>
      <c r="C4573" s="129" t="s">
        <v>212</v>
      </c>
      <c r="D4573" s="130">
        <v>0</v>
      </c>
      <c r="E4573" s="130">
        <v>-9990.56</v>
      </c>
      <c r="F4573" s="130">
        <v>0</v>
      </c>
      <c r="G4573" s="130">
        <v>-9990.56</v>
      </c>
      <c r="H4573" s="131">
        <v>0</v>
      </c>
      <c r="I4573" s="132">
        <v>9990.56</v>
      </c>
    </row>
    <row r="4574" spans="1:9" ht="13.5" customHeight="1" x14ac:dyDescent="0.2">
      <c r="A4574" s="127">
        <v>10119</v>
      </c>
      <c r="B4574" s="127" t="str">
        <f t="shared" si="71"/>
        <v>I08</v>
      </c>
      <c r="C4574" s="129" t="s">
        <v>213</v>
      </c>
      <c r="D4574" s="130">
        <v>-26242</v>
      </c>
      <c r="E4574" s="130">
        <v>-3127.68</v>
      </c>
      <c r="F4574" s="130">
        <v>0</v>
      </c>
      <c r="G4574" s="130">
        <v>-3127.68</v>
      </c>
      <c r="H4574" s="131">
        <v>11.91860376495694</v>
      </c>
      <c r="I4574" s="132">
        <v>-23114.32</v>
      </c>
    </row>
    <row r="4575" spans="1:9" ht="13.5" customHeight="1" x14ac:dyDescent="0.2">
      <c r="A4575" s="127">
        <v>10119</v>
      </c>
      <c r="B4575" s="127" t="str">
        <f t="shared" si="71"/>
        <v>I09</v>
      </c>
      <c r="C4575" s="129" t="s">
        <v>10</v>
      </c>
      <c r="D4575" s="130">
        <v>-5100</v>
      </c>
      <c r="E4575" s="130">
        <v>-1834.28</v>
      </c>
      <c r="F4575" s="130">
        <v>0</v>
      </c>
      <c r="G4575" s="130">
        <v>-1834.28</v>
      </c>
      <c r="H4575" s="131">
        <v>35.966274509803924</v>
      </c>
      <c r="I4575" s="132">
        <v>-3265.72</v>
      </c>
    </row>
    <row r="4576" spans="1:9" ht="13.5" customHeight="1" x14ac:dyDescent="0.2">
      <c r="A4576" s="127">
        <v>10119</v>
      </c>
      <c r="B4576" s="127" t="str">
        <f t="shared" si="71"/>
        <v>I12</v>
      </c>
      <c r="C4576" s="129" t="s">
        <v>11</v>
      </c>
      <c r="D4576" s="130">
        <v>-10030</v>
      </c>
      <c r="E4576" s="130">
        <v>-4860</v>
      </c>
      <c r="F4576" s="130">
        <v>0</v>
      </c>
      <c r="G4576" s="130">
        <v>-4860</v>
      </c>
      <c r="H4576" s="131">
        <v>48.454636091724822</v>
      </c>
      <c r="I4576" s="132">
        <v>-5170</v>
      </c>
    </row>
    <row r="4577" spans="1:9" ht="13.5" customHeight="1" x14ac:dyDescent="0.2">
      <c r="A4577" s="127">
        <v>10119</v>
      </c>
      <c r="B4577" s="127" t="str">
        <f t="shared" si="71"/>
        <v>I13</v>
      </c>
      <c r="C4577" s="129" t="s">
        <v>12</v>
      </c>
      <c r="D4577" s="130">
        <v>-6350</v>
      </c>
      <c r="E4577" s="130">
        <v>-993.07</v>
      </c>
      <c r="F4577" s="130">
        <v>0</v>
      </c>
      <c r="G4577" s="130">
        <v>-993.07</v>
      </c>
      <c r="H4577" s="131">
        <v>15.638897637795276</v>
      </c>
      <c r="I4577" s="132">
        <v>-5356.93</v>
      </c>
    </row>
    <row r="4578" spans="1:9" ht="13.5" customHeight="1" x14ac:dyDescent="0.2">
      <c r="A4578" s="127">
        <v>10119</v>
      </c>
      <c r="B4578" s="127" t="str">
        <f t="shared" si="71"/>
        <v>I18</v>
      </c>
      <c r="C4578" s="129" t="s">
        <v>13</v>
      </c>
      <c r="D4578" s="130">
        <v>-86665</v>
      </c>
      <c r="E4578" s="130">
        <v>0</v>
      </c>
      <c r="F4578" s="130">
        <v>0</v>
      </c>
      <c r="G4578" s="130">
        <v>0</v>
      </c>
      <c r="H4578" s="131">
        <v>0</v>
      </c>
      <c r="I4578" s="132">
        <v>-86665</v>
      </c>
    </row>
    <row r="4579" spans="1:9" ht="12.75" customHeight="1" x14ac:dyDescent="0.2">
      <c r="A4579" s="127">
        <v>10119</v>
      </c>
      <c r="B4579" s="127" t="str">
        <f t="shared" si="71"/>
        <v/>
      </c>
    </row>
    <row r="4580" spans="1:9" ht="13.5" customHeight="1" x14ac:dyDescent="0.2">
      <c r="A4580" s="127">
        <v>10119</v>
      </c>
      <c r="C4580" s="143" t="s">
        <v>14</v>
      </c>
      <c r="D4580" s="144">
        <v>-1590083</v>
      </c>
      <c r="E4580" s="144">
        <v>-1145272.5900000001</v>
      </c>
      <c r="F4580" s="144">
        <v>0</v>
      </c>
      <c r="G4580" s="144">
        <v>-1145272.5900000001</v>
      </c>
      <c r="H4580" s="145">
        <v>72.025962795652788</v>
      </c>
      <c r="I4580" s="146">
        <v>-444810.41</v>
      </c>
    </row>
    <row r="4581" spans="1:9" ht="0.75" customHeight="1" x14ac:dyDescent="0.2">
      <c r="A4581" s="127">
        <v>10119</v>
      </c>
      <c r="B4581" s="127" t="str">
        <f t="shared" si="71"/>
        <v/>
      </c>
    </row>
    <row r="4582" spans="1:9" ht="13.5" customHeight="1" x14ac:dyDescent="0.2">
      <c r="A4582" s="127">
        <v>10119</v>
      </c>
      <c r="B4582" s="127" t="str">
        <f t="shared" si="71"/>
        <v>E01</v>
      </c>
      <c r="C4582" s="129" t="s">
        <v>15</v>
      </c>
      <c r="D4582" s="130">
        <v>658431</v>
      </c>
      <c r="E4582" s="130">
        <v>0</v>
      </c>
      <c r="F4582" s="130">
        <v>0</v>
      </c>
      <c r="G4582" s="130">
        <v>0</v>
      </c>
      <c r="H4582" s="131">
        <v>0</v>
      </c>
      <c r="I4582" s="132">
        <v>658431</v>
      </c>
    </row>
    <row r="4583" spans="1:9" ht="13.5" customHeight="1" x14ac:dyDescent="0.2">
      <c r="A4583" s="127">
        <v>10119</v>
      </c>
      <c r="B4583" s="127" t="str">
        <f t="shared" si="71"/>
        <v>E03</v>
      </c>
      <c r="C4583" s="129" t="s">
        <v>17</v>
      </c>
      <c r="D4583" s="130">
        <v>469971</v>
      </c>
      <c r="E4583" s="130">
        <v>0</v>
      </c>
      <c r="F4583" s="130">
        <v>0</v>
      </c>
      <c r="G4583" s="130">
        <v>0</v>
      </c>
      <c r="H4583" s="131">
        <v>0</v>
      </c>
      <c r="I4583" s="132">
        <v>469971</v>
      </c>
    </row>
    <row r="4584" spans="1:9" ht="13.5" customHeight="1" x14ac:dyDescent="0.2">
      <c r="A4584" s="127">
        <v>10119</v>
      </c>
      <c r="B4584" s="127" t="str">
        <f t="shared" si="71"/>
        <v>E04</v>
      </c>
      <c r="C4584" s="129" t="s">
        <v>18</v>
      </c>
      <c r="D4584" s="130">
        <v>29140</v>
      </c>
      <c r="E4584" s="130">
        <v>0</v>
      </c>
      <c r="F4584" s="130">
        <v>0</v>
      </c>
      <c r="G4584" s="130">
        <v>0</v>
      </c>
      <c r="H4584" s="131">
        <v>0</v>
      </c>
      <c r="I4584" s="132">
        <v>29140</v>
      </c>
    </row>
    <row r="4585" spans="1:9" ht="13.5" customHeight="1" x14ac:dyDescent="0.2">
      <c r="A4585" s="127">
        <v>10119</v>
      </c>
      <c r="B4585" s="127" t="str">
        <f t="shared" si="71"/>
        <v>E05</v>
      </c>
      <c r="C4585" s="129" t="s">
        <v>214</v>
      </c>
      <c r="D4585" s="130">
        <v>84465</v>
      </c>
      <c r="E4585" s="130">
        <v>0</v>
      </c>
      <c r="F4585" s="130">
        <v>0</v>
      </c>
      <c r="G4585" s="130">
        <v>0</v>
      </c>
      <c r="H4585" s="131">
        <v>0</v>
      </c>
      <c r="I4585" s="132">
        <v>84465</v>
      </c>
    </row>
    <row r="4586" spans="1:9" ht="13.5" customHeight="1" x14ac:dyDescent="0.2">
      <c r="A4586" s="127">
        <v>10119</v>
      </c>
      <c r="B4586" s="127" t="str">
        <f t="shared" si="71"/>
        <v>E07</v>
      </c>
      <c r="C4586" s="129" t="s">
        <v>19</v>
      </c>
      <c r="D4586" s="130">
        <v>12934</v>
      </c>
      <c r="E4586" s="130">
        <v>0</v>
      </c>
      <c r="F4586" s="130">
        <v>0</v>
      </c>
      <c r="G4586" s="130">
        <v>0</v>
      </c>
      <c r="H4586" s="131">
        <v>0</v>
      </c>
      <c r="I4586" s="132">
        <v>12934</v>
      </c>
    </row>
    <row r="4587" spans="1:9" ht="13.5" customHeight="1" x14ac:dyDescent="0.2">
      <c r="A4587" s="127">
        <v>10119</v>
      </c>
      <c r="B4587" s="127" t="str">
        <f t="shared" si="71"/>
        <v>E08</v>
      </c>
      <c r="C4587" s="129" t="s">
        <v>20</v>
      </c>
      <c r="D4587" s="130">
        <v>8815</v>
      </c>
      <c r="E4587" s="130">
        <v>374.01</v>
      </c>
      <c r="F4587" s="130">
        <v>0</v>
      </c>
      <c r="G4587" s="130">
        <v>374.01</v>
      </c>
      <c r="H4587" s="131">
        <v>4.2428814520703346</v>
      </c>
      <c r="I4587" s="132">
        <v>8440.99</v>
      </c>
    </row>
    <row r="4588" spans="1:9" ht="13.5" customHeight="1" x14ac:dyDescent="0.2">
      <c r="A4588" s="127">
        <v>10119</v>
      </c>
      <c r="B4588" s="127" t="str">
        <f t="shared" si="71"/>
        <v>E09</v>
      </c>
      <c r="C4588" s="129" t="s">
        <v>215</v>
      </c>
      <c r="D4588" s="130">
        <v>4723</v>
      </c>
      <c r="E4588" s="130">
        <v>4199</v>
      </c>
      <c r="F4588" s="130">
        <v>0</v>
      </c>
      <c r="G4588" s="130">
        <v>4199</v>
      </c>
      <c r="H4588" s="131">
        <v>88.905356764768143</v>
      </c>
      <c r="I4588" s="132">
        <v>524</v>
      </c>
    </row>
    <row r="4589" spans="1:9" ht="13.5" customHeight="1" x14ac:dyDescent="0.2">
      <c r="A4589" s="127">
        <v>10119</v>
      </c>
      <c r="B4589" s="127" t="str">
        <f t="shared" si="71"/>
        <v>E10</v>
      </c>
      <c r="C4589" s="129" t="s">
        <v>21</v>
      </c>
      <c r="D4589" s="130">
        <v>6410</v>
      </c>
      <c r="E4589" s="130">
        <v>368</v>
      </c>
      <c r="F4589" s="130">
        <v>0</v>
      </c>
      <c r="G4589" s="130">
        <v>368</v>
      </c>
      <c r="H4589" s="131">
        <v>5.741029641185647</v>
      </c>
      <c r="I4589" s="132">
        <v>6042</v>
      </c>
    </row>
    <row r="4590" spans="1:9" ht="13.5" customHeight="1" x14ac:dyDescent="0.2">
      <c r="A4590" s="127">
        <v>10119</v>
      </c>
      <c r="B4590" s="127" t="str">
        <f t="shared" si="71"/>
        <v>E11</v>
      </c>
      <c r="C4590" s="129" t="s">
        <v>22</v>
      </c>
      <c r="D4590" s="130">
        <v>7717</v>
      </c>
      <c r="E4590" s="130">
        <v>0</v>
      </c>
      <c r="F4590" s="130">
        <v>0</v>
      </c>
      <c r="G4590" s="130">
        <v>0</v>
      </c>
      <c r="H4590" s="131">
        <v>0</v>
      </c>
      <c r="I4590" s="132">
        <v>7717</v>
      </c>
    </row>
    <row r="4591" spans="1:9" ht="12.75" customHeight="1" x14ac:dyDescent="0.2">
      <c r="A4591" s="127">
        <v>10119</v>
      </c>
      <c r="B4591" s="127" t="str">
        <f t="shared" si="71"/>
        <v/>
      </c>
    </row>
    <row r="4592" spans="1:9" ht="13.5" customHeight="1" x14ac:dyDescent="0.2">
      <c r="A4592" s="127">
        <v>10119</v>
      </c>
      <c r="C4592" s="143" t="s">
        <v>23</v>
      </c>
      <c r="D4592" s="144">
        <v>1282606</v>
      </c>
      <c r="E4592" s="144">
        <v>4941.01</v>
      </c>
      <c r="F4592" s="144">
        <v>0</v>
      </c>
      <c r="G4592" s="144">
        <v>4941.01</v>
      </c>
      <c r="H4592" s="145">
        <v>0.38523209777593437</v>
      </c>
      <c r="I4592" s="146">
        <v>1277664.99</v>
      </c>
    </row>
    <row r="4593" spans="1:9" ht="13.5" customHeight="1" x14ac:dyDescent="0.2">
      <c r="A4593" s="127">
        <v>10119</v>
      </c>
      <c r="B4593" s="127" t="str">
        <f t="shared" si="71"/>
        <v>E12</v>
      </c>
      <c r="C4593" s="129" t="s">
        <v>24</v>
      </c>
      <c r="D4593" s="130">
        <v>19383</v>
      </c>
      <c r="E4593" s="130">
        <v>2867.08</v>
      </c>
      <c r="F4593" s="130">
        <v>0</v>
      </c>
      <c r="G4593" s="130">
        <v>2867.08</v>
      </c>
      <c r="H4593" s="131">
        <v>14.791724707217663</v>
      </c>
      <c r="I4593" s="132">
        <v>16515.919999999998</v>
      </c>
    </row>
    <row r="4594" spans="1:9" ht="13.5" customHeight="1" x14ac:dyDescent="0.2">
      <c r="A4594" s="127">
        <v>10119</v>
      </c>
      <c r="B4594" s="127" t="str">
        <f t="shared" si="71"/>
        <v>E13</v>
      </c>
      <c r="C4594" s="129" t="s">
        <v>216</v>
      </c>
      <c r="D4594" s="130">
        <v>3966</v>
      </c>
      <c r="E4594" s="130">
        <v>1951.65</v>
      </c>
      <c r="F4594" s="130">
        <v>0</v>
      </c>
      <c r="G4594" s="130">
        <v>1951.65</v>
      </c>
      <c r="H4594" s="131">
        <v>49.209531013615731</v>
      </c>
      <c r="I4594" s="132">
        <v>2014.35</v>
      </c>
    </row>
    <row r="4595" spans="1:9" ht="13.5" customHeight="1" x14ac:dyDescent="0.2">
      <c r="A4595" s="127">
        <v>10119</v>
      </c>
      <c r="B4595" s="127" t="str">
        <f t="shared" si="71"/>
        <v>E14</v>
      </c>
      <c r="C4595" s="129" t="s">
        <v>25</v>
      </c>
      <c r="D4595" s="130">
        <v>38596</v>
      </c>
      <c r="E4595" s="130">
        <v>10295.59</v>
      </c>
      <c r="F4595" s="130">
        <v>0</v>
      </c>
      <c r="G4595" s="130">
        <v>10295.59</v>
      </c>
      <c r="H4595" s="131">
        <v>26.675277230801122</v>
      </c>
      <c r="I4595" s="132">
        <v>28300.41</v>
      </c>
    </row>
    <row r="4596" spans="1:9" ht="13.5" customHeight="1" x14ac:dyDescent="0.2">
      <c r="A4596" s="127">
        <v>10119</v>
      </c>
      <c r="B4596" s="127" t="str">
        <f t="shared" si="71"/>
        <v>E15</v>
      </c>
      <c r="C4596" s="129" t="s">
        <v>26</v>
      </c>
      <c r="D4596" s="130">
        <v>4316</v>
      </c>
      <c r="E4596" s="130">
        <v>0</v>
      </c>
      <c r="F4596" s="130">
        <v>0</v>
      </c>
      <c r="G4596" s="130">
        <v>0</v>
      </c>
      <c r="H4596" s="131">
        <v>0</v>
      </c>
      <c r="I4596" s="132">
        <v>4316</v>
      </c>
    </row>
    <row r="4597" spans="1:9" ht="13.5" customHeight="1" x14ac:dyDescent="0.2">
      <c r="A4597" s="127">
        <v>10119</v>
      </c>
      <c r="B4597" s="127" t="str">
        <f t="shared" si="71"/>
        <v>E16</v>
      </c>
      <c r="C4597" s="129" t="s">
        <v>27</v>
      </c>
      <c r="D4597" s="130">
        <v>22876</v>
      </c>
      <c r="E4597" s="130">
        <v>4822.8599999999997</v>
      </c>
      <c r="F4597" s="130">
        <v>0</v>
      </c>
      <c r="G4597" s="130">
        <v>4822.8599999999997</v>
      </c>
      <c r="H4597" s="131">
        <v>21.082619339045287</v>
      </c>
      <c r="I4597" s="132">
        <v>18053.14</v>
      </c>
    </row>
    <row r="4598" spans="1:9" ht="13.5" customHeight="1" x14ac:dyDescent="0.2">
      <c r="A4598" s="127">
        <v>10119</v>
      </c>
      <c r="B4598" s="127" t="str">
        <f t="shared" si="71"/>
        <v>E17</v>
      </c>
      <c r="C4598" s="129" t="s">
        <v>28</v>
      </c>
      <c r="D4598" s="130">
        <v>23703</v>
      </c>
      <c r="E4598" s="130">
        <v>28519.63</v>
      </c>
      <c r="F4598" s="130">
        <v>0</v>
      </c>
      <c r="G4598" s="130">
        <v>28519.63</v>
      </c>
      <c r="H4598" s="131">
        <v>120.32076108509473</v>
      </c>
      <c r="I4598" s="132">
        <v>-4816.63</v>
      </c>
    </row>
    <row r="4599" spans="1:9" ht="13.5" customHeight="1" x14ac:dyDescent="0.2">
      <c r="A4599" s="127">
        <v>10119</v>
      </c>
      <c r="B4599" s="127" t="str">
        <f t="shared" si="71"/>
        <v>E18</v>
      </c>
      <c r="C4599" s="129" t="s">
        <v>29</v>
      </c>
      <c r="D4599" s="130">
        <v>4718</v>
      </c>
      <c r="E4599" s="130">
        <v>346.2</v>
      </c>
      <c r="F4599" s="130">
        <v>0</v>
      </c>
      <c r="G4599" s="130">
        <v>346.2</v>
      </c>
      <c r="H4599" s="131">
        <v>7.3378550233149644</v>
      </c>
      <c r="I4599" s="132">
        <v>4371.8</v>
      </c>
    </row>
    <row r="4600" spans="1:9" ht="12.75" customHeight="1" x14ac:dyDescent="0.2">
      <c r="A4600" s="127">
        <v>10119</v>
      </c>
      <c r="B4600" s="127" t="str">
        <f t="shared" si="71"/>
        <v/>
      </c>
    </row>
    <row r="4601" spans="1:9" ht="13.5" customHeight="1" x14ac:dyDescent="0.2">
      <c r="A4601" s="127">
        <v>10119</v>
      </c>
      <c r="C4601" s="143" t="s">
        <v>30</v>
      </c>
      <c r="D4601" s="144">
        <v>117558</v>
      </c>
      <c r="E4601" s="144">
        <v>48803.01</v>
      </c>
      <c r="F4601" s="144">
        <v>0</v>
      </c>
      <c r="G4601" s="144">
        <v>48803.01</v>
      </c>
      <c r="H4601" s="145">
        <v>41.513984586331851</v>
      </c>
      <c r="I4601" s="146">
        <v>68754.990000000005</v>
      </c>
    </row>
    <row r="4602" spans="1:9" ht="13.5" customHeight="1" x14ac:dyDescent="0.2">
      <c r="A4602" s="127">
        <v>10119</v>
      </c>
      <c r="B4602" s="127" t="str">
        <f t="shared" si="71"/>
        <v>E19</v>
      </c>
      <c r="C4602" s="129" t="s">
        <v>31</v>
      </c>
      <c r="D4602" s="130">
        <v>52897</v>
      </c>
      <c r="E4602" s="130">
        <v>13740.76</v>
      </c>
      <c r="F4602" s="130">
        <v>0</v>
      </c>
      <c r="G4602" s="130">
        <v>13740.76</v>
      </c>
      <c r="H4602" s="131">
        <v>25.976444788929424</v>
      </c>
      <c r="I4602" s="132">
        <v>39156.239999999998</v>
      </c>
    </row>
    <row r="4603" spans="1:9" ht="13.5" customHeight="1" x14ac:dyDescent="0.2">
      <c r="A4603" s="127">
        <v>10119</v>
      </c>
      <c r="B4603" s="127" t="str">
        <f t="shared" si="71"/>
        <v>E20</v>
      </c>
      <c r="C4603" s="129" t="s">
        <v>32</v>
      </c>
      <c r="D4603" s="130">
        <v>9642</v>
      </c>
      <c r="E4603" s="130">
        <v>6058.14</v>
      </c>
      <c r="F4603" s="130">
        <v>0</v>
      </c>
      <c r="G4603" s="130">
        <v>6058.14</v>
      </c>
      <c r="H4603" s="131">
        <v>62.830740510267582</v>
      </c>
      <c r="I4603" s="132">
        <v>3583.86</v>
      </c>
    </row>
    <row r="4604" spans="1:9" ht="13.5" customHeight="1" x14ac:dyDescent="0.2">
      <c r="A4604" s="127">
        <v>10119</v>
      </c>
      <c r="B4604" s="127" t="str">
        <f t="shared" si="71"/>
        <v>E22</v>
      </c>
      <c r="C4604" s="129" t="s">
        <v>33</v>
      </c>
      <c r="D4604" s="130">
        <v>10424</v>
      </c>
      <c r="E4604" s="130">
        <v>3562.27</v>
      </c>
      <c r="F4604" s="130">
        <v>0</v>
      </c>
      <c r="G4604" s="130">
        <v>3562.27</v>
      </c>
      <c r="H4604" s="131">
        <v>34.173733691481196</v>
      </c>
      <c r="I4604" s="132">
        <v>6861.73</v>
      </c>
    </row>
    <row r="4605" spans="1:9" ht="13.5" customHeight="1" x14ac:dyDescent="0.2">
      <c r="A4605" s="127">
        <v>10119</v>
      </c>
      <c r="B4605" s="127" t="str">
        <f t="shared" si="71"/>
        <v>E23</v>
      </c>
      <c r="C4605" s="129" t="s">
        <v>34</v>
      </c>
      <c r="D4605" s="130">
        <v>5605</v>
      </c>
      <c r="E4605" s="130">
        <v>443</v>
      </c>
      <c r="F4605" s="130">
        <v>0</v>
      </c>
      <c r="G4605" s="130">
        <v>443</v>
      </c>
      <c r="H4605" s="131">
        <v>7.9036574487065128</v>
      </c>
      <c r="I4605" s="132">
        <v>5162</v>
      </c>
    </row>
    <row r="4606" spans="1:9" ht="13.5" customHeight="1" x14ac:dyDescent="0.2">
      <c r="A4606" s="127">
        <v>10119</v>
      </c>
      <c r="B4606" s="127" t="str">
        <f t="shared" si="71"/>
        <v>E24</v>
      </c>
      <c r="C4606" s="129" t="s">
        <v>35</v>
      </c>
      <c r="D4606" s="130">
        <v>4300</v>
      </c>
      <c r="E4606" s="130">
        <v>1659.18</v>
      </c>
      <c r="F4606" s="130">
        <v>0</v>
      </c>
      <c r="G4606" s="130">
        <v>1659.18</v>
      </c>
      <c r="H4606" s="131">
        <v>38.585581395348839</v>
      </c>
      <c r="I4606" s="132">
        <v>2640.82</v>
      </c>
    </row>
    <row r="4607" spans="1:9" ht="13.5" customHeight="1" x14ac:dyDescent="0.2">
      <c r="A4607" s="127">
        <v>10119</v>
      </c>
      <c r="B4607" s="127" t="str">
        <f t="shared" si="71"/>
        <v>E25</v>
      </c>
      <c r="C4607" s="129" t="s">
        <v>36</v>
      </c>
      <c r="D4607" s="130">
        <v>69056</v>
      </c>
      <c r="E4607" s="130">
        <v>11981.11</v>
      </c>
      <c r="F4607" s="130">
        <v>0</v>
      </c>
      <c r="G4607" s="130">
        <v>11981.11</v>
      </c>
      <c r="H4607" s="131">
        <v>17.349846501390175</v>
      </c>
      <c r="I4607" s="132">
        <v>57074.89</v>
      </c>
    </row>
    <row r="4608" spans="1:9" ht="12.75" customHeight="1" x14ac:dyDescent="0.2">
      <c r="A4608" s="127">
        <v>10119</v>
      </c>
      <c r="B4608" s="127" t="str">
        <f t="shared" si="71"/>
        <v/>
      </c>
    </row>
    <row r="4609" spans="1:9" ht="13.5" customHeight="1" x14ac:dyDescent="0.2">
      <c r="A4609" s="127">
        <v>10119</v>
      </c>
      <c r="C4609" s="143" t="s">
        <v>37</v>
      </c>
      <c r="D4609" s="144">
        <v>151924</v>
      </c>
      <c r="E4609" s="144">
        <v>37444.46</v>
      </c>
      <c r="F4609" s="144">
        <v>0</v>
      </c>
      <c r="G4609" s="144">
        <v>37444.46</v>
      </c>
      <c r="H4609" s="145">
        <v>24.646836576182828</v>
      </c>
      <c r="I4609" s="146">
        <v>114479.54</v>
      </c>
    </row>
    <row r="4610" spans="1:9" ht="13.5" customHeight="1" x14ac:dyDescent="0.2">
      <c r="A4610" s="127">
        <v>10119</v>
      </c>
      <c r="B4610" s="127" t="str">
        <f t="shared" si="71"/>
        <v>E26</v>
      </c>
      <c r="C4610" s="129" t="s">
        <v>38</v>
      </c>
      <c r="D4610" s="130">
        <v>30164</v>
      </c>
      <c r="E4610" s="130">
        <v>12483.150000000001</v>
      </c>
      <c r="F4610" s="130">
        <v>0</v>
      </c>
      <c r="G4610" s="130">
        <v>12483.150000000001</v>
      </c>
      <c r="H4610" s="131">
        <v>41.384266012465197</v>
      </c>
      <c r="I4610" s="132">
        <v>17680.849999999999</v>
      </c>
    </row>
    <row r="4611" spans="1:9" ht="13.5" customHeight="1" x14ac:dyDescent="0.2">
      <c r="A4611" s="127">
        <v>10119</v>
      </c>
      <c r="B4611" s="127" t="str">
        <f t="shared" si="71"/>
        <v>E27</v>
      </c>
      <c r="C4611" s="129" t="s">
        <v>39</v>
      </c>
      <c r="D4611" s="130">
        <v>42051</v>
      </c>
      <c r="E4611" s="130">
        <v>19693.560000000001</v>
      </c>
      <c r="F4611" s="130">
        <v>0</v>
      </c>
      <c r="G4611" s="130">
        <v>19693.560000000001</v>
      </c>
      <c r="H4611" s="131">
        <v>46.832560462295781</v>
      </c>
      <c r="I4611" s="132">
        <v>22357.439999999999</v>
      </c>
    </row>
    <row r="4612" spans="1:9" ht="13.5" customHeight="1" x14ac:dyDescent="0.2">
      <c r="A4612" s="127">
        <v>10119</v>
      </c>
      <c r="B4612" s="127" t="str">
        <f t="shared" si="71"/>
        <v>E28</v>
      </c>
      <c r="C4612" s="129" t="s">
        <v>40</v>
      </c>
      <c r="D4612" s="130">
        <v>18149</v>
      </c>
      <c r="E4612" s="130">
        <v>-682</v>
      </c>
      <c r="F4612" s="130">
        <v>0</v>
      </c>
      <c r="G4612" s="130">
        <v>-682</v>
      </c>
      <c r="H4612" s="131">
        <v>-3.7577827979503002</v>
      </c>
      <c r="I4612" s="132">
        <v>18831</v>
      </c>
    </row>
    <row r="4613" spans="1:9" ht="12.75" customHeight="1" x14ac:dyDescent="0.2">
      <c r="A4613" s="127">
        <v>10119</v>
      </c>
      <c r="B4613" s="127" t="str">
        <f t="shared" si="71"/>
        <v/>
      </c>
    </row>
    <row r="4614" spans="1:9" ht="13.5" customHeight="1" x14ac:dyDescent="0.2">
      <c r="A4614" s="127">
        <v>10119</v>
      </c>
      <c r="C4614" s="143" t="s">
        <v>41</v>
      </c>
      <c r="D4614" s="144">
        <v>90364</v>
      </c>
      <c r="E4614" s="144">
        <v>31494.71</v>
      </c>
      <c r="F4614" s="144">
        <v>0</v>
      </c>
      <c r="G4614" s="144">
        <v>31494.71</v>
      </c>
      <c r="H4614" s="145">
        <v>34.853160550661769</v>
      </c>
      <c r="I4614" s="146">
        <v>58869.29</v>
      </c>
    </row>
    <row r="4615" spans="1:9" ht="13.5" customHeight="1" x14ac:dyDescent="0.2">
      <c r="A4615" s="127">
        <v>10119</v>
      </c>
      <c r="B4615" s="127" t="str">
        <f t="shared" si="71"/>
        <v>Con</v>
      </c>
      <c r="C4615" s="129" t="s">
        <v>42</v>
      </c>
      <c r="D4615" s="130">
        <v>26885</v>
      </c>
      <c r="E4615" s="130">
        <v>0</v>
      </c>
      <c r="F4615" s="130">
        <v>0</v>
      </c>
      <c r="G4615" s="130">
        <v>0</v>
      </c>
      <c r="H4615" s="131">
        <v>0</v>
      </c>
      <c r="I4615" s="132">
        <v>26885</v>
      </c>
    </row>
    <row r="4616" spans="1:9" ht="12.75" customHeight="1" x14ac:dyDescent="0.2">
      <c r="A4616" s="127">
        <v>10119</v>
      </c>
      <c r="B4616" s="127" t="str">
        <f t="shared" si="71"/>
        <v/>
      </c>
    </row>
    <row r="4617" spans="1:9" ht="13.5" customHeight="1" x14ac:dyDescent="0.2">
      <c r="A4617" s="127">
        <v>10119</v>
      </c>
      <c r="C4617" s="143" t="s">
        <v>44</v>
      </c>
      <c r="D4617" s="144">
        <v>26885</v>
      </c>
      <c r="E4617" s="144">
        <v>0</v>
      </c>
      <c r="F4617" s="144">
        <v>0</v>
      </c>
      <c r="G4617" s="144">
        <v>0</v>
      </c>
      <c r="H4617" s="145">
        <v>0</v>
      </c>
      <c r="I4617" s="146">
        <v>26885</v>
      </c>
    </row>
    <row r="4618" spans="1:9" ht="0.75" customHeight="1" x14ac:dyDescent="0.2">
      <c r="A4618" s="127">
        <v>10119</v>
      </c>
      <c r="B4618" s="127" t="str">
        <f t="shared" si="71"/>
        <v/>
      </c>
    </row>
    <row r="4619" spans="1:9" ht="15.75" customHeight="1" x14ac:dyDescent="0.2">
      <c r="A4619" s="127">
        <v>10119</v>
      </c>
      <c r="C4619" s="139" t="s">
        <v>45</v>
      </c>
      <c r="D4619" s="140">
        <v>1669337</v>
      </c>
      <c r="E4619" s="140">
        <v>122683.19</v>
      </c>
      <c r="F4619" s="140">
        <v>0</v>
      </c>
      <c r="G4619" s="140">
        <v>122683.19</v>
      </c>
      <c r="H4619" s="141">
        <v>7.349216485347176</v>
      </c>
      <c r="I4619" s="142">
        <v>1546653.81</v>
      </c>
    </row>
    <row r="4620" spans="1:9" ht="14.25" customHeight="1" x14ac:dyDescent="0.2">
      <c r="A4620" s="127">
        <v>10119</v>
      </c>
      <c r="B4620" s="127" t="s">
        <v>322</v>
      </c>
      <c r="C4620" s="161" t="s">
        <v>46</v>
      </c>
      <c r="D4620" s="162">
        <v>79254</v>
      </c>
      <c r="E4620" s="162">
        <v>-1022589.4</v>
      </c>
      <c r="F4620" s="162">
        <v>0</v>
      </c>
      <c r="G4620" s="162">
        <v>-1022589.4</v>
      </c>
      <c r="H4620" s="151">
        <v>-1290.2685037979156</v>
      </c>
      <c r="I4620" s="152">
        <v>1101843.3999999999</v>
      </c>
    </row>
    <row r="4621" spans="1:9" ht="16.5" customHeight="1" x14ac:dyDescent="0.2">
      <c r="A4621" s="127">
        <v>10119</v>
      </c>
      <c r="B4621" s="127" t="s">
        <v>323</v>
      </c>
      <c r="C4621" s="153" t="s">
        <v>47</v>
      </c>
      <c r="D4621" s="154">
        <v>15091</v>
      </c>
      <c r="E4621" s="155"/>
      <c r="F4621" s="155"/>
      <c r="G4621" s="155"/>
      <c r="H4621" s="155"/>
      <c r="I4621" s="156"/>
    </row>
    <row r="4622" spans="1:9" ht="13.5" customHeight="1" x14ac:dyDescent="0.2">
      <c r="A4622" s="127">
        <v>10119</v>
      </c>
      <c r="B4622" s="127" t="str">
        <f>LEFT(C4622,4)</f>
        <v>CI01</v>
      </c>
      <c r="C4622" s="129" t="s">
        <v>48</v>
      </c>
      <c r="D4622" s="130">
        <v>-7400</v>
      </c>
      <c r="E4622" s="130">
        <v>-10000</v>
      </c>
      <c r="F4622" s="130">
        <v>0</v>
      </c>
      <c r="G4622" s="130">
        <v>-10000</v>
      </c>
      <c r="H4622" s="131">
        <v>135.13513513513513</v>
      </c>
      <c r="I4622" s="132">
        <v>2600</v>
      </c>
    </row>
    <row r="4623" spans="1:9" ht="12.75" customHeight="1" x14ac:dyDescent="0.2">
      <c r="A4623" s="127">
        <v>10119</v>
      </c>
      <c r="B4623" s="127" t="str">
        <f t="shared" ref="B4623:B4708" si="72">LEFT(C4623,3)</f>
        <v/>
      </c>
    </row>
    <row r="4624" spans="1:9" ht="13.5" customHeight="1" x14ac:dyDescent="0.2">
      <c r="A4624" s="127">
        <v>10119</v>
      </c>
      <c r="C4624" s="143" t="s">
        <v>51</v>
      </c>
      <c r="D4624" s="144">
        <v>-7400</v>
      </c>
      <c r="E4624" s="144">
        <v>-10000</v>
      </c>
      <c r="F4624" s="144">
        <v>0</v>
      </c>
      <c r="G4624" s="144">
        <v>-10000</v>
      </c>
      <c r="H4624" s="145">
        <v>135.13513513513513</v>
      </c>
      <c r="I4624" s="146">
        <v>2600</v>
      </c>
    </row>
    <row r="4625" spans="1:9" ht="0.75" customHeight="1" x14ac:dyDescent="0.2">
      <c r="A4625" s="127">
        <v>10119</v>
      </c>
      <c r="B4625" s="127" t="str">
        <f t="shared" si="72"/>
        <v/>
      </c>
    </row>
    <row r="4626" spans="1:9" ht="13.5" customHeight="1" x14ac:dyDescent="0.2">
      <c r="A4626" s="127">
        <v>10119</v>
      </c>
      <c r="B4626" s="127" t="str">
        <f>LEFT(C4626,4)</f>
        <v>CE02</v>
      </c>
      <c r="C4626" s="129" t="s">
        <v>230</v>
      </c>
      <c r="D4626" s="130">
        <v>16491</v>
      </c>
      <c r="E4626" s="130">
        <v>392.77</v>
      </c>
      <c r="F4626" s="130">
        <v>0</v>
      </c>
      <c r="G4626" s="130">
        <v>392.77</v>
      </c>
      <c r="H4626" s="131">
        <v>2.381723364259293</v>
      </c>
      <c r="I4626" s="132">
        <v>16098.23</v>
      </c>
    </row>
    <row r="4627" spans="1:9" ht="13.5" customHeight="1" x14ac:dyDescent="0.2">
      <c r="A4627" s="127">
        <v>10119</v>
      </c>
      <c r="B4627" s="127" t="str">
        <f>LEFT(C4627,4)</f>
        <v>CE04</v>
      </c>
      <c r="C4627" s="129" t="s">
        <v>227</v>
      </c>
      <c r="D4627" s="130">
        <v>6000</v>
      </c>
      <c r="E4627" s="130">
        <v>0</v>
      </c>
      <c r="F4627" s="130">
        <v>0</v>
      </c>
      <c r="G4627" s="130">
        <v>0</v>
      </c>
      <c r="H4627" s="131">
        <v>0</v>
      </c>
      <c r="I4627" s="132">
        <v>6000</v>
      </c>
    </row>
    <row r="4628" spans="1:9" ht="12.75" customHeight="1" x14ac:dyDescent="0.2">
      <c r="A4628" s="127">
        <v>10119</v>
      </c>
      <c r="B4628" s="127" t="str">
        <f t="shared" si="72"/>
        <v/>
      </c>
    </row>
    <row r="4629" spans="1:9" ht="13.5" customHeight="1" x14ac:dyDescent="0.2">
      <c r="A4629" s="127">
        <v>10119</v>
      </c>
      <c r="C4629" s="143" t="s">
        <v>56</v>
      </c>
      <c r="D4629" s="144">
        <v>22491</v>
      </c>
      <c r="E4629" s="144">
        <v>392.77</v>
      </c>
      <c r="F4629" s="144">
        <v>0</v>
      </c>
      <c r="G4629" s="144">
        <v>392.77</v>
      </c>
      <c r="H4629" s="145">
        <v>1.7463429816370992</v>
      </c>
      <c r="I4629" s="146">
        <v>22098.23</v>
      </c>
    </row>
    <row r="4630" spans="1:9" ht="0.75" customHeight="1" x14ac:dyDescent="0.2">
      <c r="A4630" s="127">
        <v>10119</v>
      </c>
      <c r="B4630" s="127" t="str">
        <f t="shared" si="72"/>
        <v/>
      </c>
    </row>
    <row r="4631" spans="1:9" ht="14.25" customHeight="1" x14ac:dyDescent="0.2">
      <c r="A4631" s="127">
        <v>10119</v>
      </c>
      <c r="B4631" s="127" t="s">
        <v>324</v>
      </c>
      <c r="C4631" s="157" t="s">
        <v>57</v>
      </c>
      <c r="D4631" s="158">
        <v>15091</v>
      </c>
      <c r="E4631" s="158">
        <v>-9607.23</v>
      </c>
      <c r="F4631" s="158">
        <v>0</v>
      </c>
      <c r="G4631" s="158">
        <v>-9607.23</v>
      </c>
      <c r="H4631" s="159">
        <v>-63.661983963952025</v>
      </c>
      <c r="I4631" s="160">
        <v>24698.23</v>
      </c>
    </row>
    <row r="4632" spans="1:9" ht="0.75" customHeight="1" x14ac:dyDescent="0.2">
      <c r="A4632" s="127">
        <v>10119</v>
      </c>
      <c r="B4632" s="127" t="str">
        <f t="shared" si="72"/>
        <v/>
      </c>
    </row>
    <row r="4633" spans="1:9" ht="14.25" customHeight="1" x14ac:dyDescent="0.2">
      <c r="A4633" s="127">
        <v>10119</v>
      </c>
      <c r="B4633" s="127" t="str">
        <f t="shared" si="72"/>
        <v>TOT</v>
      </c>
      <c r="C4633" s="133" t="s">
        <v>58</v>
      </c>
      <c r="D4633" s="134">
        <v>94345</v>
      </c>
      <c r="E4633" s="134">
        <v>-1032196.63</v>
      </c>
      <c r="F4633" s="134">
        <v>0</v>
      </c>
      <c r="G4633" s="134">
        <v>-1032196.63</v>
      </c>
      <c r="H4633" s="135">
        <v>-1094.066066034236</v>
      </c>
      <c r="I4633" s="136">
        <v>1126541.6299999999</v>
      </c>
    </row>
    <row r="4634" spans="1:9" ht="6.75" customHeight="1" x14ac:dyDescent="0.2">
      <c r="B4634" s="127" t="str">
        <f t="shared" si="72"/>
        <v>Lon</v>
      </c>
      <c r="C4634" s="247" t="s">
        <v>202</v>
      </c>
      <c r="D4634" s="247"/>
      <c r="E4634" s="247"/>
      <c r="F4634" s="247"/>
      <c r="G4634" s="247"/>
    </row>
    <row r="4635" spans="1:9" ht="13.5" customHeight="1" x14ac:dyDescent="0.2">
      <c r="B4635" s="127" t="str">
        <f t="shared" si="72"/>
        <v/>
      </c>
      <c r="C4635" s="247"/>
      <c r="D4635" s="247"/>
      <c r="E4635" s="247"/>
      <c r="F4635" s="247"/>
      <c r="G4635" s="247"/>
    </row>
    <row r="4636" spans="1:9" ht="6.75" customHeight="1" x14ac:dyDescent="0.2">
      <c r="B4636" s="127" t="str">
        <f t="shared" si="72"/>
        <v/>
      </c>
      <c r="C4636" s="247"/>
      <c r="D4636" s="247"/>
      <c r="E4636" s="247"/>
      <c r="F4636" s="247"/>
      <c r="G4636" s="247"/>
    </row>
    <row r="4637" spans="1:9" ht="13.5" customHeight="1" x14ac:dyDescent="0.2">
      <c r="B4637" s="127" t="str">
        <f t="shared" si="72"/>
        <v>Rep</v>
      </c>
      <c r="C4637" s="248" t="s">
        <v>203</v>
      </c>
      <c r="D4637" s="248"/>
      <c r="E4637" s="248"/>
      <c r="F4637" s="248"/>
      <c r="G4637" s="248"/>
    </row>
    <row r="4638" spans="1:9" ht="6.75" customHeight="1" x14ac:dyDescent="0.2">
      <c r="B4638" s="127" t="str">
        <f t="shared" si="72"/>
        <v/>
      </c>
    </row>
    <row r="4639" spans="1:9" ht="12.75" customHeight="1" x14ac:dyDescent="0.2">
      <c r="B4639" s="127" t="str">
        <f t="shared" si="72"/>
        <v>Cos</v>
      </c>
      <c r="C4639" s="248" t="s">
        <v>291</v>
      </c>
      <c r="D4639" s="248"/>
      <c r="E4639" s="248"/>
      <c r="F4639" s="248"/>
      <c r="G4639" s="248"/>
    </row>
    <row r="4640" spans="1:9" ht="13.5" customHeight="1" x14ac:dyDescent="0.2">
      <c r="B4640" s="127" t="str">
        <f t="shared" si="72"/>
        <v/>
      </c>
      <c r="C4640" s="248"/>
      <c r="D4640" s="248"/>
      <c r="E4640" s="248"/>
      <c r="F4640" s="248"/>
      <c r="G4640" s="248"/>
    </row>
    <row r="4641" spans="1:9" ht="6" customHeight="1" x14ac:dyDescent="0.2">
      <c r="B4641" s="127" t="str">
        <f t="shared" si="72"/>
        <v/>
      </c>
    </row>
    <row r="4642" spans="1:9" ht="13.5" customHeight="1" x14ac:dyDescent="0.2">
      <c r="B4642" s="127" t="str">
        <f t="shared" si="72"/>
        <v xml:space="preserve">
CF</v>
      </c>
      <c r="C4642" s="249" t="s">
        <v>205</v>
      </c>
      <c r="D4642" s="251" t="s">
        <v>206</v>
      </c>
      <c r="E4642" s="251" t="s">
        <v>207</v>
      </c>
      <c r="F4642" s="251" t="s">
        <v>208</v>
      </c>
      <c r="G4642" s="252" t="s">
        <v>209</v>
      </c>
      <c r="H4642" s="245" t="s">
        <v>210</v>
      </c>
      <c r="I4642" s="243" t="s">
        <v>211</v>
      </c>
    </row>
    <row r="4643" spans="1:9" ht="15" customHeight="1" x14ac:dyDescent="0.2">
      <c r="B4643" s="127" t="str">
        <f t="shared" si="72"/>
        <v/>
      </c>
      <c r="C4643" s="250"/>
      <c r="D4643" s="246"/>
      <c r="E4643" s="246"/>
      <c r="F4643" s="246"/>
      <c r="G4643" s="253"/>
      <c r="H4643" s="246"/>
      <c r="I4643" s="244"/>
    </row>
    <row r="4644" spans="1:9" ht="15" customHeight="1" x14ac:dyDescent="0.2">
      <c r="A4644" s="127">
        <v>10121</v>
      </c>
      <c r="B4644" s="126" t="s">
        <v>321</v>
      </c>
      <c r="C4644" s="177" t="s">
        <v>5</v>
      </c>
      <c r="D4644" s="178">
        <v>-21034</v>
      </c>
      <c r="E4644" s="179"/>
      <c r="F4644" s="179"/>
      <c r="G4644" s="179"/>
      <c r="H4644" s="179"/>
      <c r="I4644" s="180"/>
    </row>
    <row r="4645" spans="1:9" ht="15" customHeight="1" x14ac:dyDescent="0.2">
      <c r="A4645" s="127">
        <v>10121</v>
      </c>
      <c r="B4645" s="127" t="str">
        <f t="shared" ref="B4645:B4705" si="73">LEFT(C4645,3)</f>
        <v>I01</v>
      </c>
      <c r="C4645" s="169" t="s">
        <v>6</v>
      </c>
      <c r="D4645" s="170">
        <v>-991321</v>
      </c>
      <c r="E4645" s="170">
        <v>-1022622.65</v>
      </c>
      <c r="F4645" s="170">
        <v>0</v>
      </c>
      <c r="G4645" s="170">
        <v>-1022622.65</v>
      </c>
      <c r="H4645" s="171">
        <v>103.15756954609051</v>
      </c>
      <c r="I4645" s="172">
        <v>31301.65</v>
      </c>
    </row>
    <row r="4646" spans="1:9" ht="15" customHeight="1" x14ac:dyDescent="0.2">
      <c r="A4646" s="127">
        <v>10121</v>
      </c>
      <c r="B4646" s="127" t="str">
        <f t="shared" si="73"/>
        <v>I03</v>
      </c>
      <c r="C4646" s="169" t="s">
        <v>7</v>
      </c>
      <c r="D4646" s="170">
        <v>-29808</v>
      </c>
      <c r="E4646" s="170">
        <v>-31192</v>
      </c>
      <c r="F4646" s="170">
        <v>0</v>
      </c>
      <c r="G4646" s="170">
        <v>-31192</v>
      </c>
      <c r="H4646" s="171">
        <v>104.64304884594739</v>
      </c>
      <c r="I4646" s="172">
        <v>1384</v>
      </c>
    </row>
    <row r="4647" spans="1:9" ht="15" customHeight="1" x14ac:dyDescent="0.2">
      <c r="A4647" s="127">
        <v>10121</v>
      </c>
      <c r="B4647" s="127" t="str">
        <f t="shared" si="73"/>
        <v>I05</v>
      </c>
      <c r="C4647" s="169" t="s">
        <v>8</v>
      </c>
      <c r="D4647" s="170">
        <v>-22440</v>
      </c>
      <c r="E4647" s="170">
        <v>0</v>
      </c>
      <c r="F4647" s="170">
        <v>-6600</v>
      </c>
      <c r="G4647" s="170">
        <v>-6600</v>
      </c>
      <c r="H4647" s="171">
        <v>29.411764705882351</v>
      </c>
      <c r="I4647" s="172">
        <v>-15840</v>
      </c>
    </row>
    <row r="4648" spans="1:9" ht="15" customHeight="1" x14ac:dyDescent="0.2">
      <c r="A4648" s="127">
        <v>10121</v>
      </c>
      <c r="B4648" s="127" t="str">
        <f t="shared" si="73"/>
        <v>I06</v>
      </c>
      <c r="C4648" s="169" t="s">
        <v>9</v>
      </c>
      <c r="D4648" s="170">
        <v>-42924</v>
      </c>
      <c r="E4648" s="170">
        <v>211.49999999999767</v>
      </c>
      <c r="F4648" s="170">
        <v>-11930.15</v>
      </c>
      <c r="G4648" s="170">
        <v>-11718.650000000001</v>
      </c>
      <c r="H4648" s="171">
        <v>27.300927220203157</v>
      </c>
      <c r="I4648" s="172">
        <v>-31205.35</v>
      </c>
    </row>
    <row r="4649" spans="1:9" ht="15" customHeight="1" x14ac:dyDescent="0.2">
      <c r="A4649" s="127">
        <v>10121</v>
      </c>
      <c r="B4649" s="127" t="str">
        <f t="shared" si="73"/>
        <v>I08</v>
      </c>
      <c r="C4649" s="169" t="s">
        <v>213</v>
      </c>
      <c r="D4649" s="170">
        <v>-5315</v>
      </c>
      <c r="E4649" s="170">
        <v>-1292.5</v>
      </c>
      <c r="F4649" s="170">
        <v>-2741.6</v>
      </c>
      <c r="G4649" s="170">
        <v>-4034.1</v>
      </c>
      <c r="H4649" s="171">
        <v>75.9002822201317</v>
      </c>
      <c r="I4649" s="172">
        <v>-1280.9000000000001</v>
      </c>
    </row>
    <row r="4650" spans="1:9" ht="15" customHeight="1" x14ac:dyDescent="0.2">
      <c r="A4650" s="127">
        <v>10121</v>
      </c>
      <c r="B4650" s="127" t="str">
        <f t="shared" si="73"/>
        <v>I09</v>
      </c>
      <c r="C4650" s="169" t="s">
        <v>10</v>
      </c>
      <c r="D4650" s="170">
        <v>-26343</v>
      </c>
      <c r="E4650" s="170">
        <v>-7095.23</v>
      </c>
      <c r="F4650" s="170">
        <v>-7657.78</v>
      </c>
      <c r="G4650" s="170">
        <v>-14753.01</v>
      </c>
      <c r="H4650" s="171">
        <v>56.003530349618494</v>
      </c>
      <c r="I4650" s="172">
        <v>-11589.99</v>
      </c>
    </row>
    <row r="4651" spans="1:9" ht="15" customHeight="1" x14ac:dyDescent="0.2">
      <c r="A4651" s="127">
        <v>10121</v>
      </c>
      <c r="B4651" s="127" t="str">
        <f t="shared" si="73"/>
        <v>I12</v>
      </c>
      <c r="C4651" s="169" t="s">
        <v>11</v>
      </c>
      <c r="D4651" s="170">
        <v>0</v>
      </c>
      <c r="E4651" s="170">
        <v>-2086.25</v>
      </c>
      <c r="F4651" s="170">
        <v>-490</v>
      </c>
      <c r="G4651" s="170">
        <v>-2576.25</v>
      </c>
      <c r="H4651" s="171">
        <v>0</v>
      </c>
      <c r="I4651" s="172">
        <v>2576.25</v>
      </c>
    </row>
    <row r="4652" spans="1:9" ht="15" customHeight="1" x14ac:dyDescent="0.2">
      <c r="A4652" s="127">
        <v>10121</v>
      </c>
      <c r="B4652" s="127" t="str">
        <f t="shared" si="73"/>
        <v>I13</v>
      </c>
      <c r="C4652" s="169" t="s">
        <v>12</v>
      </c>
      <c r="D4652" s="170">
        <v>-141420</v>
      </c>
      <c r="E4652" s="170">
        <v>-16241.999999999995</v>
      </c>
      <c r="F4652" s="170">
        <v>-23450.45</v>
      </c>
      <c r="G4652" s="170">
        <v>-39692.449999999997</v>
      </c>
      <c r="H4652" s="171">
        <v>28.067069721397253</v>
      </c>
      <c r="I4652" s="172">
        <v>-101727.55</v>
      </c>
    </row>
    <row r="4653" spans="1:9" ht="15" customHeight="1" x14ac:dyDescent="0.2">
      <c r="A4653" s="127">
        <v>10121</v>
      </c>
      <c r="B4653" s="127" t="str">
        <f t="shared" si="73"/>
        <v>I18</v>
      </c>
      <c r="C4653" s="169" t="s">
        <v>13</v>
      </c>
      <c r="D4653" s="170">
        <v>-41991</v>
      </c>
      <c r="E4653" s="170">
        <v>0</v>
      </c>
      <c r="F4653" s="170">
        <v>-10497.63</v>
      </c>
      <c r="G4653" s="170">
        <v>-10497.63</v>
      </c>
      <c r="H4653" s="171">
        <v>24.999714224476676</v>
      </c>
      <c r="I4653" s="172">
        <v>-31493.37</v>
      </c>
    </row>
    <row r="4654" spans="1:9" ht="15" customHeight="1" x14ac:dyDescent="0.2">
      <c r="A4654" s="127">
        <v>10121</v>
      </c>
      <c r="B4654" s="127" t="str">
        <f t="shared" si="73"/>
        <v/>
      </c>
      <c r="C4654" s="126"/>
      <c r="D4654" s="168"/>
      <c r="E4654" s="168"/>
      <c r="F4654" s="168"/>
      <c r="G4654" s="168"/>
      <c r="H4654" s="168"/>
      <c r="I4654" s="168"/>
    </row>
    <row r="4655" spans="1:9" ht="15" customHeight="1" x14ac:dyDescent="0.2">
      <c r="A4655" s="127">
        <v>10121</v>
      </c>
      <c r="C4655" s="181" t="s">
        <v>14</v>
      </c>
      <c r="D4655" s="182">
        <v>-1301562</v>
      </c>
      <c r="E4655" s="182">
        <v>-1080319.1299999999</v>
      </c>
      <c r="F4655" s="182">
        <v>-63367.61</v>
      </c>
      <c r="G4655" s="182">
        <v>-1143686.74</v>
      </c>
      <c r="H4655" s="183">
        <v>87.870323503605675</v>
      </c>
      <c r="I4655" s="184">
        <v>-157875.26</v>
      </c>
    </row>
    <row r="4656" spans="1:9" ht="15" customHeight="1" x14ac:dyDescent="0.2">
      <c r="A4656" s="127">
        <v>10121</v>
      </c>
      <c r="B4656" s="127" t="str">
        <f t="shared" si="73"/>
        <v/>
      </c>
      <c r="C4656" s="126"/>
      <c r="D4656" s="168"/>
      <c r="E4656" s="168"/>
      <c r="F4656" s="168"/>
      <c r="G4656" s="168"/>
      <c r="H4656" s="168"/>
      <c r="I4656" s="168"/>
    </row>
    <row r="4657" spans="1:9" ht="15" customHeight="1" x14ac:dyDescent="0.2">
      <c r="A4657" s="127">
        <v>10121</v>
      </c>
      <c r="B4657" s="127" t="str">
        <f t="shared" si="73"/>
        <v>E01</v>
      </c>
      <c r="C4657" s="169" t="s">
        <v>15</v>
      </c>
      <c r="D4657" s="170">
        <v>614061</v>
      </c>
      <c r="E4657" s="170">
        <v>249184.1</v>
      </c>
      <c r="F4657" s="170">
        <v>51089.56</v>
      </c>
      <c r="G4657" s="170">
        <v>300273.65999999997</v>
      </c>
      <c r="H4657" s="171">
        <v>48.899646777763131</v>
      </c>
      <c r="I4657" s="172">
        <v>313787.34000000003</v>
      </c>
    </row>
    <row r="4658" spans="1:9" ht="15" customHeight="1" x14ac:dyDescent="0.2">
      <c r="A4658" s="127">
        <v>10121</v>
      </c>
      <c r="B4658" s="127" t="str">
        <f t="shared" si="73"/>
        <v>E02</v>
      </c>
      <c r="C4658" s="169" t="s">
        <v>16</v>
      </c>
      <c r="D4658" s="170">
        <v>3500</v>
      </c>
      <c r="E4658" s="170">
        <v>1865.85</v>
      </c>
      <c r="F4658" s="170">
        <v>-553.64</v>
      </c>
      <c r="G4658" s="170">
        <v>1312.21</v>
      </c>
      <c r="H4658" s="171">
        <v>37.491714285714288</v>
      </c>
      <c r="I4658" s="172">
        <v>2187.79</v>
      </c>
    </row>
    <row r="4659" spans="1:9" ht="15" customHeight="1" x14ac:dyDescent="0.2">
      <c r="A4659" s="127">
        <v>10121</v>
      </c>
      <c r="B4659" s="127" t="str">
        <f t="shared" si="73"/>
        <v>E03</v>
      </c>
      <c r="C4659" s="169" t="s">
        <v>17</v>
      </c>
      <c r="D4659" s="170">
        <v>223832</v>
      </c>
      <c r="E4659" s="170">
        <v>90114.34</v>
      </c>
      <c r="F4659" s="170">
        <v>16940.599999999999</v>
      </c>
      <c r="G4659" s="170">
        <v>107054.94</v>
      </c>
      <c r="H4659" s="171">
        <v>47.828255119911361</v>
      </c>
      <c r="I4659" s="172">
        <v>116777.06</v>
      </c>
    </row>
    <row r="4660" spans="1:9" ht="15" customHeight="1" x14ac:dyDescent="0.2">
      <c r="A4660" s="127">
        <v>10121</v>
      </c>
      <c r="B4660" s="127" t="str">
        <f t="shared" si="73"/>
        <v>E04</v>
      </c>
      <c r="C4660" s="169" t="s">
        <v>18</v>
      </c>
      <c r="D4660" s="170">
        <v>31111</v>
      </c>
      <c r="E4660" s="170">
        <v>12952.95</v>
      </c>
      <c r="F4660" s="170">
        <v>2590.64</v>
      </c>
      <c r="G4660" s="170">
        <v>15543.59</v>
      </c>
      <c r="H4660" s="171">
        <v>49.961717720420431</v>
      </c>
      <c r="I4660" s="172">
        <v>15567.41</v>
      </c>
    </row>
    <row r="4661" spans="1:9" ht="15" customHeight="1" x14ac:dyDescent="0.2">
      <c r="A4661" s="127">
        <v>10121</v>
      </c>
      <c r="B4661" s="127" t="str">
        <f t="shared" si="73"/>
        <v>E05</v>
      </c>
      <c r="C4661" s="169" t="s">
        <v>214</v>
      </c>
      <c r="D4661" s="170">
        <v>93654</v>
      </c>
      <c r="E4661" s="170">
        <v>39136.799999999996</v>
      </c>
      <c r="F4661" s="170">
        <v>7827.41</v>
      </c>
      <c r="G4661" s="170">
        <v>46964.21</v>
      </c>
      <c r="H4661" s="171">
        <v>50.146507356866756</v>
      </c>
      <c r="I4661" s="172">
        <v>46689.79</v>
      </c>
    </row>
    <row r="4662" spans="1:9" ht="15" customHeight="1" x14ac:dyDescent="0.2">
      <c r="A4662" s="127">
        <v>10121</v>
      </c>
      <c r="B4662" s="127" t="str">
        <f t="shared" si="73"/>
        <v>E07</v>
      </c>
      <c r="C4662" s="169" t="s">
        <v>19</v>
      </c>
      <c r="D4662" s="170">
        <v>20386</v>
      </c>
      <c r="E4662" s="170">
        <v>8030.56</v>
      </c>
      <c r="F4662" s="170">
        <v>1573.18</v>
      </c>
      <c r="G4662" s="170">
        <v>9603.74</v>
      </c>
      <c r="H4662" s="171">
        <v>47.109486902776418</v>
      </c>
      <c r="I4662" s="172">
        <v>10782.26</v>
      </c>
    </row>
    <row r="4663" spans="1:9" ht="15" customHeight="1" x14ac:dyDescent="0.2">
      <c r="A4663" s="127">
        <v>10121</v>
      </c>
      <c r="B4663" s="127" t="str">
        <f t="shared" si="73"/>
        <v>E08</v>
      </c>
      <c r="C4663" s="169" t="s">
        <v>20</v>
      </c>
      <c r="D4663" s="170">
        <v>5729</v>
      </c>
      <c r="E4663" s="170">
        <v>1706.5</v>
      </c>
      <c r="F4663" s="170">
        <v>-23</v>
      </c>
      <c r="G4663" s="170">
        <v>1683.5</v>
      </c>
      <c r="H4663" s="171">
        <v>29.385582126025483</v>
      </c>
      <c r="I4663" s="172">
        <v>4045.5</v>
      </c>
    </row>
    <row r="4664" spans="1:9" ht="15" customHeight="1" x14ac:dyDescent="0.2">
      <c r="A4664" s="127">
        <v>10121</v>
      </c>
      <c r="B4664" s="127" t="str">
        <f t="shared" si="73"/>
        <v>E09</v>
      </c>
      <c r="C4664" s="169" t="s">
        <v>215</v>
      </c>
      <c r="D4664" s="170">
        <v>1000</v>
      </c>
      <c r="E4664" s="170">
        <v>495</v>
      </c>
      <c r="F4664" s="170">
        <v>0</v>
      </c>
      <c r="G4664" s="170">
        <v>495</v>
      </c>
      <c r="H4664" s="171">
        <v>49.5</v>
      </c>
      <c r="I4664" s="172">
        <v>505</v>
      </c>
    </row>
    <row r="4665" spans="1:9" ht="15" customHeight="1" x14ac:dyDescent="0.2">
      <c r="A4665" s="127">
        <v>10121</v>
      </c>
      <c r="B4665" s="127" t="str">
        <f t="shared" si="73"/>
        <v>E10</v>
      </c>
      <c r="C4665" s="169" t="s">
        <v>21</v>
      </c>
      <c r="D4665" s="170">
        <v>349</v>
      </c>
      <c r="E4665" s="170">
        <v>0</v>
      </c>
      <c r="F4665" s="170">
        <v>0</v>
      </c>
      <c r="G4665" s="170">
        <v>0</v>
      </c>
      <c r="H4665" s="171">
        <v>0</v>
      </c>
      <c r="I4665" s="172">
        <v>349</v>
      </c>
    </row>
    <row r="4666" spans="1:9" ht="15" customHeight="1" x14ac:dyDescent="0.2">
      <c r="A4666" s="127">
        <v>10121</v>
      </c>
      <c r="B4666" s="127" t="str">
        <f t="shared" si="73"/>
        <v>E11</v>
      </c>
      <c r="C4666" s="169" t="s">
        <v>22</v>
      </c>
      <c r="D4666" s="170">
        <v>1350</v>
      </c>
      <c r="E4666" s="170">
        <v>0</v>
      </c>
      <c r="F4666" s="170">
        <v>0</v>
      </c>
      <c r="G4666" s="170">
        <v>0</v>
      </c>
      <c r="H4666" s="171">
        <v>0</v>
      </c>
      <c r="I4666" s="172">
        <v>1350</v>
      </c>
    </row>
    <row r="4667" spans="1:9" ht="15" customHeight="1" x14ac:dyDescent="0.2">
      <c r="A4667" s="127">
        <v>10121</v>
      </c>
      <c r="B4667" s="127" t="str">
        <f t="shared" si="73"/>
        <v/>
      </c>
      <c r="C4667" s="126"/>
      <c r="D4667" s="168"/>
      <c r="E4667" s="168"/>
      <c r="F4667" s="168"/>
      <c r="G4667" s="168"/>
      <c r="H4667" s="168"/>
      <c r="I4667" s="168"/>
    </row>
    <row r="4668" spans="1:9" ht="15" customHeight="1" x14ac:dyDescent="0.2">
      <c r="A4668" s="127">
        <v>10121</v>
      </c>
      <c r="C4668" s="181" t="s">
        <v>23</v>
      </c>
      <c r="D4668" s="182">
        <v>994972</v>
      </c>
      <c r="E4668" s="182">
        <v>403486.1</v>
      </c>
      <c r="F4668" s="182">
        <v>79444.75</v>
      </c>
      <c r="G4668" s="182">
        <v>482930.85</v>
      </c>
      <c r="H4668" s="183">
        <v>48.537129688071616</v>
      </c>
      <c r="I4668" s="184">
        <v>512041.15</v>
      </c>
    </row>
    <row r="4669" spans="1:9" ht="15" customHeight="1" x14ac:dyDescent="0.2">
      <c r="A4669" s="127">
        <v>10121</v>
      </c>
      <c r="B4669" s="127" t="str">
        <f t="shared" si="73"/>
        <v>E12</v>
      </c>
      <c r="C4669" s="169" t="s">
        <v>24</v>
      </c>
      <c r="D4669" s="170">
        <v>7183</v>
      </c>
      <c r="E4669" s="170">
        <v>366.23</v>
      </c>
      <c r="F4669" s="170">
        <v>2648.75</v>
      </c>
      <c r="G4669" s="170">
        <v>3014.98</v>
      </c>
      <c r="H4669" s="171">
        <v>41.973827091744397</v>
      </c>
      <c r="I4669" s="172">
        <v>4168.0200000000004</v>
      </c>
    </row>
    <row r="4670" spans="1:9" ht="15" customHeight="1" x14ac:dyDescent="0.2">
      <c r="A4670" s="127">
        <v>10121</v>
      </c>
      <c r="B4670" s="127" t="str">
        <f t="shared" si="73"/>
        <v>E13</v>
      </c>
      <c r="C4670" s="169" t="s">
        <v>216</v>
      </c>
      <c r="D4670" s="170">
        <v>1015</v>
      </c>
      <c r="E4670" s="170">
        <v>0</v>
      </c>
      <c r="F4670" s="170">
        <v>830</v>
      </c>
      <c r="G4670" s="170">
        <v>830</v>
      </c>
      <c r="H4670" s="171">
        <v>81.77339901477832</v>
      </c>
      <c r="I4670" s="172">
        <v>185</v>
      </c>
    </row>
    <row r="4671" spans="1:9" ht="15" customHeight="1" x14ac:dyDescent="0.2">
      <c r="A4671" s="127">
        <v>10121</v>
      </c>
      <c r="B4671" s="127" t="str">
        <f t="shared" si="73"/>
        <v>E14</v>
      </c>
      <c r="C4671" s="169" t="s">
        <v>25</v>
      </c>
      <c r="D4671" s="170">
        <v>26010</v>
      </c>
      <c r="E4671" s="170">
        <v>2313.7600000000007</v>
      </c>
      <c r="F4671" s="170">
        <v>4362.6899999999996</v>
      </c>
      <c r="G4671" s="170">
        <v>6676.45</v>
      </c>
      <c r="H4671" s="171">
        <v>25.668781237985389</v>
      </c>
      <c r="I4671" s="172">
        <v>19333.55</v>
      </c>
    </row>
    <row r="4672" spans="1:9" ht="15" customHeight="1" x14ac:dyDescent="0.2">
      <c r="A4672" s="127">
        <v>10121</v>
      </c>
      <c r="B4672" s="127" t="str">
        <f t="shared" si="73"/>
        <v>E15</v>
      </c>
      <c r="C4672" s="169" t="s">
        <v>26</v>
      </c>
      <c r="D4672" s="170">
        <v>4024</v>
      </c>
      <c r="E4672" s="170">
        <v>156</v>
      </c>
      <c r="F4672" s="170">
        <v>368.53</v>
      </c>
      <c r="G4672" s="170">
        <v>524.53</v>
      </c>
      <c r="H4672" s="171">
        <v>13.035039761431413</v>
      </c>
      <c r="I4672" s="172">
        <v>3499.47</v>
      </c>
    </row>
    <row r="4673" spans="1:9" ht="15" customHeight="1" x14ac:dyDescent="0.2">
      <c r="A4673" s="127">
        <v>10121</v>
      </c>
      <c r="B4673" s="127" t="str">
        <f t="shared" si="73"/>
        <v>E16</v>
      </c>
      <c r="C4673" s="169" t="s">
        <v>27</v>
      </c>
      <c r="D4673" s="170">
        <v>12688</v>
      </c>
      <c r="E4673" s="170">
        <v>1594.59</v>
      </c>
      <c r="F4673" s="170">
        <v>1589.58</v>
      </c>
      <c r="G4673" s="170">
        <v>3184.17</v>
      </c>
      <c r="H4673" s="171">
        <v>25.095917402269862</v>
      </c>
      <c r="I4673" s="172">
        <v>9503.83</v>
      </c>
    </row>
    <row r="4674" spans="1:9" ht="15" customHeight="1" x14ac:dyDescent="0.2">
      <c r="A4674" s="127">
        <v>10121</v>
      </c>
      <c r="B4674" s="127" t="str">
        <f t="shared" si="73"/>
        <v>E17</v>
      </c>
      <c r="C4674" s="169" t="s">
        <v>28</v>
      </c>
      <c r="D4674" s="170">
        <v>16006</v>
      </c>
      <c r="E4674" s="170">
        <v>4798.5999999999985</v>
      </c>
      <c r="F4674" s="170">
        <v>9597.2000000000007</v>
      </c>
      <c r="G4674" s="170">
        <v>14395.8</v>
      </c>
      <c r="H4674" s="171">
        <v>89.940022491565671</v>
      </c>
      <c r="I4674" s="172">
        <v>1610.2</v>
      </c>
    </row>
    <row r="4675" spans="1:9" ht="15" customHeight="1" x14ac:dyDescent="0.2">
      <c r="A4675" s="127">
        <v>10121</v>
      </c>
      <c r="B4675" s="127" t="str">
        <f t="shared" si="73"/>
        <v>E18</v>
      </c>
      <c r="C4675" s="169" t="s">
        <v>29</v>
      </c>
      <c r="D4675" s="170">
        <v>61344</v>
      </c>
      <c r="E4675" s="170">
        <v>10576.74</v>
      </c>
      <c r="F4675" s="170">
        <v>10752.14</v>
      </c>
      <c r="G4675" s="170">
        <v>21328.880000000001</v>
      </c>
      <c r="H4675" s="171">
        <v>34.769300991131978</v>
      </c>
      <c r="I4675" s="172">
        <v>40015.120000000003</v>
      </c>
    </row>
    <row r="4676" spans="1:9" ht="15" customHeight="1" x14ac:dyDescent="0.2">
      <c r="A4676" s="127">
        <v>10121</v>
      </c>
      <c r="B4676" s="127" t="str">
        <f t="shared" si="73"/>
        <v/>
      </c>
      <c r="C4676" s="126"/>
      <c r="D4676" s="168"/>
      <c r="E4676" s="168"/>
      <c r="F4676" s="168"/>
      <c r="G4676" s="168"/>
      <c r="H4676" s="168"/>
      <c r="I4676" s="168"/>
    </row>
    <row r="4677" spans="1:9" ht="15" customHeight="1" x14ac:dyDescent="0.2">
      <c r="A4677" s="127">
        <v>10121</v>
      </c>
      <c r="B4677" s="127" t="str">
        <f t="shared" si="73"/>
        <v>CFR</v>
      </c>
      <c r="C4677" s="181" t="s">
        <v>30</v>
      </c>
      <c r="D4677" s="182">
        <v>128270</v>
      </c>
      <c r="E4677" s="182">
        <v>19805.919999999998</v>
      </c>
      <c r="F4677" s="182">
        <v>30148.89</v>
      </c>
      <c r="G4677" s="182">
        <v>49954.81</v>
      </c>
      <c r="H4677" s="183">
        <v>38.945045606922896</v>
      </c>
      <c r="I4677" s="184">
        <v>78315.19</v>
      </c>
    </row>
    <row r="4678" spans="1:9" ht="15" customHeight="1" x14ac:dyDescent="0.2">
      <c r="A4678" s="127">
        <v>10121</v>
      </c>
      <c r="B4678" s="127" t="str">
        <f t="shared" si="73"/>
        <v>E19</v>
      </c>
      <c r="C4678" s="169" t="s">
        <v>31</v>
      </c>
      <c r="D4678" s="170">
        <v>31380</v>
      </c>
      <c r="E4678" s="170">
        <v>-3486.6399999999976</v>
      </c>
      <c r="F4678" s="170">
        <v>17900.849999999999</v>
      </c>
      <c r="G4678" s="170">
        <v>14414.21</v>
      </c>
      <c r="H4678" s="171">
        <v>45.934384958572338</v>
      </c>
      <c r="I4678" s="172">
        <v>16965.79</v>
      </c>
    </row>
    <row r="4679" spans="1:9" ht="15" customHeight="1" x14ac:dyDescent="0.2">
      <c r="A4679" s="127">
        <v>10121</v>
      </c>
      <c r="B4679" s="127" t="str">
        <f t="shared" si="73"/>
        <v>E20</v>
      </c>
      <c r="C4679" s="169" t="s">
        <v>32</v>
      </c>
      <c r="D4679" s="170">
        <v>14804</v>
      </c>
      <c r="E4679" s="170">
        <v>6376.03</v>
      </c>
      <c r="F4679" s="170">
        <v>1473.43</v>
      </c>
      <c r="G4679" s="170">
        <v>7849.46</v>
      </c>
      <c r="H4679" s="171">
        <v>53.022561469873011</v>
      </c>
      <c r="I4679" s="172">
        <v>6954.54</v>
      </c>
    </row>
    <row r="4680" spans="1:9" ht="15" customHeight="1" x14ac:dyDescent="0.2">
      <c r="A4680" s="127">
        <v>10121</v>
      </c>
      <c r="B4680" s="127" t="str">
        <f t="shared" si="73"/>
        <v>E22</v>
      </c>
      <c r="C4680" s="169" t="s">
        <v>33</v>
      </c>
      <c r="D4680" s="170">
        <v>13337</v>
      </c>
      <c r="E4680" s="170">
        <v>4172.01</v>
      </c>
      <c r="F4680" s="170">
        <v>931.32</v>
      </c>
      <c r="G4680" s="170">
        <v>5103.33</v>
      </c>
      <c r="H4680" s="171">
        <v>38.264452275624201</v>
      </c>
      <c r="I4680" s="172">
        <v>8233.67</v>
      </c>
    </row>
    <row r="4681" spans="1:9" ht="15" customHeight="1" x14ac:dyDescent="0.2">
      <c r="A4681" s="127">
        <v>10121</v>
      </c>
      <c r="B4681" s="127" t="str">
        <f t="shared" si="73"/>
        <v>E23</v>
      </c>
      <c r="C4681" s="169" t="s">
        <v>34</v>
      </c>
      <c r="D4681" s="170">
        <v>8920</v>
      </c>
      <c r="E4681" s="170">
        <v>0</v>
      </c>
      <c r="F4681" s="170">
        <v>0</v>
      </c>
      <c r="G4681" s="170">
        <v>0</v>
      </c>
      <c r="H4681" s="171">
        <v>0</v>
      </c>
      <c r="I4681" s="172">
        <v>8920</v>
      </c>
    </row>
    <row r="4682" spans="1:9" ht="15" customHeight="1" x14ac:dyDescent="0.2">
      <c r="A4682" s="127">
        <v>10121</v>
      </c>
      <c r="B4682" s="127" t="str">
        <f t="shared" si="73"/>
        <v>E24</v>
      </c>
      <c r="C4682" s="169" t="s">
        <v>35</v>
      </c>
      <c r="D4682" s="170">
        <v>1758</v>
      </c>
      <c r="E4682" s="170">
        <v>325.39999999999998</v>
      </c>
      <c r="F4682" s="170">
        <v>0</v>
      </c>
      <c r="G4682" s="170">
        <v>325.39999999999998</v>
      </c>
      <c r="H4682" s="171">
        <v>18.509670079635946</v>
      </c>
      <c r="I4682" s="172">
        <v>1432.6</v>
      </c>
    </row>
    <row r="4683" spans="1:9" ht="15" customHeight="1" x14ac:dyDescent="0.2">
      <c r="A4683" s="127">
        <v>10121</v>
      </c>
      <c r="B4683" s="127" t="str">
        <f t="shared" si="73"/>
        <v>E25</v>
      </c>
      <c r="C4683" s="169" t="s">
        <v>36</v>
      </c>
      <c r="D4683" s="170">
        <v>65181</v>
      </c>
      <c r="E4683" s="170">
        <v>-9104.3799999999992</v>
      </c>
      <c r="F4683" s="170">
        <v>12347.31</v>
      </c>
      <c r="G4683" s="170">
        <v>3242.93</v>
      </c>
      <c r="H4683" s="171">
        <v>4.9752688666942824</v>
      </c>
      <c r="I4683" s="172">
        <v>61938.07</v>
      </c>
    </row>
    <row r="4684" spans="1:9" ht="15" customHeight="1" x14ac:dyDescent="0.2">
      <c r="A4684" s="127">
        <v>10121</v>
      </c>
      <c r="B4684" s="127" t="str">
        <f t="shared" si="73"/>
        <v/>
      </c>
      <c r="C4684" s="126"/>
      <c r="D4684" s="168"/>
      <c r="E4684" s="168"/>
      <c r="F4684" s="168"/>
      <c r="G4684" s="168"/>
      <c r="H4684" s="168"/>
      <c r="I4684" s="168"/>
    </row>
    <row r="4685" spans="1:9" ht="15" customHeight="1" x14ac:dyDescent="0.2">
      <c r="A4685" s="127">
        <v>10121</v>
      </c>
      <c r="B4685" s="127" t="str">
        <f t="shared" si="73"/>
        <v>CFR</v>
      </c>
      <c r="C4685" s="181" t="s">
        <v>37</v>
      </c>
      <c r="D4685" s="182">
        <v>135380</v>
      </c>
      <c r="E4685" s="182">
        <v>-1717.5799999999977</v>
      </c>
      <c r="F4685" s="182">
        <v>32652.91</v>
      </c>
      <c r="G4685" s="182">
        <v>30935.33</v>
      </c>
      <c r="H4685" s="183">
        <v>22.850738661545279</v>
      </c>
      <c r="I4685" s="184">
        <v>104444.67</v>
      </c>
    </row>
    <row r="4686" spans="1:9" ht="15" customHeight="1" x14ac:dyDescent="0.2">
      <c r="A4686" s="127">
        <v>10121</v>
      </c>
      <c r="B4686" s="127" t="str">
        <f t="shared" si="73"/>
        <v>E26</v>
      </c>
      <c r="C4686" s="169" t="s">
        <v>38</v>
      </c>
      <c r="D4686" s="170">
        <v>5000</v>
      </c>
      <c r="E4686" s="170">
        <v>189</v>
      </c>
      <c r="F4686" s="170">
        <v>2200</v>
      </c>
      <c r="G4686" s="170">
        <v>2389</v>
      </c>
      <c r="H4686" s="171">
        <v>47.78</v>
      </c>
      <c r="I4686" s="172">
        <v>2611</v>
      </c>
    </row>
    <row r="4687" spans="1:9" ht="15" customHeight="1" x14ac:dyDescent="0.2">
      <c r="A4687" s="127">
        <v>10121</v>
      </c>
      <c r="B4687" s="127" t="str">
        <f t="shared" si="73"/>
        <v>E27</v>
      </c>
      <c r="C4687" s="169" t="s">
        <v>39</v>
      </c>
      <c r="D4687" s="170">
        <v>10689</v>
      </c>
      <c r="E4687" s="170">
        <v>5931.26</v>
      </c>
      <c r="F4687" s="170">
        <v>3000</v>
      </c>
      <c r="G4687" s="170">
        <v>8931.26</v>
      </c>
      <c r="H4687" s="171">
        <v>83.555617924969596</v>
      </c>
      <c r="I4687" s="172">
        <v>1757.74</v>
      </c>
    </row>
    <row r="4688" spans="1:9" ht="15" customHeight="1" x14ac:dyDescent="0.2">
      <c r="A4688" s="127">
        <v>10121</v>
      </c>
      <c r="B4688" s="127" t="str">
        <f t="shared" si="73"/>
        <v>E28</v>
      </c>
      <c r="C4688" s="169" t="s">
        <v>40</v>
      </c>
      <c r="D4688" s="170">
        <v>17170</v>
      </c>
      <c r="E4688" s="170">
        <v>3647</v>
      </c>
      <c r="F4688" s="170">
        <v>3866</v>
      </c>
      <c r="G4688" s="170">
        <v>7513</v>
      </c>
      <c r="H4688" s="171">
        <v>43.756552125800816</v>
      </c>
      <c r="I4688" s="172">
        <v>9657</v>
      </c>
    </row>
    <row r="4689" spans="1:9" ht="15" customHeight="1" x14ac:dyDescent="0.2">
      <c r="A4689" s="127">
        <v>10121</v>
      </c>
      <c r="B4689" s="127" t="str">
        <f t="shared" si="73"/>
        <v/>
      </c>
      <c r="C4689" s="126"/>
      <c r="D4689" s="168"/>
      <c r="E4689" s="168"/>
      <c r="F4689" s="168"/>
      <c r="G4689" s="168"/>
      <c r="H4689" s="168"/>
      <c r="I4689" s="168"/>
    </row>
    <row r="4690" spans="1:9" ht="15" customHeight="1" x14ac:dyDescent="0.2">
      <c r="A4690" s="127">
        <v>10121</v>
      </c>
      <c r="C4690" s="181" t="s">
        <v>41</v>
      </c>
      <c r="D4690" s="182">
        <v>32859</v>
      </c>
      <c r="E4690" s="182">
        <v>9767.26</v>
      </c>
      <c r="F4690" s="182">
        <v>9066</v>
      </c>
      <c r="G4690" s="182">
        <v>18833.259999999998</v>
      </c>
      <c r="H4690" s="183">
        <v>57.315377826470687</v>
      </c>
      <c r="I4690" s="184">
        <v>14025.74</v>
      </c>
    </row>
    <row r="4691" spans="1:9" ht="15" customHeight="1" x14ac:dyDescent="0.2">
      <c r="A4691" s="127">
        <v>10121</v>
      </c>
      <c r="B4691" s="127" t="str">
        <f t="shared" si="73"/>
        <v>Con</v>
      </c>
      <c r="C4691" s="169" t="s">
        <v>42</v>
      </c>
      <c r="D4691" s="170">
        <v>-10953</v>
      </c>
      <c r="E4691" s="170">
        <v>0</v>
      </c>
      <c r="F4691" s="170">
        <v>0</v>
      </c>
      <c r="G4691" s="170">
        <v>0</v>
      </c>
      <c r="H4691" s="171">
        <v>0</v>
      </c>
      <c r="I4691" s="172">
        <v>-10953</v>
      </c>
    </row>
    <row r="4692" spans="1:9" ht="15" customHeight="1" x14ac:dyDescent="0.2">
      <c r="A4692" s="127">
        <v>10121</v>
      </c>
      <c r="B4692" s="127" t="str">
        <f t="shared" si="73"/>
        <v/>
      </c>
      <c r="C4692" s="126"/>
      <c r="D4692" s="168"/>
      <c r="E4692" s="168"/>
      <c r="F4692" s="168"/>
      <c r="G4692" s="168"/>
      <c r="H4692" s="168"/>
      <c r="I4692" s="168"/>
    </row>
    <row r="4693" spans="1:9" ht="15" customHeight="1" x14ac:dyDescent="0.2">
      <c r="A4693" s="127">
        <v>10121</v>
      </c>
      <c r="C4693" s="181" t="s">
        <v>44</v>
      </c>
      <c r="D4693" s="182">
        <v>-10953</v>
      </c>
      <c r="E4693" s="182">
        <v>0</v>
      </c>
      <c r="F4693" s="182">
        <v>0</v>
      </c>
      <c r="G4693" s="182">
        <v>0</v>
      </c>
      <c r="H4693" s="183">
        <v>0</v>
      </c>
      <c r="I4693" s="184">
        <v>-10953</v>
      </c>
    </row>
    <row r="4694" spans="1:9" ht="15" customHeight="1" x14ac:dyDescent="0.2">
      <c r="A4694" s="127">
        <v>10121</v>
      </c>
      <c r="B4694" s="127" t="str">
        <f t="shared" si="73"/>
        <v/>
      </c>
      <c r="C4694" s="126"/>
      <c r="D4694" s="168"/>
      <c r="E4694" s="168"/>
      <c r="F4694" s="168"/>
      <c r="G4694" s="168"/>
      <c r="H4694" s="168"/>
      <c r="I4694" s="168"/>
    </row>
    <row r="4695" spans="1:9" ht="15" customHeight="1" x14ac:dyDescent="0.2">
      <c r="A4695" s="127">
        <v>10121</v>
      </c>
      <c r="C4695" s="185" t="s">
        <v>45</v>
      </c>
      <c r="D4695" s="186">
        <v>1280528</v>
      </c>
      <c r="E4695" s="186">
        <v>431341.7</v>
      </c>
      <c r="F4695" s="186">
        <v>151312.54999999999</v>
      </c>
      <c r="G4695" s="186">
        <v>582654.25</v>
      </c>
      <c r="H4695" s="187">
        <v>45.501094079942021</v>
      </c>
      <c r="I4695" s="188">
        <v>697873.75</v>
      </c>
    </row>
    <row r="4696" spans="1:9" ht="15" customHeight="1" x14ac:dyDescent="0.2">
      <c r="A4696" s="127">
        <v>10121</v>
      </c>
      <c r="B4696" s="127" t="s">
        <v>322</v>
      </c>
      <c r="C4696" s="189" t="s">
        <v>46</v>
      </c>
      <c r="D4696" s="190">
        <v>-21034</v>
      </c>
      <c r="E4696" s="191">
        <v>-648977.43000000005</v>
      </c>
      <c r="F4696" s="191">
        <v>87944.94</v>
      </c>
      <c r="G4696" s="191">
        <v>-561032.49</v>
      </c>
      <c r="H4696" s="192">
        <v>2667.264856898355</v>
      </c>
      <c r="I4696" s="193">
        <v>539998.49</v>
      </c>
    </row>
    <row r="4697" spans="1:9" ht="15" customHeight="1" x14ac:dyDescent="0.2">
      <c r="A4697" s="127">
        <v>10121</v>
      </c>
      <c r="B4697" s="127" t="s">
        <v>323</v>
      </c>
      <c r="C4697" s="199" t="s">
        <v>47</v>
      </c>
      <c r="D4697" s="200">
        <v>0</v>
      </c>
      <c r="E4697" s="167"/>
      <c r="F4697" s="167"/>
      <c r="G4697" s="167"/>
      <c r="H4697" s="167"/>
      <c r="I4697" s="168"/>
    </row>
    <row r="4698" spans="1:9" ht="15" customHeight="1" x14ac:dyDescent="0.2">
      <c r="A4698" s="127">
        <v>10121</v>
      </c>
      <c r="B4698" s="127" t="str">
        <f t="shared" si="73"/>
        <v>CI0</v>
      </c>
      <c r="C4698" s="169" t="s">
        <v>49</v>
      </c>
      <c r="D4698" s="170">
        <v>0</v>
      </c>
      <c r="E4698" s="170">
        <v>0</v>
      </c>
      <c r="F4698" s="170">
        <v>-4801.5</v>
      </c>
      <c r="G4698" s="170">
        <v>-4801.5</v>
      </c>
      <c r="H4698" s="171">
        <v>0</v>
      </c>
      <c r="I4698" s="172">
        <v>4801.5</v>
      </c>
    </row>
    <row r="4699" spans="1:9" ht="15" customHeight="1" x14ac:dyDescent="0.2">
      <c r="A4699" s="127">
        <v>10121</v>
      </c>
      <c r="B4699" s="127" t="str">
        <f t="shared" si="73"/>
        <v/>
      </c>
      <c r="C4699" s="126"/>
      <c r="D4699" s="168"/>
      <c r="E4699" s="168"/>
      <c r="F4699" s="168"/>
      <c r="G4699" s="168"/>
      <c r="H4699" s="168"/>
      <c r="I4699" s="168"/>
    </row>
    <row r="4700" spans="1:9" ht="15" customHeight="1" x14ac:dyDescent="0.2">
      <c r="A4700" s="127">
        <v>10121</v>
      </c>
      <c r="C4700" s="181" t="s">
        <v>51</v>
      </c>
      <c r="D4700" s="182">
        <v>0</v>
      </c>
      <c r="E4700" s="182">
        <v>0</v>
      </c>
      <c r="F4700" s="182">
        <v>-4801.5</v>
      </c>
      <c r="G4700" s="182">
        <v>-4801.5</v>
      </c>
      <c r="H4700" s="183">
        <v>0</v>
      </c>
      <c r="I4700" s="184">
        <v>4801.5</v>
      </c>
    </row>
    <row r="4701" spans="1:9" ht="15" customHeight="1" x14ac:dyDescent="0.2">
      <c r="A4701" s="127">
        <v>10121</v>
      </c>
      <c r="B4701" s="127" t="str">
        <f t="shared" si="73"/>
        <v/>
      </c>
      <c r="C4701" s="126"/>
      <c r="D4701" s="168"/>
      <c r="E4701" s="168"/>
      <c r="F4701" s="168"/>
      <c r="G4701" s="168"/>
      <c r="H4701" s="168"/>
      <c r="I4701" s="168"/>
    </row>
    <row r="4702" spans="1:9" ht="15" customHeight="1" x14ac:dyDescent="0.2">
      <c r="A4702" s="127">
        <v>10121</v>
      </c>
      <c r="B4702" s="127" t="str">
        <f t="shared" si="73"/>
        <v>CE0</v>
      </c>
      <c r="C4702" s="169" t="s">
        <v>227</v>
      </c>
      <c r="D4702" s="170">
        <v>0</v>
      </c>
      <c r="E4702" s="170">
        <v>0</v>
      </c>
      <c r="F4702" s="170">
        <v>4801.5</v>
      </c>
      <c r="G4702" s="170">
        <v>4801.5</v>
      </c>
      <c r="H4702" s="171">
        <v>0</v>
      </c>
      <c r="I4702" s="172">
        <v>-4801.5</v>
      </c>
    </row>
    <row r="4703" spans="1:9" ht="15" customHeight="1" x14ac:dyDescent="0.2">
      <c r="A4703" s="127">
        <v>10121</v>
      </c>
      <c r="B4703" s="127" t="str">
        <f t="shared" si="73"/>
        <v/>
      </c>
      <c r="C4703" s="126"/>
      <c r="D4703" s="168"/>
      <c r="E4703" s="168"/>
      <c r="F4703" s="168"/>
      <c r="G4703" s="168"/>
      <c r="H4703" s="168"/>
      <c r="I4703" s="168"/>
    </row>
    <row r="4704" spans="1:9" ht="15" customHeight="1" x14ac:dyDescent="0.2">
      <c r="A4704" s="127">
        <v>10121</v>
      </c>
      <c r="C4704" s="181" t="s">
        <v>56</v>
      </c>
      <c r="D4704" s="182">
        <v>0</v>
      </c>
      <c r="E4704" s="182">
        <v>0</v>
      </c>
      <c r="F4704" s="182">
        <v>4801.5</v>
      </c>
      <c r="G4704" s="182">
        <v>4801.5</v>
      </c>
      <c r="H4704" s="183">
        <v>0</v>
      </c>
      <c r="I4704" s="184">
        <v>-4801.5</v>
      </c>
    </row>
    <row r="4705" spans="1:9" ht="15" customHeight="1" x14ac:dyDescent="0.2">
      <c r="A4705" s="127">
        <v>10121</v>
      </c>
      <c r="B4705" s="127" t="str">
        <f t="shared" si="73"/>
        <v/>
      </c>
      <c r="C4705" s="126"/>
      <c r="D4705" s="168"/>
      <c r="E4705" s="168"/>
      <c r="F4705" s="168"/>
      <c r="G4705" s="168"/>
      <c r="H4705" s="168"/>
      <c r="I4705" s="168"/>
    </row>
    <row r="4706" spans="1:9" ht="15" customHeight="1" x14ac:dyDescent="0.2">
      <c r="A4706" s="127">
        <v>10121</v>
      </c>
      <c r="B4706" s="127" t="s">
        <v>324</v>
      </c>
      <c r="C4706" s="194" t="s">
        <v>57</v>
      </c>
      <c r="D4706" s="195">
        <v>0</v>
      </c>
      <c r="E4706" s="196">
        <v>0</v>
      </c>
      <c r="F4706" s="196">
        <v>0</v>
      </c>
      <c r="G4706" s="196">
        <v>0</v>
      </c>
      <c r="H4706" s="197">
        <v>0</v>
      </c>
      <c r="I4706" s="198">
        <v>0</v>
      </c>
    </row>
    <row r="4707" spans="1:9" ht="15" customHeight="1" x14ac:dyDescent="0.2">
      <c r="A4707" s="127">
        <v>10121</v>
      </c>
      <c r="B4707" s="127" t="str">
        <f t="shared" si="72"/>
        <v/>
      </c>
      <c r="C4707" s="126"/>
      <c r="D4707" s="168"/>
      <c r="E4707" s="168"/>
      <c r="F4707" s="168"/>
      <c r="G4707" s="168"/>
      <c r="H4707" s="168"/>
      <c r="I4707" s="168"/>
    </row>
    <row r="4708" spans="1:9" ht="15" customHeight="1" x14ac:dyDescent="0.2">
      <c r="A4708" s="127">
        <v>10121</v>
      </c>
      <c r="B4708" s="127" t="str">
        <f t="shared" si="72"/>
        <v>TOT</v>
      </c>
      <c r="C4708" s="173" t="s">
        <v>58</v>
      </c>
      <c r="D4708" s="174">
        <v>-21034</v>
      </c>
      <c r="E4708" s="174">
        <v>-648977.43000000005</v>
      </c>
      <c r="F4708" s="174">
        <v>87944.94</v>
      </c>
      <c r="G4708" s="174">
        <v>-561032.49</v>
      </c>
      <c r="H4708" s="175">
        <v>2667.264856898355</v>
      </c>
      <c r="I4708" s="176">
        <v>539998.49</v>
      </c>
    </row>
    <row r="4709" spans="1:9" ht="6.75" customHeight="1" x14ac:dyDescent="0.2">
      <c r="B4709" s="127" t="str">
        <f t="shared" ref="B4709:B4769" si="74">LEFT(C4709,3)</f>
        <v>Lon</v>
      </c>
      <c r="C4709" s="247" t="s">
        <v>202</v>
      </c>
      <c r="D4709" s="247"/>
      <c r="E4709" s="247"/>
      <c r="F4709" s="247"/>
      <c r="G4709" s="247"/>
    </row>
    <row r="4710" spans="1:9" ht="13.5" customHeight="1" x14ac:dyDescent="0.2">
      <c r="B4710" s="127" t="str">
        <f t="shared" si="74"/>
        <v/>
      </c>
      <c r="C4710" s="247"/>
      <c r="D4710" s="247"/>
      <c r="E4710" s="247"/>
      <c r="F4710" s="247"/>
      <c r="G4710" s="247"/>
    </row>
    <row r="4711" spans="1:9" ht="6.75" customHeight="1" x14ac:dyDescent="0.2">
      <c r="B4711" s="127" t="str">
        <f t="shared" si="74"/>
        <v/>
      </c>
      <c r="C4711" s="247"/>
      <c r="D4711" s="247"/>
      <c r="E4711" s="247"/>
      <c r="F4711" s="247"/>
      <c r="G4711" s="247"/>
    </row>
    <row r="4712" spans="1:9" ht="13.5" customHeight="1" x14ac:dyDescent="0.2">
      <c r="B4712" s="127" t="str">
        <f t="shared" si="74"/>
        <v>Rep</v>
      </c>
      <c r="C4712" s="248" t="s">
        <v>203</v>
      </c>
      <c r="D4712" s="248"/>
      <c r="E4712" s="248"/>
      <c r="F4712" s="248"/>
      <c r="G4712" s="248"/>
    </row>
    <row r="4713" spans="1:9" ht="6.75" customHeight="1" x14ac:dyDescent="0.2">
      <c r="B4713" s="127" t="str">
        <f t="shared" si="74"/>
        <v/>
      </c>
    </row>
    <row r="4714" spans="1:9" ht="12.75" customHeight="1" x14ac:dyDescent="0.2">
      <c r="B4714" s="127" t="str">
        <f t="shared" si="74"/>
        <v>Cos</v>
      </c>
      <c r="C4714" s="248" t="s">
        <v>292</v>
      </c>
      <c r="D4714" s="248"/>
      <c r="E4714" s="248"/>
      <c r="F4714" s="248"/>
      <c r="G4714" s="248"/>
    </row>
    <row r="4715" spans="1:9" ht="13.5" customHeight="1" x14ac:dyDescent="0.2">
      <c r="B4715" s="127" t="str">
        <f t="shared" si="74"/>
        <v/>
      </c>
      <c r="C4715" s="248"/>
      <c r="D4715" s="248"/>
      <c r="E4715" s="248"/>
      <c r="F4715" s="248"/>
      <c r="G4715" s="248"/>
    </row>
    <row r="4716" spans="1:9" ht="6" customHeight="1" x14ac:dyDescent="0.2">
      <c r="B4716" s="127" t="str">
        <f t="shared" si="74"/>
        <v/>
      </c>
    </row>
    <row r="4717" spans="1:9" ht="13.5" customHeight="1" x14ac:dyDescent="0.2">
      <c r="B4717" s="127" t="str">
        <f t="shared" si="74"/>
        <v xml:space="preserve">
CF</v>
      </c>
      <c r="C4717" s="249" t="s">
        <v>205</v>
      </c>
      <c r="D4717" s="251" t="s">
        <v>206</v>
      </c>
      <c r="E4717" s="251" t="s">
        <v>207</v>
      </c>
      <c r="F4717" s="251" t="s">
        <v>208</v>
      </c>
      <c r="G4717" s="252" t="s">
        <v>209</v>
      </c>
      <c r="H4717" s="245" t="s">
        <v>210</v>
      </c>
      <c r="I4717" s="243" t="s">
        <v>211</v>
      </c>
    </row>
    <row r="4718" spans="1:9" ht="15" customHeight="1" x14ac:dyDescent="0.2">
      <c r="B4718" s="127" t="str">
        <f t="shared" si="74"/>
        <v/>
      </c>
      <c r="C4718" s="250"/>
      <c r="D4718" s="246"/>
      <c r="E4718" s="246"/>
      <c r="F4718" s="246"/>
      <c r="G4718" s="253"/>
      <c r="H4718" s="246"/>
      <c r="I4718" s="244"/>
    </row>
    <row r="4719" spans="1:9" ht="16.5" customHeight="1" x14ac:dyDescent="0.2">
      <c r="A4719" s="127">
        <v>10123</v>
      </c>
      <c r="B4719" s="126" t="s">
        <v>321</v>
      </c>
      <c r="C4719" s="147" t="s">
        <v>5</v>
      </c>
      <c r="D4719" s="148">
        <v>100906</v>
      </c>
      <c r="E4719" s="149"/>
      <c r="F4719" s="149"/>
      <c r="G4719" s="149"/>
      <c r="H4719" s="149"/>
      <c r="I4719" s="150"/>
    </row>
    <row r="4720" spans="1:9" ht="13.5" customHeight="1" x14ac:dyDescent="0.2">
      <c r="A4720" s="127">
        <v>10123</v>
      </c>
      <c r="B4720" s="127" t="str">
        <f t="shared" si="74"/>
        <v>I01</v>
      </c>
      <c r="C4720" s="129" t="s">
        <v>6</v>
      </c>
      <c r="D4720" s="130">
        <v>-2135079</v>
      </c>
      <c r="E4720" s="130">
        <v>-2148317</v>
      </c>
      <c r="F4720" s="130">
        <v>0</v>
      </c>
      <c r="G4720" s="130">
        <v>-2148317</v>
      </c>
      <c r="H4720" s="131">
        <v>100.62002389607129</v>
      </c>
      <c r="I4720" s="132">
        <v>13238</v>
      </c>
    </row>
    <row r="4721" spans="1:9" ht="13.5" customHeight="1" x14ac:dyDescent="0.2">
      <c r="A4721" s="127">
        <v>10123</v>
      </c>
      <c r="B4721" s="127" t="str">
        <f t="shared" si="74"/>
        <v>I03</v>
      </c>
      <c r="C4721" s="129" t="s">
        <v>7</v>
      </c>
      <c r="D4721" s="130">
        <v>-54810</v>
      </c>
      <c r="E4721" s="130">
        <v>-46532</v>
      </c>
      <c r="F4721" s="130">
        <v>0</v>
      </c>
      <c r="G4721" s="130">
        <v>-46532</v>
      </c>
      <c r="H4721" s="131">
        <v>84.896916621054558</v>
      </c>
      <c r="I4721" s="132">
        <v>-8278</v>
      </c>
    </row>
    <row r="4722" spans="1:9" ht="13.5" customHeight="1" x14ac:dyDescent="0.2">
      <c r="A4722" s="127">
        <v>10123</v>
      </c>
      <c r="B4722" s="127" t="str">
        <f t="shared" si="74"/>
        <v>I05</v>
      </c>
      <c r="C4722" s="129" t="s">
        <v>8</v>
      </c>
      <c r="D4722" s="130">
        <v>-289080</v>
      </c>
      <c r="E4722" s="130">
        <v>0</v>
      </c>
      <c r="F4722" s="130">
        <v>0</v>
      </c>
      <c r="G4722" s="130">
        <v>0</v>
      </c>
      <c r="H4722" s="131">
        <v>0</v>
      </c>
      <c r="I4722" s="132">
        <v>-289080</v>
      </c>
    </row>
    <row r="4723" spans="1:9" ht="13.5" customHeight="1" x14ac:dyDescent="0.2">
      <c r="A4723" s="127">
        <v>10123</v>
      </c>
      <c r="B4723" s="127" t="str">
        <f t="shared" si="74"/>
        <v>I07</v>
      </c>
      <c r="C4723" s="129" t="s">
        <v>212</v>
      </c>
      <c r="D4723" s="130">
        <v>0</v>
      </c>
      <c r="E4723" s="130">
        <v>-500</v>
      </c>
      <c r="F4723" s="130">
        <v>0</v>
      </c>
      <c r="G4723" s="130">
        <v>-500</v>
      </c>
      <c r="H4723" s="131">
        <v>0</v>
      </c>
      <c r="I4723" s="132">
        <v>500</v>
      </c>
    </row>
    <row r="4724" spans="1:9" ht="13.5" customHeight="1" x14ac:dyDescent="0.2">
      <c r="A4724" s="127">
        <v>10123</v>
      </c>
      <c r="B4724" s="127" t="str">
        <f t="shared" si="74"/>
        <v>I08</v>
      </c>
      <c r="C4724" s="129" t="s">
        <v>213</v>
      </c>
      <c r="D4724" s="130">
        <v>-26649</v>
      </c>
      <c r="E4724" s="130">
        <v>-5409</v>
      </c>
      <c r="F4724" s="130">
        <v>0</v>
      </c>
      <c r="G4724" s="130">
        <v>-5409</v>
      </c>
      <c r="H4724" s="131">
        <v>20.297196892941574</v>
      </c>
      <c r="I4724" s="132">
        <v>-21240</v>
      </c>
    </row>
    <row r="4725" spans="1:9" ht="13.5" customHeight="1" x14ac:dyDescent="0.2">
      <c r="A4725" s="127">
        <v>10123</v>
      </c>
      <c r="B4725" s="127" t="str">
        <f t="shared" si="74"/>
        <v>I09</v>
      </c>
      <c r="C4725" s="129" t="s">
        <v>10</v>
      </c>
      <c r="D4725" s="130">
        <v>-26500</v>
      </c>
      <c r="E4725" s="130">
        <v>-4494.8100000000004</v>
      </c>
      <c r="F4725" s="130">
        <v>0</v>
      </c>
      <c r="G4725" s="130">
        <v>-4494.8100000000004</v>
      </c>
      <c r="H4725" s="131">
        <v>16.961547169811322</v>
      </c>
      <c r="I4725" s="132">
        <v>-22005.19</v>
      </c>
    </row>
    <row r="4726" spans="1:9" ht="13.5" customHeight="1" x14ac:dyDescent="0.2">
      <c r="A4726" s="127">
        <v>10123</v>
      </c>
      <c r="B4726" s="127" t="str">
        <f t="shared" si="74"/>
        <v>I12</v>
      </c>
      <c r="C4726" s="129" t="s">
        <v>11</v>
      </c>
      <c r="D4726" s="130">
        <v>-15001</v>
      </c>
      <c r="E4726" s="130">
        <v>-8969.7000000000007</v>
      </c>
      <c r="F4726" s="130">
        <v>0</v>
      </c>
      <c r="G4726" s="130">
        <v>-8969.7000000000007</v>
      </c>
      <c r="H4726" s="131">
        <v>59.794013732417831</v>
      </c>
      <c r="I4726" s="132">
        <v>-6031.3</v>
      </c>
    </row>
    <row r="4727" spans="1:9" ht="13.5" customHeight="1" x14ac:dyDescent="0.2">
      <c r="A4727" s="127">
        <v>10123</v>
      </c>
      <c r="B4727" s="127" t="str">
        <f t="shared" si="74"/>
        <v>I18</v>
      </c>
      <c r="C4727" s="129" t="s">
        <v>13</v>
      </c>
      <c r="D4727" s="130">
        <v>-52644</v>
      </c>
      <c r="E4727" s="130">
        <v>0</v>
      </c>
      <c r="F4727" s="130">
        <v>0</v>
      </c>
      <c r="G4727" s="130">
        <v>0</v>
      </c>
      <c r="H4727" s="131">
        <v>0</v>
      </c>
      <c r="I4727" s="132">
        <v>-52644</v>
      </c>
    </row>
    <row r="4728" spans="1:9" ht="12.75" customHeight="1" x14ac:dyDescent="0.2">
      <c r="A4728" s="127">
        <v>10123</v>
      </c>
      <c r="B4728" s="127" t="str">
        <f t="shared" si="74"/>
        <v/>
      </c>
    </row>
    <row r="4729" spans="1:9" ht="13.5" customHeight="1" x14ac:dyDescent="0.2">
      <c r="A4729" s="127">
        <v>10123</v>
      </c>
      <c r="C4729" s="143" t="s">
        <v>14</v>
      </c>
      <c r="D4729" s="144">
        <v>-2599763</v>
      </c>
      <c r="E4729" s="144">
        <v>-2214222.5099999998</v>
      </c>
      <c r="F4729" s="144">
        <v>0</v>
      </c>
      <c r="G4729" s="144">
        <v>-2214222.5099999998</v>
      </c>
      <c r="H4729" s="145">
        <v>85.170167819143515</v>
      </c>
      <c r="I4729" s="146">
        <v>-385540.49</v>
      </c>
    </row>
    <row r="4730" spans="1:9" ht="0.75" customHeight="1" x14ac:dyDescent="0.2">
      <c r="A4730" s="127">
        <v>10123</v>
      </c>
      <c r="B4730" s="127" t="str">
        <f t="shared" si="74"/>
        <v/>
      </c>
    </row>
    <row r="4731" spans="1:9" ht="13.5" customHeight="1" x14ac:dyDescent="0.2">
      <c r="A4731" s="127">
        <v>10123</v>
      </c>
      <c r="B4731" s="127" t="str">
        <f t="shared" si="74"/>
        <v>E01</v>
      </c>
      <c r="C4731" s="129" t="s">
        <v>15</v>
      </c>
      <c r="D4731" s="130">
        <v>1197868</v>
      </c>
      <c r="E4731" s="130">
        <v>0</v>
      </c>
      <c r="F4731" s="130">
        <v>0</v>
      </c>
      <c r="G4731" s="130">
        <v>0</v>
      </c>
      <c r="H4731" s="131">
        <v>0</v>
      </c>
      <c r="I4731" s="132">
        <v>1197868</v>
      </c>
    </row>
    <row r="4732" spans="1:9" ht="13.5" customHeight="1" x14ac:dyDescent="0.2">
      <c r="A4732" s="127">
        <v>10123</v>
      </c>
      <c r="B4732" s="127" t="str">
        <f t="shared" si="74"/>
        <v>E02</v>
      </c>
      <c r="C4732" s="129" t="s">
        <v>16</v>
      </c>
      <c r="D4732" s="130">
        <v>2600</v>
      </c>
      <c r="E4732" s="130">
        <v>-1360</v>
      </c>
      <c r="F4732" s="130">
        <v>0</v>
      </c>
      <c r="G4732" s="130">
        <v>-1360</v>
      </c>
      <c r="H4732" s="131">
        <v>-52.307692307692307</v>
      </c>
      <c r="I4732" s="132">
        <v>3960</v>
      </c>
    </row>
    <row r="4733" spans="1:9" ht="13.5" customHeight="1" x14ac:dyDescent="0.2">
      <c r="A4733" s="127">
        <v>10123</v>
      </c>
      <c r="B4733" s="127" t="str">
        <f t="shared" si="74"/>
        <v>E03</v>
      </c>
      <c r="C4733" s="129" t="s">
        <v>17</v>
      </c>
      <c r="D4733" s="130">
        <v>593868</v>
      </c>
      <c r="E4733" s="130">
        <v>0</v>
      </c>
      <c r="F4733" s="130">
        <v>0</v>
      </c>
      <c r="G4733" s="130">
        <v>0</v>
      </c>
      <c r="H4733" s="131">
        <v>0</v>
      </c>
      <c r="I4733" s="132">
        <v>593868</v>
      </c>
    </row>
    <row r="4734" spans="1:9" ht="13.5" customHeight="1" x14ac:dyDescent="0.2">
      <c r="A4734" s="127">
        <v>10123</v>
      </c>
      <c r="B4734" s="127" t="str">
        <f t="shared" si="74"/>
        <v>E04</v>
      </c>
      <c r="C4734" s="129" t="s">
        <v>18</v>
      </c>
      <c r="D4734" s="130">
        <v>13714</v>
      </c>
      <c r="E4734" s="130">
        <v>0</v>
      </c>
      <c r="F4734" s="130">
        <v>0</v>
      </c>
      <c r="G4734" s="130">
        <v>0</v>
      </c>
      <c r="H4734" s="131">
        <v>0</v>
      </c>
      <c r="I4734" s="132">
        <v>13714</v>
      </c>
    </row>
    <row r="4735" spans="1:9" ht="13.5" customHeight="1" x14ac:dyDescent="0.2">
      <c r="A4735" s="127">
        <v>10123</v>
      </c>
      <c r="B4735" s="127" t="str">
        <f t="shared" si="74"/>
        <v>E05</v>
      </c>
      <c r="C4735" s="129" t="s">
        <v>214</v>
      </c>
      <c r="D4735" s="130">
        <v>61426</v>
      </c>
      <c r="E4735" s="130">
        <v>0</v>
      </c>
      <c r="F4735" s="130">
        <v>0</v>
      </c>
      <c r="G4735" s="130">
        <v>0</v>
      </c>
      <c r="H4735" s="131">
        <v>0</v>
      </c>
      <c r="I4735" s="132">
        <v>61426</v>
      </c>
    </row>
    <row r="4736" spans="1:9" ht="13.5" customHeight="1" x14ac:dyDescent="0.2">
      <c r="A4736" s="127">
        <v>10123</v>
      </c>
      <c r="B4736" s="127" t="str">
        <f t="shared" si="74"/>
        <v>E07</v>
      </c>
      <c r="C4736" s="129" t="s">
        <v>19</v>
      </c>
      <c r="D4736" s="130">
        <v>74686</v>
      </c>
      <c r="E4736" s="130">
        <v>-2320</v>
      </c>
      <c r="F4736" s="130">
        <v>0</v>
      </c>
      <c r="G4736" s="130">
        <v>-2320</v>
      </c>
      <c r="H4736" s="131">
        <v>-3.1063385373430092</v>
      </c>
      <c r="I4736" s="132">
        <v>77006</v>
      </c>
    </row>
    <row r="4737" spans="1:9" ht="13.5" customHeight="1" x14ac:dyDescent="0.2">
      <c r="A4737" s="127">
        <v>10123</v>
      </c>
      <c r="B4737" s="127" t="str">
        <f t="shared" si="74"/>
        <v>E08</v>
      </c>
      <c r="C4737" s="129" t="s">
        <v>20</v>
      </c>
      <c r="D4737" s="130">
        <v>16294</v>
      </c>
      <c r="E4737" s="130">
        <v>1063.22</v>
      </c>
      <c r="F4737" s="130">
        <v>0</v>
      </c>
      <c r="G4737" s="130">
        <v>1063.22</v>
      </c>
      <c r="H4737" s="131">
        <v>6.5252240088376086</v>
      </c>
      <c r="I4737" s="132">
        <v>15230.78</v>
      </c>
    </row>
    <row r="4738" spans="1:9" ht="13.5" customHeight="1" x14ac:dyDescent="0.2">
      <c r="A4738" s="127">
        <v>10123</v>
      </c>
      <c r="B4738" s="127" t="str">
        <f t="shared" si="74"/>
        <v>E09</v>
      </c>
      <c r="C4738" s="129" t="s">
        <v>215</v>
      </c>
      <c r="D4738" s="130">
        <v>5545</v>
      </c>
      <c r="E4738" s="130">
        <v>2712.4</v>
      </c>
      <c r="F4738" s="130">
        <v>0</v>
      </c>
      <c r="G4738" s="130">
        <v>2712.4</v>
      </c>
      <c r="H4738" s="131">
        <v>48.916140667267811</v>
      </c>
      <c r="I4738" s="132">
        <v>2832.6</v>
      </c>
    </row>
    <row r="4739" spans="1:9" ht="13.5" customHeight="1" x14ac:dyDescent="0.2">
      <c r="A4739" s="127">
        <v>10123</v>
      </c>
      <c r="B4739" s="127" t="str">
        <f t="shared" si="74"/>
        <v>E10</v>
      </c>
      <c r="C4739" s="129" t="s">
        <v>21</v>
      </c>
      <c r="D4739" s="130">
        <v>21147</v>
      </c>
      <c r="E4739" s="130">
        <v>668.98</v>
      </c>
      <c r="F4739" s="130">
        <v>0</v>
      </c>
      <c r="G4739" s="130">
        <v>668.98</v>
      </c>
      <c r="H4739" s="131">
        <v>3.1634747245472168</v>
      </c>
      <c r="I4739" s="132">
        <v>20478.02</v>
      </c>
    </row>
    <row r="4740" spans="1:9" ht="13.5" customHeight="1" x14ac:dyDescent="0.2">
      <c r="A4740" s="127">
        <v>10123</v>
      </c>
      <c r="B4740" s="127" t="str">
        <f t="shared" si="74"/>
        <v>E11</v>
      </c>
      <c r="C4740" s="129" t="s">
        <v>22</v>
      </c>
      <c r="D4740" s="130">
        <v>2600</v>
      </c>
      <c r="E4740" s="130">
        <v>0</v>
      </c>
      <c r="F4740" s="130">
        <v>0</v>
      </c>
      <c r="G4740" s="130">
        <v>0</v>
      </c>
      <c r="H4740" s="131">
        <v>0</v>
      </c>
      <c r="I4740" s="132">
        <v>2600</v>
      </c>
    </row>
    <row r="4741" spans="1:9" ht="12.75" customHeight="1" x14ac:dyDescent="0.2">
      <c r="A4741" s="127">
        <v>10123</v>
      </c>
      <c r="B4741" s="127" t="str">
        <f t="shared" si="74"/>
        <v/>
      </c>
    </row>
    <row r="4742" spans="1:9" ht="13.5" customHeight="1" x14ac:dyDescent="0.2">
      <c r="A4742" s="127">
        <v>10123</v>
      </c>
      <c r="C4742" s="143" t="s">
        <v>23</v>
      </c>
      <c r="D4742" s="144">
        <v>1989748</v>
      </c>
      <c r="E4742" s="144">
        <v>764.6</v>
      </c>
      <c r="F4742" s="144">
        <v>0</v>
      </c>
      <c r="G4742" s="144">
        <v>764.6</v>
      </c>
      <c r="H4742" s="145">
        <v>3.8426976682474363E-2</v>
      </c>
      <c r="I4742" s="146">
        <v>1988983.4</v>
      </c>
    </row>
    <row r="4743" spans="1:9" ht="13.5" customHeight="1" x14ac:dyDescent="0.2">
      <c r="A4743" s="127">
        <v>10123</v>
      </c>
      <c r="B4743" s="127" t="str">
        <f t="shared" si="74"/>
        <v>E12</v>
      </c>
      <c r="C4743" s="129" t="s">
        <v>24</v>
      </c>
      <c r="D4743" s="130">
        <v>32928</v>
      </c>
      <c r="E4743" s="130">
        <v>9014.5400000000009</v>
      </c>
      <c r="F4743" s="130">
        <v>0</v>
      </c>
      <c r="G4743" s="130">
        <v>9014.5400000000009</v>
      </c>
      <c r="H4743" s="131">
        <v>27.376518464528672</v>
      </c>
      <c r="I4743" s="132">
        <v>23913.46</v>
      </c>
    </row>
    <row r="4744" spans="1:9" ht="13.5" customHeight="1" x14ac:dyDescent="0.2">
      <c r="A4744" s="127">
        <v>10123</v>
      </c>
      <c r="B4744" s="127" t="str">
        <f t="shared" si="74"/>
        <v>E13</v>
      </c>
      <c r="C4744" s="129" t="s">
        <v>216</v>
      </c>
      <c r="D4744" s="130">
        <v>2071</v>
      </c>
      <c r="E4744" s="130">
        <v>659.71</v>
      </c>
      <c r="F4744" s="130">
        <v>0</v>
      </c>
      <c r="G4744" s="130">
        <v>659.71</v>
      </c>
      <c r="H4744" s="131">
        <v>31.854659584741672</v>
      </c>
      <c r="I4744" s="132">
        <v>1411.29</v>
      </c>
    </row>
    <row r="4745" spans="1:9" ht="13.5" customHeight="1" x14ac:dyDescent="0.2">
      <c r="A4745" s="127">
        <v>10123</v>
      </c>
      <c r="B4745" s="127" t="str">
        <f t="shared" si="74"/>
        <v>E14</v>
      </c>
      <c r="C4745" s="129" t="s">
        <v>25</v>
      </c>
      <c r="D4745" s="130">
        <v>75456</v>
      </c>
      <c r="E4745" s="130">
        <v>19556.14</v>
      </c>
      <c r="F4745" s="130">
        <v>0</v>
      </c>
      <c r="G4745" s="130">
        <v>19556.14</v>
      </c>
      <c r="H4745" s="131">
        <v>25.91727629346904</v>
      </c>
      <c r="I4745" s="132">
        <v>55899.86</v>
      </c>
    </row>
    <row r="4746" spans="1:9" ht="13.5" customHeight="1" x14ac:dyDescent="0.2">
      <c r="A4746" s="127">
        <v>10123</v>
      </c>
      <c r="B4746" s="127" t="str">
        <f t="shared" si="74"/>
        <v>E15</v>
      </c>
      <c r="C4746" s="129" t="s">
        <v>26</v>
      </c>
      <c r="D4746" s="130">
        <v>5591</v>
      </c>
      <c r="E4746" s="130">
        <v>1084.92</v>
      </c>
      <c r="F4746" s="130">
        <v>0</v>
      </c>
      <c r="G4746" s="130">
        <v>1084.92</v>
      </c>
      <c r="H4746" s="131">
        <v>19.404757646217135</v>
      </c>
      <c r="I4746" s="132">
        <v>4506.08</v>
      </c>
    </row>
    <row r="4747" spans="1:9" ht="13.5" customHeight="1" x14ac:dyDescent="0.2">
      <c r="A4747" s="127">
        <v>10123</v>
      </c>
      <c r="B4747" s="127" t="str">
        <f t="shared" si="74"/>
        <v>E16</v>
      </c>
      <c r="C4747" s="129" t="s">
        <v>27</v>
      </c>
      <c r="D4747" s="130">
        <v>48263</v>
      </c>
      <c r="E4747" s="130">
        <v>5619.07</v>
      </c>
      <c r="F4747" s="130">
        <v>0</v>
      </c>
      <c r="G4747" s="130">
        <v>5619.07</v>
      </c>
      <c r="H4747" s="131">
        <v>11.642604065225951</v>
      </c>
      <c r="I4747" s="132">
        <v>42643.93</v>
      </c>
    </row>
    <row r="4748" spans="1:9" ht="13.5" customHeight="1" x14ac:dyDescent="0.2">
      <c r="A4748" s="127">
        <v>10123</v>
      </c>
      <c r="B4748" s="127" t="str">
        <f t="shared" si="74"/>
        <v>E17</v>
      </c>
      <c r="C4748" s="129" t="s">
        <v>28</v>
      </c>
      <c r="D4748" s="130">
        <v>28389</v>
      </c>
      <c r="E4748" s="130">
        <v>34017</v>
      </c>
      <c r="F4748" s="130">
        <v>0</v>
      </c>
      <c r="G4748" s="130">
        <v>34017</v>
      </c>
      <c r="H4748" s="131">
        <v>119.82457994293563</v>
      </c>
      <c r="I4748" s="132">
        <v>-5628</v>
      </c>
    </row>
    <row r="4749" spans="1:9" ht="13.5" customHeight="1" x14ac:dyDescent="0.2">
      <c r="A4749" s="127">
        <v>10123</v>
      </c>
      <c r="B4749" s="127" t="str">
        <f t="shared" si="74"/>
        <v>E18</v>
      </c>
      <c r="C4749" s="129" t="s">
        <v>29</v>
      </c>
      <c r="D4749" s="130">
        <v>9223</v>
      </c>
      <c r="E4749" s="130">
        <v>3883.57</v>
      </c>
      <c r="F4749" s="130">
        <v>0</v>
      </c>
      <c r="G4749" s="130">
        <v>3883.57</v>
      </c>
      <c r="H4749" s="131">
        <v>42.107448769380902</v>
      </c>
      <c r="I4749" s="132">
        <v>5339.43</v>
      </c>
    </row>
    <row r="4750" spans="1:9" ht="12.75" customHeight="1" x14ac:dyDescent="0.2">
      <c r="A4750" s="127">
        <v>10123</v>
      </c>
      <c r="B4750" s="127" t="str">
        <f t="shared" si="74"/>
        <v/>
      </c>
    </row>
    <row r="4751" spans="1:9" ht="13.5" customHeight="1" x14ac:dyDescent="0.2">
      <c r="A4751" s="127">
        <v>10123</v>
      </c>
      <c r="C4751" s="143" t="s">
        <v>30</v>
      </c>
      <c r="D4751" s="144">
        <v>201921</v>
      </c>
      <c r="E4751" s="144">
        <v>73834.95</v>
      </c>
      <c r="F4751" s="144">
        <v>0</v>
      </c>
      <c r="G4751" s="144">
        <v>73834.95</v>
      </c>
      <c r="H4751" s="145">
        <v>36.566256110062845</v>
      </c>
      <c r="I4751" s="146">
        <v>128086.05</v>
      </c>
    </row>
    <row r="4752" spans="1:9" ht="13.5" customHeight="1" x14ac:dyDescent="0.2">
      <c r="A4752" s="127">
        <v>10123</v>
      </c>
      <c r="B4752" s="127" t="str">
        <f t="shared" si="74"/>
        <v>E19</v>
      </c>
      <c r="C4752" s="129" t="s">
        <v>31</v>
      </c>
      <c r="D4752" s="130">
        <v>66005</v>
      </c>
      <c r="E4752" s="130">
        <v>18928.25</v>
      </c>
      <c r="F4752" s="130">
        <v>0</v>
      </c>
      <c r="G4752" s="130">
        <v>18928.25</v>
      </c>
      <c r="H4752" s="131">
        <v>28.676994167108557</v>
      </c>
      <c r="I4752" s="132">
        <v>47076.75</v>
      </c>
    </row>
    <row r="4753" spans="1:9" ht="13.5" customHeight="1" x14ac:dyDescent="0.2">
      <c r="A4753" s="127">
        <v>10123</v>
      </c>
      <c r="B4753" s="127" t="str">
        <f t="shared" si="74"/>
        <v>E20</v>
      </c>
      <c r="C4753" s="129" t="s">
        <v>32</v>
      </c>
      <c r="D4753" s="130">
        <v>26623</v>
      </c>
      <c r="E4753" s="130">
        <v>12890.47</v>
      </c>
      <c r="F4753" s="130">
        <v>0</v>
      </c>
      <c r="G4753" s="130">
        <v>12890.47</v>
      </c>
      <c r="H4753" s="131">
        <v>48.418547872140635</v>
      </c>
      <c r="I4753" s="132">
        <v>13732.53</v>
      </c>
    </row>
    <row r="4754" spans="1:9" ht="13.5" customHeight="1" x14ac:dyDescent="0.2">
      <c r="A4754" s="127">
        <v>10123</v>
      </c>
      <c r="B4754" s="127" t="str">
        <f t="shared" si="74"/>
        <v>E22</v>
      </c>
      <c r="C4754" s="129" t="s">
        <v>33</v>
      </c>
      <c r="D4754" s="130">
        <v>18934</v>
      </c>
      <c r="E4754" s="130">
        <v>3412.26</v>
      </c>
      <c r="F4754" s="130">
        <v>0</v>
      </c>
      <c r="G4754" s="130">
        <v>3412.26</v>
      </c>
      <c r="H4754" s="131">
        <v>18.021865427273688</v>
      </c>
      <c r="I4754" s="132">
        <v>15521.74</v>
      </c>
    </row>
    <row r="4755" spans="1:9" ht="13.5" customHeight="1" x14ac:dyDescent="0.2">
      <c r="A4755" s="127">
        <v>10123</v>
      </c>
      <c r="B4755" s="127" t="str">
        <f t="shared" si="74"/>
        <v>E23</v>
      </c>
      <c r="C4755" s="129" t="s">
        <v>34</v>
      </c>
      <c r="D4755" s="130">
        <v>11849</v>
      </c>
      <c r="E4755" s="130">
        <v>806</v>
      </c>
      <c r="F4755" s="130">
        <v>0</v>
      </c>
      <c r="G4755" s="130">
        <v>806</v>
      </c>
      <c r="H4755" s="131">
        <v>6.8022617942442398</v>
      </c>
      <c r="I4755" s="132">
        <v>11043</v>
      </c>
    </row>
    <row r="4756" spans="1:9" ht="13.5" customHeight="1" x14ac:dyDescent="0.2">
      <c r="A4756" s="127">
        <v>10123</v>
      </c>
      <c r="B4756" s="127" t="str">
        <f t="shared" si="74"/>
        <v>E24</v>
      </c>
      <c r="C4756" s="129" t="s">
        <v>35</v>
      </c>
      <c r="D4756" s="130">
        <v>10721</v>
      </c>
      <c r="E4756" s="130">
        <v>1817.71</v>
      </c>
      <c r="F4756" s="130">
        <v>0</v>
      </c>
      <c r="G4756" s="130">
        <v>1817.71</v>
      </c>
      <c r="H4756" s="131">
        <v>16.954668407797779</v>
      </c>
      <c r="I4756" s="132">
        <v>8903.2900000000009</v>
      </c>
    </row>
    <row r="4757" spans="1:9" ht="13.5" customHeight="1" x14ac:dyDescent="0.2">
      <c r="A4757" s="127">
        <v>10123</v>
      </c>
      <c r="B4757" s="127" t="str">
        <f t="shared" si="74"/>
        <v>E25</v>
      </c>
      <c r="C4757" s="129" t="s">
        <v>36</v>
      </c>
      <c r="D4757" s="130">
        <v>117028</v>
      </c>
      <c r="E4757" s="130">
        <v>-1381.8</v>
      </c>
      <c r="F4757" s="130">
        <v>0</v>
      </c>
      <c r="G4757" s="130">
        <v>-1381.8</v>
      </c>
      <c r="H4757" s="131">
        <v>-1.1807430700345216</v>
      </c>
      <c r="I4757" s="132">
        <v>118409.8</v>
      </c>
    </row>
    <row r="4758" spans="1:9" ht="12.75" customHeight="1" x14ac:dyDescent="0.2">
      <c r="A4758" s="127">
        <v>10123</v>
      </c>
      <c r="B4758" s="127" t="str">
        <f t="shared" si="74"/>
        <v/>
      </c>
    </row>
    <row r="4759" spans="1:9" ht="13.5" customHeight="1" x14ac:dyDescent="0.2">
      <c r="A4759" s="127">
        <v>10123</v>
      </c>
      <c r="C4759" s="143" t="s">
        <v>37</v>
      </c>
      <c r="D4759" s="144">
        <v>251160</v>
      </c>
      <c r="E4759" s="144">
        <v>36472.89</v>
      </c>
      <c r="F4759" s="144">
        <v>0</v>
      </c>
      <c r="G4759" s="144">
        <v>36472.89</v>
      </c>
      <c r="H4759" s="145">
        <v>14.521774964166271</v>
      </c>
      <c r="I4759" s="146">
        <v>214687.11</v>
      </c>
    </row>
    <row r="4760" spans="1:9" ht="13.5" customHeight="1" x14ac:dyDescent="0.2">
      <c r="A4760" s="127">
        <v>10123</v>
      </c>
      <c r="B4760" s="127" t="str">
        <f t="shared" si="74"/>
        <v>E26</v>
      </c>
      <c r="C4760" s="129" t="s">
        <v>38</v>
      </c>
      <c r="D4760" s="130">
        <v>34660</v>
      </c>
      <c r="E4760" s="130">
        <v>11249</v>
      </c>
      <c r="F4760" s="130">
        <v>0</v>
      </c>
      <c r="G4760" s="130">
        <v>11249</v>
      </c>
      <c r="H4760" s="131">
        <v>32.455279861511826</v>
      </c>
      <c r="I4760" s="132">
        <v>23411</v>
      </c>
    </row>
    <row r="4761" spans="1:9" ht="13.5" customHeight="1" x14ac:dyDescent="0.2">
      <c r="A4761" s="127">
        <v>10123</v>
      </c>
      <c r="B4761" s="127" t="str">
        <f t="shared" si="74"/>
        <v>E27</v>
      </c>
      <c r="C4761" s="129" t="s">
        <v>39</v>
      </c>
      <c r="D4761" s="130">
        <v>92211</v>
      </c>
      <c r="E4761" s="130">
        <v>19336.82</v>
      </c>
      <c r="F4761" s="130">
        <v>0</v>
      </c>
      <c r="G4761" s="130">
        <v>19336.82</v>
      </c>
      <c r="H4761" s="131">
        <v>20.97018793853228</v>
      </c>
      <c r="I4761" s="132">
        <v>72874.179999999993</v>
      </c>
    </row>
    <row r="4762" spans="1:9" ht="13.5" customHeight="1" x14ac:dyDescent="0.2">
      <c r="A4762" s="127">
        <v>10123</v>
      </c>
      <c r="B4762" s="127" t="str">
        <f t="shared" si="74"/>
        <v>E28</v>
      </c>
      <c r="C4762" s="129" t="s">
        <v>40</v>
      </c>
      <c r="D4762" s="130">
        <v>46503</v>
      </c>
      <c r="E4762" s="130">
        <v>28314</v>
      </c>
      <c r="F4762" s="130">
        <v>0</v>
      </c>
      <c r="G4762" s="130">
        <v>28314</v>
      </c>
      <c r="H4762" s="131">
        <v>60.886394426166049</v>
      </c>
      <c r="I4762" s="132">
        <v>18189</v>
      </c>
    </row>
    <row r="4763" spans="1:9" ht="12.75" customHeight="1" x14ac:dyDescent="0.2">
      <c r="A4763" s="127">
        <v>10123</v>
      </c>
      <c r="B4763" s="127" t="str">
        <f t="shared" si="74"/>
        <v/>
      </c>
    </row>
    <row r="4764" spans="1:9" ht="13.5" customHeight="1" x14ac:dyDescent="0.2">
      <c r="A4764" s="127">
        <v>10123</v>
      </c>
      <c r="C4764" s="143" t="s">
        <v>41</v>
      </c>
      <c r="D4764" s="144">
        <v>173374</v>
      </c>
      <c r="E4764" s="144">
        <v>58899.82</v>
      </c>
      <c r="F4764" s="144">
        <v>0</v>
      </c>
      <c r="G4764" s="144">
        <v>58899.82</v>
      </c>
      <c r="H4764" s="145">
        <v>33.972694867742568</v>
      </c>
      <c r="I4764" s="146">
        <v>114474.18</v>
      </c>
    </row>
    <row r="4765" spans="1:9" ht="13.5" customHeight="1" x14ac:dyDescent="0.2">
      <c r="A4765" s="127">
        <v>10123</v>
      </c>
      <c r="B4765" s="127" t="str">
        <f t="shared" si="74"/>
        <v>Con</v>
      </c>
      <c r="C4765" s="129" t="s">
        <v>42</v>
      </c>
      <c r="D4765" s="130">
        <v>50826</v>
      </c>
      <c r="E4765" s="130">
        <v>0</v>
      </c>
      <c r="F4765" s="130">
        <v>0</v>
      </c>
      <c r="G4765" s="130">
        <v>0</v>
      </c>
      <c r="H4765" s="131">
        <v>0</v>
      </c>
      <c r="I4765" s="132">
        <v>50826</v>
      </c>
    </row>
    <row r="4766" spans="1:9" ht="13.5" customHeight="1" x14ac:dyDescent="0.2">
      <c r="A4766" s="127">
        <v>10123</v>
      </c>
      <c r="B4766" s="127" t="str">
        <f t="shared" si="74"/>
        <v>E30</v>
      </c>
      <c r="C4766" s="129" t="s">
        <v>184</v>
      </c>
      <c r="D4766" s="130">
        <v>33640</v>
      </c>
      <c r="E4766" s="130">
        <v>0</v>
      </c>
      <c r="F4766" s="130">
        <v>0</v>
      </c>
      <c r="G4766" s="130">
        <v>0</v>
      </c>
      <c r="H4766" s="131">
        <v>0</v>
      </c>
      <c r="I4766" s="132">
        <v>33640</v>
      </c>
    </row>
    <row r="4767" spans="1:9" ht="12.75" customHeight="1" x14ac:dyDescent="0.2">
      <c r="A4767" s="127">
        <v>10123</v>
      </c>
      <c r="B4767" s="127" t="str">
        <f t="shared" si="74"/>
        <v/>
      </c>
    </row>
    <row r="4768" spans="1:9" ht="13.5" customHeight="1" x14ac:dyDescent="0.2">
      <c r="A4768" s="127">
        <v>10123</v>
      </c>
      <c r="C4768" s="143" t="s">
        <v>44</v>
      </c>
      <c r="D4768" s="144">
        <v>84466</v>
      </c>
      <c r="E4768" s="144">
        <v>0</v>
      </c>
      <c r="F4768" s="144">
        <v>0</v>
      </c>
      <c r="G4768" s="144">
        <v>0</v>
      </c>
      <c r="H4768" s="145">
        <v>0</v>
      </c>
      <c r="I4768" s="146">
        <v>84466</v>
      </c>
    </row>
    <row r="4769" spans="1:9" ht="0.75" customHeight="1" x14ac:dyDescent="0.2">
      <c r="A4769" s="127">
        <v>10123</v>
      </c>
      <c r="B4769" s="127" t="str">
        <f t="shared" si="74"/>
        <v/>
      </c>
    </row>
    <row r="4770" spans="1:9" ht="15.75" customHeight="1" x14ac:dyDescent="0.2">
      <c r="A4770" s="127">
        <v>10123</v>
      </c>
      <c r="C4770" s="139" t="s">
        <v>45</v>
      </c>
      <c r="D4770" s="140">
        <v>2700669</v>
      </c>
      <c r="E4770" s="140">
        <v>169972.26</v>
      </c>
      <c r="F4770" s="140">
        <v>0</v>
      </c>
      <c r="G4770" s="140">
        <v>169972.26</v>
      </c>
      <c r="H4770" s="141">
        <v>6.2937094475479967</v>
      </c>
      <c r="I4770" s="142">
        <v>2530696.7400000002</v>
      </c>
    </row>
    <row r="4771" spans="1:9" ht="14.25" customHeight="1" x14ac:dyDescent="0.2">
      <c r="A4771" s="127">
        <v>10123</v>
      </c>
      <c r="B4771" s="127" t="s">
        <v>322</v>
      </c>
      <c r="C4771" s="161" t="s">
        <v>46</v>
      </c>
      <c r="D4771" s="162">
        <v>100906</v>
      </c>
      <c r="E4771" s="162">
        <v>-2044250.25</v>
      </c>
      <c r="F4771" s="162">
        <v>0</v>
      </c>
      <c r="G4771" s="162">
        <v>-2044250.25</v>
      </c>
      <c r="H4771" s="151">
        <v>-2025.8956355419898</v>
      </c>
      <c r="I4771" s="152">
        <v>2145156.25</v>
      </c>
    </row>
    <row r="4772" spans="1:9" ht="16.5" customHeight="1" x14ac:dyDescent="0.2">
      <c r="A4772" s="127">
        <v>10123</v>
      </c>
      <c r="B4772" s="127" t="s">
        <v>323</v>
      </c>
      <c r="C4772" s="153" t="s">
        <v>47</v>
      </c>
      <c r="D4772" s="154">
        <v>1</v>
      </c>
      <c r="E4772" s="155"/>
      <c r="F4772" s="155"/>
      <c r="G4772" s="155"/>
      <c r="H4772" s="155"/>
      <c r="I4772" s="156"/>
    </row>
    <row r="4773" spans="1:9" ht="13.5" customHeight="1" x14ac:dyDescent="0.2">
      <c r="A4773" s="127">
        <v>10123</v>
      </c>
      <c r="B4773" s="127" t="str">
        <f>LEFT(C4773,4)</f>
        <v>CI01</v>
      </c>
      <c r="C4773" s="129" t="s">
        <v>48</v>
      </c>
      <c r="D4773" s="130">
        <v>-9360</v>
      </c>
      <c r="E4773" s="130">
        <v>0</v>
      </c>
      <c r="F4773" s="130">
        <v>0</v>
      </c>
      <c r="G4773" s="130">
        <v>0</v>
      </c>
      <c r="H4773" s="131">
        <v>0</v>
      </c>
      <c r="I4773" s="132">
        <v>-9360</v>
      </c>
    </row>
    <row r="4774" spans="1:9" ht="13.5" customHeight="1" x14ac:dyDescent="0.2">
      <c r="A4774" s="127">
        <v>10123</v>
      </c>
      <c r="B4774" s="127" t="str">
        <f>LEFT(C4774,4)</f>
        <v>CI04</v>
      </c>
      <c r="C4774" s="129" t="s">
        <v>225</v>
      </c>
      <c r="D4774" s="130">
        <v>-33640</v>
      </c>
      <c r="E4774" s="130">
        <v>0</v>
      </c>
      <c r="F4774" s="130">
        <v>0</v>
      </c>
      <c r="G4774" s="130">
        <v>0</v>
      </c>
      <c r="H4774" s="131">
        <v>0</v>
      </c>
      <c r="I4774" s="132">
        <v>-33640</v>
      </c>
    </row>
    <row r="4775" spans="1:9" ht="12.75" customHeight="1" x14ac:dyDescent="0.2">
      <c r="A4775" s="127">
        <v>10123</v>
      </c>
      <c r="B4775" s="127" t="str">
        <f t="shared" ref="B4775:B4836" si="75">LEFT(C4775,3)</f>
        <v/>
      </c>
    </row>
    <row r="4776" spans="1:9" ht="13.5" customHeight="1" x14ac:dyDescent="0.2">
      <c r="A4776" s="127">
        <v>10123</v>
      </c>
      <c r="C4776" s="143" t="s">
        <v>51</v>
      </c>
      <c r="D4776" s="144">
        <v>-43000</v>
      </c>
      <c r="E4776" s="144">
        <v>0</v>
      </c>
      <c r="F4776" s="144">
        <v>0</v>
      </c>
      <c r="G4776" s="144">
        <v>0</v>
      </c>
      <c r="H4776" s="145">
        <v>0</v>
      </c>
      <c r="I4776" s="146">
        <v>-43000</v>
      </c>
    </row>
    <row r="4777" spans="1:9" ht="0.75" customHeight="1" x14ac:dyDescent="0.2">
      <c r="A4777" s="127">
        <v>10123</v>
      </c>
      <c r="B4777" s="127" t="str">
        <f t="shared" si="75"/>
        <v/>
      </c>
    </row>
    <row r="4778" spans="1:9" ht="13.5" customHeight="1" x14ac:dyDescent="0.2">
      <c r="A4778" s="127">
        <v>10123</v>
      </c>
      <c r="B4778" s="127" t="str">
        <f>LEFT(C4778,4)</f>
        <v>CE02</v>
      </c>
      <c r="C4778" s="129" t="s">
        <v>230</v>
      </c>
      <c r="D4778" s="130">
        <v>15001</v>
      </c>
      <c r="E4778" s="130">
        <v>11525.66</v>
      </c>
      <c r="F4778" s="130">
        <v>0</v>
      </c>
      <c r="G4778" s="130">
        <v>11525.66</v>
      </c>
      <c r="H4778" s="131">
        <v>76.832611159256032</v>
      </c>
      <c r="I4778" s="132">
        <v>3475.34</v>
      </c>
    </row>
    <row r="4779" spans="1:9" ht="13.5" customHeight="1" x14ac:dyDescent="0.2">
      <c r="A4779" s="127">
        <v>10123</v>
      </c>
      <c r="B4779" s="127" t="str">
        <f>LEFT(C4779,4)</f>
        <v>CE04</v>
      </c>
      <c r="C4779" s="129" t="s">
        <v>227</v>
      </c>
      <c r="D4779" s="130">
        <v>28000</v>
      </c>
      <c r="E4779" s="130">
        <v>0</v>
      </c>
      <c r="F4779" s="130">
        <v>0</v>
      </c>
      <c r="G4779" s="130">
        <v>0</v>
      </c>
      <c r="H4779" s="131">
        <v>0</v>
      </c>
      <c r="I4779" s="132">
        <v>28000</v>
      </c>
    </row>
    <row r="4780" spans="1:9" ht="12.75" customHeight="1" x14ac:dyDescent="0.2">
      <c r="A4780" s="127">
        <v>10123</v>
      </c>
      <c r="B4780" s="127" t="str">
        <f t="shared" si="75"/>
        <v/>
      </c>
    </row>
    <row r="4781" spans="1:9" ht="13.5" customHeight="1" x14ac:dyDescent="0.2">
      <c r="A4781" s="127">
        <v>10123</v>
      </c>
      <c r="C4781" s="143" t="s">
        <v>56</v>
      </c>
      <c r="D4781" s="144">
        <v>43001</v>
      </c>
      <c r="E4781" s="144">
        <v>11525.66</v>
      </c>
      <c r="F4781" s="144">
        <v>0</v>
      </c>
      <c r="G4781" s="144">
        <v>11525.66</v>
      </c>
      <c r="H4781" s="145">
        <v>26.80323713402014</v>
      </c>
      <c r="I4781" s="146">
        <v>31475.34</v>
      </c>
    </row>
    <row r="4782" spans="1:9" ht="0.75" customHeight="1" x14ac:dyDescent="0.2">
      <c r="A4782" s="127">
        <v>10123</v>
      </c>
      <c r="B4782" s="127" t="str">
        <f t="shared" si="75"/>
        <v/>
      </c>
    </row>
    <row r="4783" spans="1:9" ht="14.25" customHeight="1" x14ac:dyDescent="0.2">
      <c r="A4783" s="127">
        <v>10123</v>
      </c>
      <c r="B4783" s="127" t="s">
        <v>324</v>
      </c>
      <c r="C4783" s="157" t="s">
        <v>57</v>
      </c>
      <c r="D4783" s="158">
        <v>1</v>
      </c>
      <c r="E4783" s="158">
        <v>11525.66</v>
      </c>
      <c r="F4783" s="158">
        <v>0</v>
      </c>
      <c r="G4783" s="158">
        <v>11525.66</v>
      </c>
      <c r="H4783" s="159">
        <v>1152566</v>
      </c>
      <c r="I4783" s="160">
        <v>-11524.66</v>
      </c>
    </row>
    <row r="4784" spans="1:9" ht="0.75" customHeight="1" x14ac:dyDescent="0.2">
      <c r="A4784" s="127">
        <v>10123</v>
      </c>
      <c r="B4784" s="127" t="str">
        <f t="shared" si="75"/>
        <v/>
      </c>
    </row>
    <row r="4785" spans="1:9" ht="14.25" customHeight="1" x14ac:dyDescent="0.2">
      <c r="A4785" s="127">
        <v>10123</v>
      </c>
      <c r="B4785" s="127" t="str">
        <f t="shared" si="75"/>
        <v>TOT</v>
      </c>
      <c r="C4785" s="133" t="s">
        <v>58</v>
      </c>
      <c r="D4785" s="134">
        <v>100907</v>
      </c>
      <c r="E4785" s="134">
        <v>-2032724.59</v>
      </c>
      <c r="F4785" s="134">
        <v>0</v>
      </c>
      <c r="G4785" s="134">
        <v>-2032724.59</v>
      </c>
      <c r="H4785" s="135">
        <v>-2014.4534967841676</v>
      </c>
      <c r="I4785" s="136">
        <v>2133631.59</v>
      </c>
    </row>
    <row r="4786" spans="1:9" ht="6.75" customHeight="1" x14ac:dyDescent="0.2">
      <c r="B4786" s="127" t="str">
        <f t="shared" si="75"/>
        <v>Lon</v>
      </c>
      <c r="C4786" s="247" t="s">
        <v>202</v>
      </c>
      <c r="D4786" s="247"/>
      <c r="E4786" s="247"/>
      <c r="F4786" s="247"/>
      <c r="G4786" s="247"/>
    </row>
    <row r="4787" spans="1:9" ht="13.5" customHeight="1" x14ac:dyDescent="0.2">
      <c r="B4787" s="127" t="str">
        <f t="shared" si="75"/>
        <v/>
      </c>
      <c r="C4787" s="247"/>
      <c r="D4787" s="247"/>
      <c r="E4787" s="247"/>
      <c r="F4787" s="247"/>
      <c r="G4787" s="247"/>
    </row>
    <row r="4788" spans="1:9" ht="6.75" customHeight="1" x14ac:dyDescent="0.2">
      <c r="B4788" s="127" t="str">
        <f t="shared" si="75"/>
        <v/>
      </c>
      <c r="C4788" s="247"/>
      <c r="D4788" s="247"/>
      <c r="E4788" s="247"/>
      <c r="F4788" s="247"/>
      <c r="G4788" s="247"/>
    </row>
    <row r="4789" spans="1:9" ht="13.5" customHeight="1" x14ac:dyDescent="0.2">
      <c r="B4789" s="127" t="str">
        <f t="shared" si="75"/>
        <v>Rep</v>
      </c>
      <c r="C4789" s="248" t="s">
        <v>203</v>
      </c>
      <c r="D4789" s="248"/>
      <c r="E4789" s="248"/>
      <c r="F4789" s="248"/>
      <c r="G4789" s="248"/>
    </row>
    <row r="4790" spans="1:9" ht="6.75" customHeight="1" x14ac:dyDescent="0.2">
      <c r="B4790" s="127" t="str">
        <f t="shared" si="75"/>
        <v/>
      </c>
    </row>
    <row r="4791" spans="1:9" ht="12.75" customHeight="1" x14ac:dyDescent="0.2">
      <c r="B4791" s="127" t="str">
        <f t="shared" si="75"/>
        <v>Cos</v>
      </c>
      <c r="C4791" s="248" t="s">
        <v>293</v>
      </c>
      <c r="D4791" s="248"/>
      <c r="E4791" s="248"/>
      <c r="F4791" s="248"/>
      <c r="G4791" s="248"/>
    </row>
    <row r="4792" spans="1:9" ht="13.5" customHeight="1" x14ac:dyDescent="0.2">
      <c r="B4792" s="127" t="str">
        <f t="shared" si="75"/>
        <v/>
      </c>
      <c r="C4792" s="248"/>
      <c r="D4792" s="248"/>
      <c r="E4792" s="248"/>
      <c r="F4792" s="248"/>
      <c r="G4792" s="248"/>
    </row>
    <row r="4793" spans="1:9" ht="6" customHeight="1" x14ac:dyDescent="0.2">
      <c r="B4793" s="127" t="str">
        <f t="shared" si="75"/>
        <v/>
      </c>
    </row>
    <row r="4794" spans="1:9" ht="13.5" customHeight="1" x14ac:dyDescent="0.2">
      <c r="B4794" s="127" t="str">
        <f t="shared" si="75"/>
        <v xml:space="preserve">
CF</v>
      </c>
      <c r="C4794" s="249" t="s">
        <v>205</v>
      </c>
      <c r="D4794" s="251" t="s">
        <v>206</v>
      </c>
      <c r="E4794" s="251" t="s">
        <v>207</v>
      </c>
      <c r="F4794" s="251" t="s">
        <v>208</v>
      </c>
      <c r="G4794" s="252" t="s">
        <v>209</v>
      </c>
      <c r="H4794" s="245" t="s">
        <v>210</v>
      </c>
      <c r="I4794" s="243" t="s">
        <v>211</v>
      </c>
    </row>
    <row r="4795" spans="1:9" ht="15" customHeight="1" x14ac:dyDescent="0.2">
      <c r="B4795" s="127" t="str">
        <f t="shared" si="75"/>
        <v/>
      </c>
      <c r="C4795" s="250"/>
      <c r="D4795" s="246"/>
      <c r="E4795" s="246"/>
      <c r="F4795" s="246"/>
      <c r="G4795" s="253"/>
      <c r="H4795" s="246"/>
      <c r="I4795" s="244"/>
    </row>
    <row r="4796" spans="1:9" ht="16.5" customHeight="1" x14ac:dyDescent="0.2">
      <c r="A4796" s="127">
        <v>10124</v>
      </c>
      <c r="B4796" s="126" t="s">
        <v>321</v>
      </c>
      <c r="C4796" s="147" t="s">
        <v>5</v>
      </c>
      <c r="D4796" s="148">
        <v>177512</v>
      </c>
      <c r="E4796" s="149"/>
      <c r="F4796" s="149"/>
      <c r="G4796" s="149"/>
      <c r="H4796" s="149"/>
      <c r="I4796" s="150"/>
    </row>
    <row r="4797" spans="1:9" ht="13.5" customHeight="1" x14ac:dyDescent="0.2">
      <c r="A4797" s="127">
        <v>10124</v>
      </c>
      <c r="B4797" s="127" t="str">
        <f t="shared" si="75"/>
        <v>I01</v>
      </c>
      <c r="C4797" s="129" t="s">
        <v>6</v>
      </c>
      <c r="D4797" s="130">
        <v>-1980495</v>
      </c>
      <c r="E4797" s="130">
        <v>-550138</v>
      </c>
      <c r="F4797" s="130">
        <v>0</v>
      </c>
      <c r="G4797" s="130">
        <v>-550138</v>
      </c>
      <c r="H4797" s="131">
        <v>27.777803023991478</v>
      </c>
      <c r="I4797" s="132">
        <v>-1430357</v>
      </c>
    </row>
    <row r="4798" spans="1:9" ht="13.5" customHeight="1" x14ac:dyDescent="0.2">
      <c r="A4798" s="127">
        <v>10124</v>
      </c>
      <c r="B4798" s="127" t="str">
        <f t="shared" si="75"/>
        <v>I03</v>
      </c>
      <c r="C4798" s="129" t="s">
        <v>7</v>
      </c>
      <c r="D4798" s="130">
        <v>-44190</v>
      </c>
      <c r="E4798" s="130">
        <v>-15682</v>
      </c>
      <c r="F4798" s="130">
        <v>0</v>
      </c>
      <c r="G4798" s="130">
        <v>-15682</v>
      </c>
      <c r="H4798" s="131">
        <v>35.48766689296221</v>
      </c>
      <c r="I4798" s="132">
        <v>-28508</v>
      </c>
    </row>
    <row r="4799" spans="1:9" ht="13.5" customHeight="1" x14ac:dyDescent="0.2">
      <c r="A4799" s="127">
        <v>10124</v>
      </c>
      <c r="B4799" s="127" t="str">
        <f t="shared" si="75"/>
        <v>I05</v>
      </c>
      <c r="C4799" s="129" t="s">
        <v>8</v>
      </c>
      <c r="D4799" s="130">
        <v>-174040</v>
      </c>
      <c r="E4799" s="130">
        <v>0</v>
      </c>
      <c r="F4799" s="130">
        <v>0</v>
      </c>
      <c r="G4799" s="130">
        <v>0</v>
      </c>
      <c r="H4799" s="131">
        <v>0</v>
      </c>
      <c r="I4799" s="132">
        <v>-174040</v>
      </c>
    </row>
    <row r="4800" spans="1:9" ht="13.5" customHeight="1" x14ac:dyDescent="0.2">
      <c r="A4800" s="127">
        <v>10124</v>
      </c>
      <c r="B4800" s="127" t="str">
        <f t="shared" si="75"/>
        <v>I07</v>
      </c>
      <c r="C4800" s="129" t="s">
        <v>212</v>
      </c>
      <c r="D4800" s="130">
        <v>0</v>
      </c>
      <c r="E4800" s="130">
        <v>-1745</v>
      </c>
      <c r="F4800" s="130">
        <v>0</v>
      </c>
      <c r="G4800" s="130">
        <v>-1745</v>
      </c>
      <c r="H4800" s="131">
        <v>0</v>
      </c>
      <c r="I4800" s="132">
        <v>1745</v>
      </c>
    </row>
    <row r="4801" spans="1:9" ht="13.5" customHeight="1" x14ac:dyDescent="0.2">
      <c r="A4801" s="127">
        <v>10124</v>
      </c>
      <c r="B4801" s="127" t="str">
        <f t="shared" si="75"/>
        <v>I08</v>
      </c>
      <c r="C4801" s="129" t="s">
        <v>213</v>
      </c>
      <c r="D4801" s="130">
        <v>-80290</v>
      </c>
      <c r="E4801" s="130">
        <v>-12598.14</v>
      </c>
      <c r="F4801" s="130">
        <v>0</v>
      </c>
      <c r="G4801" s="130">
        <v>-12598.14</v>
      </c>
      <c r="H4801" s="131">
        <v>15.690795864989413</v>
      </c>
      <c r="I4801" s="132">
        <v>-67691.86</v>
      </c>
    </row>
    <row r="4802" spans="1:9" ht="13.5" customHeight="1" x14ac:dyDescent="0.2">
      <c r="A4802" s="127">
        <v>10124</v>
      </c>
      <c r="B4802" s="127" t="str">
        <f t="shared" si="75"/>
        <v>I09</v>
      </c>
      <c r="C4802" s="129" t="s">
        <v>10</v>
      </c>
      <c r="D4802" s="130">
        <v>-39000</v>
      </c>
      <c r="E4802" s="130">
        <v>-10183.719999999999</v>
      </c>
      <c r="F4802" s="130">
        <v>0</v>
      </c>
      <c r="G4802" s="130">
        <v>-10183.719999999999</v>
      </c>
      <c r="H4802" s="131">
        <v>26.11210256410256</v>
      </c>
      <c r="I4802" s="132">
        <v>-28816.28</v>
      </c>
    </row>
    <row r="4803" spans="1:9" ht="13.5" customHeight="1" x14ac:dyDescent="0.2">
      <c r="A4803" s="127">
        <v>10124</v>
      </c>
      <c r="B4803" s="127" t="str">
        <f t="shared" si="75"/>
        <v>I10</v>
      </c>
      <c r="C4803" s="129" t="s">
        <v>63</v>
      </c>
      <c r="D4803" s="130">
        <v>-4000</v>
      </c>
      <c r="E4803" s="130">
        <v>-4347</v>
      </c>
      <c r="F4803" s="130">
        <v>0</v>
      </c>
      <c r="G4803" s="130">
        <v>-4347</v>
      </c>
      <c r="H4803" s="131">
        <v>108.675</v>
      </c>
      <c r="I4803" s="132">
        <v>347</v>
      </c>
    </row>
    <row r="4804" spans="1:9" ht="13.5" customHeight="1" x14ac:dyDescent="0.2">
      <c r="A4804" s="127">
        <v>10124</v>
      </c>
      <c r="B4804" s="127" t="str">
        <f t="shared" si="75"/>
        <v>I12</v>
      </c>
      <c r="C4804" s="129" t="s">
        <v>11</v>
      </c>
      <c r="D4804" s="130">
        <v>-16300</v>
      </c>
      <c r="E4804" s="130">
        <v>-5109</v>
      </c>
      <c r="F4804" s="130">
        <v>0</v>
      </c>
      <c r="G4804" s="130">
        <v>-5109</v>
      </c>
      <c r="H4804" s="131">
        <v>31.343558282208587</v>
      </c>
      <c r="I4804" s="132">
        <v>-11191</v>
      </c>
    </row>
    <row r="4805" spans="1:9" ht="13.5" customHeight="1" x14ac:dyDescent="0.2">
      <c r="A4805" s="127">
        <v>10124</v>
      </c>
      <c r="B4805" s="127" t="str">
        <f t="shared" si="75"/>
        <v>I13</v>
      </c>
      <c r="C4805" s="129" t="s">
        <v>12</v>
      </c>
      <c r="D4805" s="130">
        <v>-3300</v>
      </c>
      <c r="E4805" s="130">
        <v>-686.27</v>
      </c>
      <c r="F4805" s="130">
        <v>0</v>
      </c>
      <c r="G4805" s="130">
        <v>-686.27</v>
      </c>
      <c r="H4805" s="131">
        <v>20.79606060606061</v>
      </c>
      <c r="I4805" s="132">
        <v>-2613.73</v>
      </c>
    </row>
    <row r="4806" spans="1:9" ht="13.5" customHeight="1" x14ac:dyDescent="0.2">
      <c r="A4806" s="127">
        <v>10124</v>
      </c>
      <c r="B4806" s="127" t="str">
        <f t="shared" si="75"/>
        <v>I18</v>
      </c>
      <c r="C4806" s="129" t="s">
        <v>13</v>
      </c>
      <c r="D4806" s="130">
        <v>-64801</v>
      </c>
      <c r="E4806" s="130">
        <v>0</v>
      </c>
      <c r="F4806" s="130">
        <v>0</v>
      </c>
      <c r="G4806" s="130">
        <v>0</v>
      </c>
      <c r="H4806" s="131">
        <v>0</v>
      </c>
      <c r="I4806" s="132">
        <v>-64801</v>
      </c>
    </row>
    <row r="4807" spans="1:9" ht="12.75" customHeight="1" x14ac:dyDescent="0.2">
      <c r="A4807" s="127">
        <v>10124</v>
      </c>
      <c r="B4807" s="127" t="str">
        <f t="shared" si="75"/>
        <v/>
      </c>
    </row>
    <row r="4808" spans="1:9" ht="13.5" customHeight="1" x14ac:dyDescent="0.2">
      <c r="A4808" s="127">
        <v>10124</v>
      </c>
      <c r="C4808" s="143" t="s">
        <v>14</v>
      </c>
      <c r="D4808" s="144">
        <v>-2406416</v>
      </c>
      <c r="E4808" s="144">
        <v>-600489.13</v>
      </c>
      <c r="F4808" s="144">
        <v>0</v>
      </c>
      <c r="G4808" s="144">
        <v>-600489.13</v>
      </c>
      <c r="H4808" s="145">
        <v>24.953670936363455</v>
      </c>
      <c r="I4808" s="146">
        <v>-1805926.87</v>
      </c>
    </row>
    <row r="4809" spans="1:9" ht="0.75" customHeight="1" x14ac:dyDescent="0.2">
      <c r="A4809" s="127">
        <v>10124</v>
      </c>
      <c r="B4809" s="127" t="str">
        <f t="shared" si="75"/>
        <v/>
      </c>
    </row>
    <row r="4810" spans="1:9" ht="13.5" customHeight="1" x14ac:dyDescent="0.2">
      <c r="A4810" s="127">
        <v>10124</v>
      </c>
      <c r="B4810" s="127" t="str">
        <f t="shared" si="75"/>
        <v>E01</v>
      </c>
      <c r="C4810" s="129" t="s">
        <v>15</v>
      </c>
      <c r="D4810" s="130">
        <v>1057415</v>
      </c>
      <c r="E4810" s="130">
        <v>247322.92</v>
      </c>
      <c r="F4810" s="130">
        <v>0</v>
      </c>
      <c r="G4810" s="130">
        <v>247322.92</v>
      </c>
      <c r="H4810" s="131">
        <v>23.389390163748388</v>
      </c>
      <c r="I4810" s="132">
        <v>810092.08</v>
      </c>
    </row>
    <row r="4811" spans="1:9" ht="13.5" customHeight="1" x14ac:dyDescent="0.2">
      <c r="A4811" s="127">
        <v>10124</v>
      </c>
      <c r="B4811" s="127" t="str">
        <f t="shared" si="75"/>
        <v>E02</v>
      </c>
      <c r="C4811" s="129" t="s">
        <v>16</v>
      </c>
      <c r="D4811" s="130">
        <v>17596</v>
      </c>
      <c r="E4811" s="130">
        <v>3753.9</v>
      </c>
      <c r="F4811" s="130">
        <v>0</v>
      </c>
      <c r="G4811" s="130">
        <v>3753.9</v>
      </c>
      <c r="H4811" s="131">
        <v>21.333825869515799</v>
      </c>
      <c r="I4811" s="132">
        <v>13842.1</v>
      </c>
    </row>
    <row r="4812" spans="1:9" ht="13.5" customHeight="1" x14ac:dyDescent="0.2">
      <c r="A4812" s="127">
        <v>10124</v>
      </c>
      <c r="B4812" s="127" t="str">
        <f t="shared" si="75"/>
        <v>E03</v>
      </c>
      <c r="C4812" s="129" t="s">
        <v>17</v>
      </c>
      <c r="D4812" s="130">
        <v>414720</v>
      </c>
      <c r="E4812" s="130">
        <v>103767.3</v>
      </c>
      <c r="F4812" s="130">
        <v>0</v>
      </c>
      <c r="G4812" s="130">
        <v>103767.3</v>
      </c>
      <c r="H4812" s="131">
        <v>25.021050347222221</v>
      </c>
      <c r="I4812" s="132">
        <v>310952.7</v>
      </c>
    </row>
    <row r="4813" spans="1:9" ht="13.5" customHeight="1" x14ac:dyDescent="0.2">
      <c r="A4813" s="127">
        <v>10124</v>
      </c>
      <c r="B4813" s="127" t="str">
        <f t="shared" si="75"/>
        <v>E04</v>
      </c>
      <c r="C4813" s="129" t="s">
        <v>18</v>
      </c>
      <c r="D4813" s="130">
        <v>44779</v>
      </c>
      <c r="E4813" s="130">
        <v>9790.68</v>
      </c>
      <c r="F4813" s="130">
        <v>0</v>
      </c>
      <c r="G4813" s="130">
        <v>9790.68</v>
      </c>
      <c r="H4813" s="131">
        <v>21.864445387346748</v>
      </c>
      <c r="I4813" s="132">
        <v>34988.32</v>
      </c>
    </row>
    <row r="4814" spans="1:9" ht="13.5" customHeight="1" x14ac:dyDescent="0.2">
      <c r="A4814" s="127">
        <v>10124</v>
      </c>
      <c r="B4814" s="127" t="str">
        <f t="shared" si="75"/>
        <v>E05</v>
      </c>
      <c r="C4814" s="129" t="s">
        <v>214</v>
      </c>
      <c r="D4814" s="130">
        <v>178488</v>
      </c>
      <c r="E4814" s="130">
        <v>44587.34</v>
      </c>
      <c r="F4814" s="130">
        <v>0</v>
      </c>
      <c r="G4814" s="130">
        <v>44587.34</v>
      </c>
      <c r="H4814" s="131">
        <v>24.980581327596251</v>
      </c>
      <c r="I4814" s="132">
        <v>133900.66</v>
      </c>
    </row>
    <row r="4815" spans="1:9" ht="13.5" customHeight="1" x14ac:dyDescent="0.2">
      <c r="A4815" s="127">
        <v>10124</v>
      </c>
      <c r="B4815" s="127" t="str">
        <f t="shared" si="75"/>
        <v>E07</v>
      </c>
      <c r="C4815" s="129" t="s">
        <v>19</v>
      </c>
      <c r="D4815" s="130">
        <v>63103</v>
      </c>
      <c r="E4815" s="130">
        <v>15345.58</v>
      </c>
      <c r="F4815" s="130">
        <v>0</v>
      </c>
      <c r="G4815" s="130">
        <v>15345.58</v>
      </c>
      <c r="H4815" s="131">
        <v>24.31830499342345</v>
      </c>
      <c r="I4815" s="132">
        <v>47757.42</v>
      </c>
    </row>
    <row r="4816" spans="1:9" ht="13.5" customHeight="1" x14ac:dyDescent="0.2">
      <c r="A4816" s="127">
        <v>10124</v>
      </c>
      <c r="B4816" s="127" t="str">
        <f t="shared" si="75"/>
        <v>E08</v>
      </c>
      <c r="C4816" s="129" t="s">
        <v>20</v>
      </c>
      <c r="D4816" s="130">
        <v>4250</v>
      </c>
      <c r="E4816" s="130">
        <v>1346.01</v>
      </c>
      <c r="F4816" s="130">
        <v>0</v>
      </c>
      <c r="G4816" s="130">
        <v>1346.01</v>
      </c>
      <c r="H4816" s="131">
        <v>31.670823529411763</v>
      </c>
      <c r="I4816" s="132">
        <v>2903.99</v>
      </c>
    </row>
    <row r="4817" spans="1:9" ht="13.5" customHeight="1" x14ac:dyDescent="0.2">
      <c r="A4817" s="127">
        <v>10124</v>
      </c>
      <c r="B4817" s="127" t="str">
        <f t="shared" si="75"/>
        <v>E09</v>
      </c>
      <c r="C4817" s="129" t="s">
        <v>215</v>
      </c>
      <c r="D4817" s="130">
        <v>5500</v>
      </c>
      <c r="E4817" s="130">
        <v>3111</v>
      </c>
      <c r="F4817" s="130">
        <v>0</v>
      </c>
      <c r="G4817" s="130">
        <v>3111</v>
      </c>
      <c r="H4817" s="131">
        <v>56.563636363636363</v>
      </c>
      <c r="I4817" s="132">
        <v>2389</v>
      </c>
    </row>
    <row r="4818" spans="1:9" ht="13.5" customHeight="1" x14ac:dyDescent="0.2">
      <c r="A4818" s="127">
        <v>10124</v>
      </c>
      <c r="B4818" s="127" t="str">
        <f t="shared" si="75"/>
        <v>E10</v>
      </c>
      <c r="C4818" s="129" t="s">
        <v>21</v>
      </c>
      <c r="D4818" s="130">
        <v>15644</v>
      </c>
      <c r="E4818" s="130">
        <v>7073</v>
      </c>
      <c r="F4818" s="130">
        <v>0</v>
      </c>
      <c r="G4818" s="130">
        <v>7073</v>
      </c>
      <c r="H4818" s="131">
        <v>45.21222193812325</v>
      </c>
      <c r="I4818" s="132">
        <v>8571</v>
      </c>
    </row>
    <row r="4819" spans="1:9" ht="13.5" customHeight="1" x14ac:dyDescent="0.2">
      <c r="A4819" s="127">
        <v>10124</v>
      </c>
      <c r="B4819" s="127" t="str">
        <f t="shared" si="75"/>
        <v>E11</v>
      </c>
      <c r="C4819" s="129" t="s">
        <v>22</v>
      </c>
      <c r="D4819" s="130">
        <v>5144</v>
      </c>
      <c r="E4819" s="130">
        <v>1220</v>
      </c>
      <c r="F4819" s="130">
        <v>0</v>
      </c>
      <c r="G4819" s="130">
        <v>1220</v>
      </c>
      <c r="H4819" s="131">
        <v>23.716951788491446</v>
      </c>
      <c r="I4819" s="132">
        <v>3924</v>
      </c>
    </row>
    <row r="4820" spans="1:9" ht="12.75" customHeight="1" x14ac:dyDescent="0.2">
      <c r="A4820" s="127">
        <v>10124</v>
      </c>
      <c r="B4820" s="127" t="str">
        <f t="shared" si="75"/>
        <v/>
      </c>
    </row>
    <row r="4821" spans="1:9" ht="13.5" customHeight="1" x14ac:dyDescent="0.2">
      <c r="A4821" s="127">
        <v>10124</v>
      </c>
      <c r="C4821" s="143" t="s">
        <v>23</v>
      </c>
      <c r="D4821" s="144">
        <v>1806639</v>
      </c>
      <c r="E4821" s="144">
        <v>437317.73</v>
      </c>
      <c r="F4821" s="144">
        <v>0</v>
      </c>
      <c r="G4821" s="144">
        <v>437317.73</v>
      </c>
      <c r="H4821" s="145">
        <v>24.206149097855185</v>
      </c>
      <c r="I4821" s="146">
        <v>1369321.27</v>
      </c>
    </row>
    <row r="4822" spans="1:9" ht="13.5" customHeight="1" x14ac:dyDescent="0.2">
      <c r="A4822" s="127">
        <v>10124</v>
      </c>
      <c r="B4822" s="127" t="str">
        <f t="shared" si="75"/>
        <v>E12</v>
      </c>
      <c r="C4822" s="129" t="s">
        <v>24</v>
      </c>
      <c r="D4822" s="130">
        <v>33750</v>
      </c>
      <c r="E4822" s="130">
        <v>9685.06</v>
      </c>
      <c r="F4822" s="130">
        <v>0</v>
      </c>
      <c r="G4822" s="130">
        <v>9685.06</v>
      </c>
      <c r="H4822" s="131">
        <v>28.696474074074072</v>
      </c>
      <c r="I4822" s="132">
        <v>24064.94</v>
      </c>
    </row>
    <row r="4823" spans="1:9" ht="13.5" customHeight="1" x14ac:dyDescent="0.2">
      <c r="A4823" s="127">
        <v>10124</v>
      </c>
      <c r="B4823" s="127" t="str">
        <f t="shared" si="75"/>
        <v>E13</v>
      </c>
      <c r="C4823" s="129" t="s">
        <v>216</v>
      </c>
      <c r="D4823" s="130">
        <v>5119</v>
      </c>
      <c r="E4823" s="130">
        <v>1170</v>
      </c>
      <c r="F4823" s="130">
        <v>0</v>
      </c>
      <c r="G4823" s="130">
        <v>1170</v>
      </c>
      <c r="H4823" s="131">
        <v>22.856026567689003</v>
      </c>
      <c r="I4823" s="132">
        <v>3949</v>
      </c>
    </row>
    <row r="4824" spans="1:9" ht="13.5" customHeight="1" x14ac:dyDescent="0.2">
      <c r="A4824" s="127">
        <v>10124</v>
      </c>
      <c r="B4824" s="127" t="str">
        <f t="shared" si="75"/>
        <v>E14</v>
      </c>
      <c r="C4824" s="129" t="s">
        <v>25</v>
      </c>
      <c r="D4824" s="130">
        <v>35021</v>
      </c>
      <c r="E4824" s="130">
        <v>7308.48</v>
      </c>
      <c r="F4824" s="130">
        <v>0</v>
      </c>
      <c r="G4824" s="130">
        <v>7308.48</v>
      </c>
      <c r="H4824" s="131">
        <v>20.868850118500326</v>
      </c>
      <c r="I4824" s="132">
        <v>27712.52</v>
      </c>
    </row>
    <row r="4825" spans="1:9" ht="13.5" customHeight="1" x14ac:dyDescent="0.2">
      <c r="A4825" s="127">
        <v>10124</v>
      </c>
      <c r="B4825" s="127" t="str">
        <f t="shared" si="75"/>
        <v>E15</v>
      </c>
      <c r="C4825" s="129" t="s">
        <v>26</v>
      </c>
      <c r="D4825" s="130">
        <v>9000</v>
      </c>
      <c r="E4825" s="130">
        <v>0</v>
      </c>
      <c r="F4825" s="130">
        <v>0</v>
      </c>
      <c r="G4825" s="130">
        <v>0</v>
      </c>
      <c r="H4825" s="131">
        <v>0</v>
      </c>
      <c r="I4825" s="132">
        <v>9000</v>
      </c>
    </row>
    <row r="4826" spans="1:9" ht="13.5" customHeight="1" x14ac:dyDescent="0.2">
      <c r="A4826" s="127">
        <v>10124</v>
      </c>
      <c r="B4826" s="127" t="str">
        <f t="shared" si="75"/>
        <v>E16</v>
      </c>
      <c r="C4826" s="129" t="s">
        <v>27</v>
      </c>
      <c r="D4826" s="130">
        <v>33810</v>
      </c>
      <c r="E4826" s="130">
        <v>142.97999999999999</v>
      </c>
      <c r="F4826" s="130">
        <v>0</v>
      </c>
      <c r="G4826" s="130">
        <v>142.97999999999999</v>
      </c>
      <c r="H4826" s="131">
        <v>0.42289263531499555</v>
      </c>
      <c r="I4826" s="132">
        <v>33667.019999999997</v>
      </c>
    </row>
    <row r="4827" spans="1:9" ht="13.5" customHeight="1" x14ac:dyDescent="0.2">
      <c r="A4827" s="127">
        <v>10124</v>
      </c>
      <c r="B4827" s="127" t="str">
        <f t="shared" si="75"/>
        <v>E17</v>
      </c>
      <c r="C4827" s="129" t="s">
        <v>28</v>
      </c>
      <c r="D4827" s="130">
        <v>29938</v>
      </c>
      <c r="E4827" s="130">
        <v>30812.5</v>
      </c>
      <c r="F4827" s="130">
        <v>0</v>
      </c>
      <c r="G4827" s="130">
        <v>30812.5</v>
      </c>
      <c r="H4827" s="131">
        <v>102.9210368094061</v>
      </c>
      <c r="I4827" s="132">
        <v>-874.5</v>
      </c>
    </row>
    <row r="4828" spans="1:9" ht="13.5" customHeight="1" x14ac:dyDescent="0.2">
      <c r="A4828" s="127">
        <v>10124</v>
      </c>
      <c r="B4828" s="127" t="str">
        <f t="shared" si="75"/>
        <v>E18</v>
      </c>
      <c r="C4828" s="129" t="s">
        <v>29</v>
      </c>
      <c r="D4828" s="130">
        <v>13327</v>
      </c>
      <c r="E4828" s="130">
        <v>4114.3599999999997</v>
      </c>
      <c r="F4828" s="130">
        <v>0</v>
      </c>
      <c r="G4828" s="130">
        <v>4114.3599999999997</v>
      </c>
      <c r="H4828" s="131">
        <v>30.872364373077207</v>
      </c>
      <c r="I4828" s="132">
        <v>9212.64</v>
      </c>
    </row>
    <row r="4829" spans="1:9" ht="12.75" customHeight="1" x14ac:dyDescent="0.2">
      <c r="A4829" s="127">
        <v>10124</v>
      </c>
      <c r="B4829" s="127" t="str">
        <f t="shared" si="75"/>
        <v/>
      </c>
    </row>
    <row r="4830" spans="1:9" ht="13.5" customHeight="1" x14ac:dyDescent="0.2">
      <c r="A4830" s="127">
        <v>10124</v>
      </c>
      <c r="C4830" s="143" t="s">
        <v>30</v>
      </c>
      <c r="D4830" s="144">
        <v>159965</v>
      </c>
      <c r="E4830" s="144">
        <v>53233.38</v>
      </c>
      <c r="F4830" s="144">
        <v>0</v>
      </c>
      <c r="G4830" s="144">
        <v>53233.38</v>
      </c>
      <c r="H4830" s="145">
        <v>33.278142093582971</v>
      </c>
      <c r="I4830" s="146">
        <v>106731.62</v>
      </c>
    </row>
    <row r="4831" spans="1:9" ht="13.5" customHeight="1" x14ac:dyDescent="0.2">
      <c r="A4831" s="127">
        <v>10124</v>
      </c>
      <c r="B4831" s="127" t="str">
        <f t="shared" si="75"/>
        <v>E19</v>
      </c>
      <c r="C4831" s="129" t="s">
        <v>31</v>
      </c>
      <c r="D4831" s="130">
        <v>71164</v>
      </c>
      <c r="E4831" s="130">
        <v>13019.39</v>
      </c>
      <c r="F4831" s="130">
        <v>0</v>
      </c>
      <c r="G4831" s="130">
        <v>13019.39</v>
      </c>
      <c r="H4831" s="131">
        <v>18.294910347928727</v>
      </c>
      <c r="I4831" s="132">
        <v>58144.61</v>
      </c>
    </row>
    <row r="4832" spans="1:9" ht="13.5" customHeight="1" x14ac:dyDescent="0.2">
      <c r="A4832" s="127">
        <v>10124</v>
      </c>
      <c r="B4832" s="127" t="str">
        <f t="shared" si="75"/>
        <v>E20</v>
      </c>
      <c r="C4832" s="129" t="s">
        <v>32</v>
      </c>
      <c r="D4832" s="130">
        <v>24142</v>
      </c>
      <c r="E4832" s="130">
        <v>12722.32</v>
      </c>
      <c r="F4832" s="130">
        <v>0</v>
      </c>
      <c r="G4832" s="130">
        <v>12722.32</v>
      </c>
      <c r="H4832" s="131">
        <v>52.697870930328882</v>
      </c>
      <c r="I4832" s="132">
        <v>11419.68</v>
      </c>
    </row>
    <row r="4833" spans="1:9" ht="13.5" customHeight="1" x14ac:dyDescent="0.2">
      <c r="A4833" s="127">
        <v>10124</v>
      </c>
      <c r="B4833" s="127" t="str">
        <f t="shared" si="75"/>
        <v>E22</v>
      </c>
      <c r="C4833" s="129" t="s">
        <v>33</v>
      </c>
      <c r="D4833" s="130">
        <v>25618</v>
      </c>
      <c r="E4833" s="130">
        <v>5480.54</v>
      </c>
      <c r="F4833" s="130">
        <v>0</v>
      </c>
      <c r="G4833" s="130">
        <v>5480.54</v>
      </c>
      <c r="H4833" s="131">
        <v>21.39331719884456</v>
      </c>
      <c r="I4833" s="132">
        <v>20137.46</v>
      </c>
    </row>
    <row r="4834" spans="1:9" ht="13.5" customHeight="1" x14ac:dyDescent="0.2">
      <c r="A4834" s="127">
        <v>10124</v>
      </c>
      <c r="B4834" s="127" t="str">
        <f t="shared" si="75"/>
        <v>E23</v>
      </c>
      <c r="C4834" s="129" t="s">
        <v>34</v>
      </c>
      <c r="D4834" s="130">
        <v>10196</v>
      </c>
      <c r="E4834" s="130">
        <v>776</v>
      </c>
      <c r="F4834" s="130">
        <v>0</v>
      </c>
      <c r="G4834" s="130">
        <v>776</v>
      </c>
      <c r="H4834" s="131">
        <v>7.6108277755982741</v>
      </c>
      <c r="I4834" s="132">
        <v>9420</v>
      </c>
    </row>
    <row r="4835" spans="1:9" ht="13.5" customHeight="1" x14ac:dyDescent="0.2">
      <c r="A4835" s="127">
        <v>10124</v>
      </c>
      <c r="B4835" s="127" t="str">
        <f t="shared" si="75"/>
        <v>E24</v>
      </c>
      <c r="C4835" s="129" t="s">
        <v>35</v>
      </c>
      <c r="D4835" s="130">
        <v>16560</v>
      </c>
      <c r="E4835" s="130">
        <v>2666.79</v>
      </c>
      <c r="F4835" s="130">
        <v>0</v>
      </c>
      <c r="G4835" s="130">
        <v>2666.79</v>
      </c>
      <c r="H4835" s="131">
        <v>16.103804347826088</v>
      </c>
      <c r="I4835" s="132">
        <v>13893.21</v>
      </c>
    </row>
    <row r="4836" spans="1:9" ht="13.5" customHeight="1" x14ac:dyDescent="0.2">
      <c r="A4836" s="127">
        <v>10124</v>
      </c>
      <c r="B4836" s="127" t="str">
        <f t="shared" si="75"/>
        <v>E25</v>
      </c>
      <c r="C4836" s="129" t="s">
        <v>36</v>
      </c>
      <c r="D4836" s="130">
        <v>113701</v>
      </c>
      <c r="E4836" s="130">
        <v>-502.3</v>
      </c>
      <c r="F4836" s="130">
        <v>0</v>
      </c>
      <c r="G4836" s="130">
        <v>-502.3</v>
      </c>
      <c r="H4836" s="131">
        <v>-0.44177271967704762</v>
      </c>
      <c r="I4836" s="132">
        <v>114203.3</v>
      </c>
    </row>
    <row r="4837" spans="1:9" ht="12.75" customHeight="1" x14ac:dyDescent="0.2">
      <c r="A4837" s="127">
        <v>10124</v>
      </c>
      <c r="B4837" s="127" t="str">
        <f t="shared" ref="B4837:B4900" si="76">LEFT(C4837,3)</f>
        <v/>
      </c>
    </row>
    <row r="4838" spans="1:9" ht="13.5" customHeight="1" x14ac:dyDescent="0.2">
      <c r="A4838" s="127">
        <v>10124</v>
      </c>
      <c r="C4838" s="143" t="s">
        <v>37</v>
      </c>
      <c r="D4838" s="144">
        <v>261381</v>
      </c>
      <c r="E4838" s="144">
        <v>34162.74</v>
      </c>
      <c r="F4838" s="144">
        <v>0</v>
      </c>
      <c r="G4838" s="144">
        <v>34162.74</v>
      </c>
      <c r="H4838" s="145">
        <v>13.070093082511738</v>
      </c>
      <c r="I4838" s="146">
        <v>227218.26</v>
      </c>
    </row>
    <row r="4839" spans="1:9" ht="13.5" customHeight="1" x14ac:dyDescent="0.2">
      <c r="A4839" s="127">
        <v>10124</v>
      </c>
      <c r="B4839" s="127" t="str">
        <f t="shared" si="76"/>
        <v>E26</v>
      </c>
      <c r="C4839" s="129" t="s">
        <v>38</v>
      </c>
      <c r="D4839" s="130">
        <v>17015</v>
      </c>
      <c r="E4839" s="130">
        <v>10175</v>
      </c>
      <c r="F4839" s="130">
        <v>0</v>
      </c>
      <c r="G4839" s="130">
        <v>10175</v>
      </c>
      <c r="H4839" s="131">
        <v>59.800176315016159</v>
      </c>
      <c r="I4839" s="132">
        <v>6840</v>
      </c>
    </row>
    <row r="4840" spans="1:9" ht="13.5" customHeight="1" x14ac:dyDescent="0.2">
      <c r="A4840" s="127">
        <v>10124</v>
      </c>
      <c r="B4840" s="127" t="str">
        <f t="shared" si="76"/>
        <v>E27</v>
      </c>
      <c r="C4840" s="129" t="s">
        <v>39</v>
      </c>
      <c r="D4840" s="130">
        <v>194375</v>
      </c>
      <c r="E4840" s="130">
        <v>33849.919999999998</v>
      </c>
      <c r="F4840" s="130">
        <v>0</v>
      </c>
      <c r="G4840" s="130">
        <v>33849.919999999998</v>
      </c>
      <c r="H4840" s="131">
        <v>17.414749839228296</v>
      </c>
      <c r="I4840" s="132">
        <v>160525.07999999999</v>
      </c>
    </row>
    <row r="4841" spans="1:9" ht="13.5" customHeight="1" x14ac:dyDescent="0.2">
      <c r="A4841" s="127">
        <v>10124</v>
      </c>
      <c r="B4841" s="127" t="str">
        <f t="shared" si="76"/>
        <v>E28</v>
      </c>
      <c r="C4841" s="129" t="s">
        <v>40</v>
      </c>
      <c r="D4841" s="130">
        <v>23188</v>
      </c>
      <c r="E4841" s="130">
        <v>1764</v>
      </c>
      <c r="F4841" s="130">
        <v>0</v>
      </c>
      <c r="G4841" s="130">
        <v>1764</v>
      </c>
      <c r="H4841" s="131">
        <v>7.6073831292047611</v>
      </c>
      <c r="I4841" s="132">
        <v>21424</v>
      </c>
    </row>
    <row r="4842" spans="1:9" ht="12.75" customHeight="1" x14ac:dyDescent="0.2">
      <c r="A4842" s="127">
        <v>10124</v>
      </c>
      <c r="B4842" s="127" t="str">
        <f t="shared" si="76"/>
        <v/>
      </c>
    </row>
    <row r="4843" spans="1:9" ht="13.5" customHeight="1" x14ac:dyDescent="0.2">
      <c r="A4843" s="127">
        <v>10124</v>
      </c>
      <c r="C4843" s="143" t="s">
        <v>41</v>
      </c>
      <c r="D4843" s="144">
        <v>234578</v>
      </c>
      <c r="E4843" s="144">
        <v>45788.92</v>
      </c>
      <c r="F4843" s="144">
        <v>0</v>
      </c>
      <c r="G4843" s="144">
        <v>45788.92</v>
      </c>
      <c r="H4843" s="145">
        <v>19.519699204528983</v>
      </c>
      <c r="I4843" s="146">
        <v>188789.08</v>
      </c>
    </row>
    <row r="4844" spans="1:9" ht="13.5" customHeight="1" x14ac:dyDescent="0.2">
      <c r="A4844" s="127">
        <v>10124</v>
      </c>
      <c r="B4844" s="127" t="str">
        <f t="shared" si="76"/>
        <v>Con</v>
      </c>
      <c r="C4844" s="129" t="s">
        <v>42</v>
      </c>
      <c r="D4844" s="130">
        <v>46365</v>
      </c>
      <c r="E4844" s="130">
        <v>0</v>
      </c>
      <c r="F4844" s="130">
        <v>0</v>
      </c>
      <c r="G4844" s="130">
        <v>0</v>
      </c>
      <c r="H4844" s="131">
        <v>0</v>
      </c>
      <c r="I4844" s="132">
        <v>46365</v>
      </c>
    </row>
    <row r="4845" spans="1:9" ht="13.5" customHeight="1" x14ac:dyDescent="0.2">
      <c r="A4845" s="127">
        <v>10124</v>
      </c>
      <c r="B4845" s="127" t="str">
        <f t="shared" si="76"/>
        <v>E30</v>
      </c>
      <c r="C4845" s="129" t="s">
        <v>184</v>
      </c>
      <c r="D4845" s="130">
        <v>20000</v>
      </c>
      <c r="E4845" s="130">
        <v>0</v>
      </c>
      <c r="F4845" s="130">
        <v>0</v>
      </c>
      <c r="G4845" s="130">
        <v>0</v>
      </c>
      <c r="H4845" s="131">
        <v>0</v>
      </c>
      <c r="I4845" s="132">
        <v>20000</v>
      </c>
    </row>
    <row r="4846" spans="1:9" ht="13.5" customHeight="1" x14ac:dyDescent="0.2">
      <c r="A4846" s="127">
        <v>10124</v>
      </c>
      <c r="B4846" s="127" t="str">
        <f t="shared" si="76"/>
        <v>Rev</v>
      </c>
      <c r="C4846" s="129" t="s">
        <v>224</v>
      </c>
      <c r="D4846" s="130">
        <v>55000</v>
      </c>
      <c r="E4846" s="130">
        <v>0</v>
      </c>
      <c r="F4846" s="130">
        <v>0</v>
      </c>
      <c r="G4846" s="130">
        <v>0</v>
      </c>
      <c r="H4846" s="131">
        <v>0</v>
      </c>
      <c r="I4846" s="132">
        <v>55000</v>
      </c>
    </row>
    <row r="4847" spans="1:9" ht="12.75" customHeight="1" x14ac:dyDescent="0.2">
      <c r="A4847" s="127">
        <v>10124</v>
      </c>
      <c r="B4847" s="127" t="str">
        <f t="shared" si="76"/>
        <v/>
      </c>
    </row>
    <row r="4848" spans="1:9" ht="13.5" customHeight="1" x14ac:dyDescent="0.2">
      <c r="A4848" s="127">
        <v>10124</v>
      </c>
      <c r="C4848" s="143" t="s">
        <v>44</v>
      </c>
      <c r="D4848" s="144">
        <v>121365</v>
      </c>
      <c r="E4848" s="144">
        <v>0</v>
      </c>
      <c r="F4848" s="144">
        <v>0</v>
      </c>
      <c r="G4848" s="144">
        <v>0</v>
      </c>
      <c r="H4848" s="145">
        <v>0</v>
      </c>
      <c r="I4848" s="146">
        <v>121365</v>
      </c>
    </row>
    <row r="4849" spans="1:9" ht="0.75" customHeight="1" x14ac:dyDescent="0.2">
      <c r="A4849" s="127">
        <v>10124</v>
      </c>
      <c r="B4849" s="127" t="str">
        <f t="shared" si="76"/>
        <v/>
      </c>
    </row>
    <row r="4850" spans="1:9" ht="15.75" customHeight="1" x14ac:dyDescent="0.2">
      <c r="A4850" s="127">
        <v>10124</v>
      </c>
      <c r="C4850" s="139" t="s">
        <v>45</v>
      </c>
      <c r="D4850" s="140">
        <v>2583928</v>
      </c>
      <c r="E4850" s="140">
        <v>570502.77</v>
      </c>
      <c r="F4850" s="140">
        <v>0</v>
      </c>
      <c r="G4850" s="140">
        <v>570502.77</v>
      </c>
      <c r="H4850" s="141">
        <v>22.078895774185657</v>
      </c>
      <c r="I4850" s="142">
        <v>2013425.23</v>
      </c>
    </row>
    <row r="4851" spans="1:9" ht="14.25" customHeight="1" x14ac:dyDescent="0.2">
      <c r="A4851" s="127">
        <v>10124</v>
      </c>
      <c r="B4851" s="127" t="s">
        <v>322</v>
      </c>
      <c r="C4851" s="161" t="s">
        <v>46</v>
      </c>
      <c r="D4851" s="162">
        <v>177512</v>
      </c>
      <c r="E4851" s="162">
        <v>-29986.36</v>
      </c>
      <c r="F4851" s="162">
        <v>0</v>
      </c>
      <c r="G4851" s="162">
        <v>-29986.36</v>
      </c>
      <c r="H4851" s="151">
        <v>-16.892581909955382</v>
      </c>
      <c r="I4851" s="152">
        <v>207498.36</v>
      </c>
    </row>
    <row r="4852" spans="1:9" ht="16.5" customHeight="1" x14ac:dyDescent="0.2">
      <c r="A4852" s="127">
        <v>10124</v>
      </c>
      <c r="B4852" s="127" t="s">
        <v>323</v>
      </c>
      <c r="C4852" s="153" t="s">
        <v>47</v>
      </c>
      <c r="D4852" s="154">
        <v>18756</v>
      </c>
      <c r="E4852" s="155"/>
      <c r="F4852" s="155"/>
      <c r="G4852" s="155"/>
      <c r="H4852" s="155"/>
      <c r="I4852" s="156"/>
    </row>
    <row r="4853" spans="1:9" ht="13.5" customHeight="1" x14ac:dyDescent="0.2">
      <c r="A4853" s="127">
        <v>10124</v>
      </c>
      <c r="B4853" s="127" t="str">
        <f>LEFT(C4853,4)</f>
        <v>CI01</v>
      </c>
      <c r="C4853" s="129" t="s">
        <v>48</v>
      </c>
      <c r="D4853" s="130">
        <v>-9369</v>
      </c>
      <c r="E4853" s="130">
        <v>0</v>
      </c>
      <c r="F4853" s="130">
        <v>0</v>
      </c>
      <c r="G4853" s="130">
        <v>0</v>
      </c>
      <c r="H4853" s="131">
        <v>0</v>
      </c>
      <c r="I4853" s="132">
        <v>-9369</v>
      </c>
    </row>
    <row r="4854" spans="1:9" ht="13.5" customHeight="1" x14ac:dyDescent="0.2">
      <c r="A4854" s="127">
        <v>10124</v>
      </c>
      <c r="B4854" s="127" t="str">
        <f>LEFT(C4854,4)</f>
        <v>CI04</v>
      </c>
      <c r="C4854" s="129" t="s">
        <v>225</v>
      </c>
      <c r="D4854" s="130">
        <v>-20000</v>
      </c>
      <c r="E4854" s="130">
        <v>0</v>
      </c>
      <c r="F4854" s="130">
        <v>0</v>
      </c>
      <c r="G4854" s="130">
        <v>0</v>
      </c>
      <c r="H4854" s="131">
        <v>0</v>
      </c>
      <c r="I4854" s="132">
        <v>-20000</v>
      </c>
    </row>
    <row r="4855" spans="1:9" ht="12.75" customHeight="1" x14ac:dyDescent="0.2">
      <c r="A4855" s="127">
        <v>10124</v>
      </c>
      <c r="B4855" s="127" t="str">
        <f t="shared" si="76"/>
        <v/>
      </c>
    </row>
    <row r="4856" spans="1:9" ht="13.5" customHeight="1" x14ac:dyDescent="0.2">
      <c r="A4856" s="127">
        <v>10124</v>
      </c>
      <c r="C4856" s="143" t="s">
        <v>51</v>
      </c>
      <c r="D4856" s="144">
        <v>-29369</v>
      </c>
      <c r="E4856" s="144">
        <v>0</v>
      </c>
      <c r="F4856" s="144">
        <v>0</v>
      </c>
      <c r="G4856" s="144">
        <v>0</v>
      </c>
      <c r="H4856" s="145">
        <v>0</v>
      </c>
      <c r="I4856" s="146">
        <v>-29369</v>
      </c>
    </row>
    <row r="4857" spans="1:9" ht="0.75" customHeight="1" x14ac:dyDescent="0.2">
      <c r="A4857" s="127">
        <v>10124</v>
      </c>
      <c r="B4857" s="127" t="str">
        <f t="shared" si="76"/>
        <v/>
      </c>
    </row>
    <row r="4858" spans="1:9" ht="13.5" customHeight="1" x14ac:dyDescent="0.2">
      <c r="A4858" s="127">
        <v>10124</v>
      </c>
      <c r="B4858" s="127" t="s">
        <v>325</v>
      </c>
      <c r="C4858" s="129" t="s">
        <v>229</v>
      </c>
      <c r="D4858" s="130">
        <v>9387</v>
      </c>
      <c r="E4858" s="130">
        <v>0</v>
      </c>
      <c r="F4858" s="130">
        <v>0</v>
      </c>
      <c r="G4858" s="130">
        <v>0</v>
      </c>
      <c r="H4858" s="131">
        <v>0</v>
      </c>
      <c r="I4858" s="132">
        <v>9387</v>
      </c>
    </row>
    <row r="4859" spans="1:9" ht="13.5" customHeight="1" x14ac:dyDescent="0.2">
      <c r="A4859" s="127">
        <v>10124</v>
      </c>
      <c r="B4859" s="127" t="str">
        <f>LEFT(C4859,4)</f>
        <v>CE02</v>
      </c>
      <c r="C4859" s="129" t="s">
        <v>230</v>
      </c>
      <c r="D4859" s="130">
        <v>18738</v>
      </c>
      <c r="E4859" s="130">
        <v>-1500</v>
      </c>
      <c r="F4859" s="130">
        <v>0</v>
      </c>
      <c r="G4859" s="130">
        <v>-1500</v>
      </c>
      <c r="H4859" s="131">
        <v>-8.0051232788984947</v>
      </c>
      <c r="I4859" s="132">
        <v>20238</v>
      </c>
    </row>
    <row r="4860" spans="1:9" ht="13.5" customHeight="1" x14ac:dyDescent="0.2">
      <c r="A4860" s="127">
        <v>10124</v>
      </c>
      <c r="B4860" s="127" t="str">
        <f>LEFT(C4860,4)</f>
        <v>CE04</v>
      </c>
      <c r="C4860" s="129" t="s">
        <v>227</v>
      </c>
      <c r="D4860" s="130">
        <v>20000</v>
      </c>
      <c r="E4860" s="130">
        <v>0</v>
      </c>
      <c r="F4860" s="130">
        <v>0</v>
      </c>
      <c r="G4860" s="130">
        <v>0</v>
      </c>
      <c r="H4860" s="131">
        <v>0</v>
      </c>
      <c r="I4860" s="132">
        <v>20000</v>
      </c>
    </row>
    <row r="4861" spans="1:9" ht="12.75" customHeight="1" x14ac:dyDescent="0.2">
      <c r="A4861" s="127">
        <v>10124</v>
      </c>
      <c r="B4861" s="127" t="str">
        <f t="shared" si="76"/>
        <v/>
      </c>
    </row>
    <row r="4862" spans="1:9" ht="13.5" customHeight="1" x14ac:dyDescent="0.2">
      <c r="A4862" s="127">
        <v>10124</v>
      </c>
      <c r="C4862" s="143" t="s">
        <v>56</v>
      </c>
      <c r="D4862" s="144">
        <v>48125</v>
      </c>
      <c r="E4862" s="144">
        <v>-1500</v>
      </c>
      <c r="F4862" s="144">
        <v>0</v>
      </c>
      <c r="G4862" s="144">
        <v>-1500</v>
      </c>
      <c r="H4862" s="145">
        <v>-3.1168831168831166</v>
      </c>
      <c r="I4862" s="146">
        <v>49625</v>
      </c>
    </row>
    <row r="4863" spans="1:9" ht="0.75" customHeight="1" x14ac:dyDescent="0.2">
      <c r="A4863" s="127">
        <v>10124</v>
      </c>
      <c r="B4863" s="127" t="str">
        <f t="shared" si="76"/>
        <v/>
      </c>
    </row>
    <row r="4864" spans="1:9" ht="14.25" customHeight="1" x14ac:dyDescent="0.2">
      <c r="A4864" s="127">
        <v>10124</v>
      </c>
      <c r="B4864" s="127" t="s">
        <v>324</v>
      </c>
      <c r="C4864" s="157" t="s">
        <v>57</v>
      </c>
      <c r="D4864" s="158">
        <v>18756</v>
      </c>
      <c r="E4864" s="158">
        <v>-1500</v>
      </c>
      <c r="F4864" s="158">
        <v>0</v>
      </c>
      <c r="G4864" s="158">
        <v>-1500</v>
      </c>
      <c r="H4864" s="159">
        <v>-7.9974408189379389</v>
      </c>
      <c r="I4864" s="160">
        <v>20256</v>
      </c>
    </row>
    <row r="4865" spans="1:9" ht="0.75" customHeight="1" x14ac:dyDescent="0.2">
      <c r="A4865" s="127">
        <v>10124</v>
      </c>
      <c r="B4865" s="127" t="str">
        <f t="shared" si="76"/>
        <v/>
      </c>
    </row>
    <row r="4866" spans="1:9" ht="14.25" customHeight="1" x14ac:dyDescent="0.2">
      <c r="A4866" s="127">
        <v>10124</v>
      </c>
      <c r="B4866" s="127" t="str">
        <f t="shared" si="76"/>
        <v>TOT</v>
      </c>
      <c r="C4866" s="133" t="s">
        <v>58</v>
      </c>
      <c r="D4866" s="134">
        <v>196268</v>
      </c>
      <c r="E4866" s="134">
        <v>-31486.36</v>
      </c>
      <c r="F4866" s="134">
        <v>0</v>
      </c>
      <c r="G4866" s="134">
        <v>-31486.36</v>
      </c>
      <c r="H4866" s="135">
        <v>-16.042533678439682</v>
      </c>
      <c r="I4866" s="136">
        <v>227754.36</v>
      </c>
    </row>
    <row r="4867" spans="1:9" ht="6.75" customHeight="1" x14ac:dyDescent="0.2">
      <c r="B4867" s="127" t="str">
        <f t="shared" si="76"/>
        <v>Lon</v>
      </c>
      <c r="C4867" s="247" t="s">
        <v>202</v>
      </c>
      <c r="D4867" s="247"/>
      <c r="E4867" s="247"/>
      <c r="F4867" s="247"/>
      <c r="G4867" s="247"/>
    </row>
    <row r="4868" spans="1:9" ht="13.5" customHeight="1" x14ac:dyDescent="0.2">
      <c r="B4868" s="127" t="str">
        <f t="shared" si="76"/>
        <v/>
      </c>
      <c r="C4868" s="247"/>
      <c r="D4868" s="247"/>
      <c r="E4868" s="247"/>
      <c r="F4868" s="247"/>
      <c r="G4868" s="247"/>
    </row>
    <row r="4869" spans="1:9" ht="6.75" customHeight="1" x14ac:dyDescent="0.2">
      <c r="B4869" s="127" t="str">
        <f t="shared" si="76"/>
        <v/>
      </c>
      <c r="C4869" s="247"/>
      <c r="D4869" s="247"/>
      <c r="E4869" s="247"/>
      <c r="F4869" s="247"/>
      <c r="G4869" s="247"/>
    </row>
    <row r="4870" spans="1:9" ht="13.5" customHeight="1" x14ac:dyDescent="0.2">
      <c r="B4870" s="127" t="str">
        <f t="shared" si="76"/>
        <v>Rep</v>
      </c>
      <c r="C4870" s="248" t="s">
        <v>203</v>
      </c>
      <c r="D4870" s="248"/>
      <c r="E4870" s="248"/>
      <c r="F4870" s="248"/>
      <c r="G4870" s="248"/>
    </row>
    <row r="4871" spans="1:9" ht="6.75" customHeight="1" x14ac:dyDescent="0.2">
      <c r="B4871" s="127" t="str">
        <f t="shared" si="76"/>
        <v/>
      </c>
    </row>
    <row r="4872" spans="1:9" ht="12.75" customHeight="1" x14ac:dyDescent="0.2">
      <c r="B4872" s="127" t="str">
        <f t="shared" si="76"/>
        <v>Cos</v>
      </c>
      <c r="C4872" s="248" t="s">
        <v>294</v>
      </c>
      <c r="D4872" s="248"/>
      <c r="E4872" s="248"/>
      <c r="F4872" s="248"/>
      <c r="G4872" s="248"/>
    </row>
    <row r="4873" spans="1:9" ht="13.5" customHeight="1" x14ac:dyDescent="0.2">
      <c r="B4873" s="127" t="str">
        <f t="shared" si="76"/>
        <v/>
      </c>
      <c r="C4873" s="248"/>
      <c r="D4873" s="248"/>
      <c r="E4873" s="248"/>
      <c r="F4873" s="248"/>
      <c r="G4873" s="248"/>
    </row>
    <row r="4874" spans="1:9" ht="6" customHeight="1" x14ac:dyDescent="0.2">
      <c r="B4874" s="127" t="str">
        <f t="shared" si="76"/>
        <v/>
      </c>
    </row>
    <row r="4875" spans="1:9" ht="13.5" customHeight="1" x14ac:dyDescent="0.2">
      <c r="B4875" s="127" t="str">
        <f t="shared" si="76"/>
        <v xml:space="preserve">
CF</v>
      </c>
      <c r="C4875" s="249" t="s">
        <v>205</v>
      </c>
      <c r="D4875" s="251" t="s">
        <v>206</v>
      </c>
      <c r="E4875" s="251" t="s">
        <v>207</v>
      </c>
      <c r="F4875" s="251" t="s">
        <v>208</v>
      </c>
      <c r="G4875" s="252" t="s">
        <v>209</v>
      </c>
      <c r="H4875" s="245" t="s">
        <v>210</v>
      </c>
      <c r="I4875" s="243" t="s">
        <v>211</v>
      </c>
    </row>
    <row r="4876" spans="1:9" ht="15" customHeight="1" x14ac:dyDescent="0.2">
      <c r="B4876" s="127" t="str">
        <f t="shared" si="76"/>
        <v/>
      </c>
      <c r="C4876" s="250"/>
      <c r="D4876" s="246"/>
      <c r="E4876" s="246"/>
      <c r="F4876" s="246"/>
      <c r="G4876" s="253"/>
      <c r="H4876" s="246"/>
      <c r="I4876" s="244"/>
    </row>
    <row r="4877" spans="1:9" ht="16.5" customHeight="1" x14ac:dyDescent="0.2">
      <c r="A4877" s="127">
        <v>10125</v>
      </c>
      <c r="B4877" s="126" t="s">
        <v>321</v>
      </c>
      <c r="C4877" s="147" t="s">
        <v>5</v>
      </c>
      <c r="D4877" s="148">
        <v>29058</v>
      </c>
      <c r="E4877" s="149"/>
      <c r="F4877" s="149"/>
      <c r="G4877" s="149"/>
      <c r="H4877" s="149"/>
      <c r="I4877" s="150"/>
    </row>
    <row r="4878" spans="1:9" ht="13.5" customHeight="1" x14ac:dyDescent="0.2">
      <c r="A4878" s="127">
        <v>10125</v>
      </c>
      <c r="B4878" s="127" t="str">
        <f t="shared" si="76"/>
        <v>I01</v>
      </c>
      <c r="C4878" s="129" t="s">
        <v>6</v>
      </c>
      <c r="D4878" s="130">
        <v>-925551</v>
      </c>
      <c r="E4878" s="130">
        <v>-257738</v>
      </c>
      <c r="F4878" s="130">
        <v>0</v>
      </c>
      <c r="G4878" s="130">
        <v>-257738</v>
      </c>
      <c r="H4878" s="131">
        <v>27.846979799060236</v>
      </c>
      <c r="I4878" s="132">
        <v>-667813</v>
      </c>
    </row>
    <row r="4879" spans="1:9" ht="13.5" customHeight="1" x14ac:dyDescent="0.2">
      <c r="A4879" s="127">
        <v>10125</v>
      </c>
      <c r="B4879" s="127" t="str">
        <f t="shared" si="76"/>
        <v>I03</v>
      </c>
      <c r="C4879" s="129" t="s">
        <v>7</v>
      </c>
      <c r="D4879" s="130">
        <v>-55487</v>
      </c>
      <c r="E4879" s="130">
        <v>-15888</v>
      </c>
      <c r="F4879" s="130">
        <v>0</v>
      </c>
      <c r="G4879" s="130">
        <v>-15888</v>
      </c>
      <c r="H4879" s="131">
        <v>28.633734027790297</v>
      </c>
      <c r="I4879" s="132">
        <v>-39599</v>
      </c>
    </row>
    <row r="4880" spans="1:9" ht="13.5" customHeight="1" x14ac:dyDescent="0.2">
      <c r="A4880" s="127">
        <v>10125</v>
      </c>
      <c r="B4880" s="127" t="str">
        <f t="shared" si="76"/>
        <v>I05</v>
      </c>
      <c r="C4880" s="129" t="s">
        <v>8</v>
      </c>
      <c r="D4880" s="130">
        <v>-14520</v>
      </c>
      <c r="E4880" s="130">
        <v>-3630</v>
      </c>
      <c r="F4880" s="130">
        <v>0</v>
      </c>
      <c r="G4880" s="130">
        <v>-3630</v>
      </c>
      <c r="H4880" s="131">
        <v>25</v>
      </c>
      <c r="I4880" s="132">
        <v>-10890</v>
      </c>
    </row>
    <row r="4881" spans="1:9" ht="13.5" customHeight="1" x14ac:dyDescent="0.2">
      <c r="A4881" s="127">
        <v>10125</v>
      </c>
      <c r="B4881" s="127" t="str">
        <f t="shared" si="76"/>
        <v>I06</v>
      </c>
      <c r="C4881" s="129" t="s">
        <v>9</v>
      </c>
      <c r="D4881" s="130">
        <v>-45741</v>
      </c>
      <c r="E4881" s="130">
        <v>-9099.1299999999992</v>
      </c>
      <c r="F4881" s="130">
        <v>0</v>
      </c>
      <c r="G4881" s="130">
        <v>-9099.1299999999992</v>
      </c>
      <c r="H4881" s="131">
        <v>19.892722065542944</v>
      </c>
      <c r="I4881" s="132">
        <v>-36641.870000000003</v>
      </c>
    </row>
    <row r="4882" spans="1:9" ht="13.5" customHeight="1" x14ac:dyDescent="0.2">
      <c r="A4882" s="127">
        <v>10125</v>
      </c>
      <c r="B4882" s="127" t="str">
        <f t="shared" si="76"/>
        <v>I07</v>
      </c>
      <c r="C4882" s="129" t="s">
        <v>212</v>
      </c>
      <c r="D4882" s="130">
        <v>-14405</v>
      </c>
      <c r="E4882" s="130">
        <v>-750</v>
      </c>
      <c r="F4882" s="130">
        <v>0</v>
      </c>
      <c r="G4882" s="130">
        <v>-750</v>
      </c>
      <c r="H4882" s="131">
        <v>5.2065255119750073</v>
      </c>
      <c r="I4882" s="132">
        <v>-13655</v>
      </c>
    </row>
    <row r="4883" spans="1:9" ht="13.5" customHeight="1" x14ac:dyDescent="0.2">
      <c r="A4883" s="127">
        <v>10125</v>
      </c>
      <c r="B4883" s="127" t="str">
        <f t="shared" si="76"/>
        <v>I08</v>
      </c>
      <c r="C4883" s="129" t="s">
        <v>213</v>
      </c>
      <c r="D4883" s="130">
        <v>-30900</v>
      </c>
      <c r="E4883" s="130">
        <v>-8076.55</v>
      </c>
      <c r="F4883" s="130">
        <v>0</v>
      </c>
      <c r="G4883" s="130">
        <v>-8076.55</v>
      </c>
      <c r="H4883" s="131">
        <v>26.137702265372173</v>
      </c>
      <c r="I4883" s="132">
        <v>-22823.45</v>
      </c>
    </row>
    <row r="4884" spans="1:9" ht="13.5" customHeight="1" x14ac:dyDescent="0.2">
      <c r="A4884" s="127">
        <v>10125</v>
      </c>
      <c r="B4884" s="127" t="str">
        <f t="shared" si="76"/>
        <v>I09</v>
      </c>
      <c r="C4884" s="129" t="s">
        <v>10</v>
      </c>
      <c r="D4884" s="130">
        <v>-16200</v>
      </c>
      <c r="E4884" s="130">
        <v>-3334.47</v>
      </c>
      <c r="F4884" s="130">
        <v>0</v>
      </c>
      <c r="G4884" s="130">
        <v>-3334.47</v>
      </c>
      <c r="H4884" s="131">
        <v>20.583148148148148</v>
      </c>
      <c r="I4884" s="132">
        <v>-12865.53</v>
      </c>
    </row>
    <row r="4885" spans="1:9" ht="13.5" customHeight="1" x14ac:dyDescent="0.2">
      <c r="A4885" s="127">
        <v>10125</v>
      </c>
      <c r="B4885" s="127" t="str">
        <f t="shared" si="76"/>
        <v>I10</v>
      </c>
      <c r="C4885" s="129" t="s">
        <v>63</v>
      </c>
      <c r="D4885" s="130">
        <v>-6000</v>
      </c>
      <c r="E4885" s="130">
        <v>0</v>
      </c>
      <c r="F4885" s="130">
        <v>0</v>
      </c>
      <c r="G4885" s="130">
        <v>0</v>
      </c>
      <c r="H4885" s="131">
        <v>0</v>
      </c>
      <c r="I4885" s="132">
        <v>-6000</v>
      </c>
    </row>
    <row r="4886" spans="1:9" ht="13.5" customHeight="1" x14ac:dyDescent="0.2">
      <c r="A4886" s="127">
        <v>10125</v>
      </c>
      <c r="B4886" s="127" t="str">
        <f t="shared" si="76"/>
        <v>I11</v>
      </c>
      <c r="C4886" s="129" t="s">
        <v>64</v>
      </c>
      <c r="D4886" s="130">
        <v>-2000</v>
      </c>
      <c r="E4886" s="130">
        <v>0</v>
      </c>
      <c r="F4886" s="130">
        <v>0</v>
      </c>
      <c r="G4886" s="130">
        <v>0</v>
      </c>
      <c r="H4886" s="131">
        <v>0</v>
      </c>
      <c r="I4886" s="132">
        <v>-2000</v>
      </c>
    </row>
    <row r="4887" spans="1:9" ht="13.5" customHeight="1" x14ac:dyDescent="0.2">
      <c r="A4887" s="127">
        <v>10125</v>
      </c>
      <c r="B4887" s="127" t="str">
        <f t="shared" si="76"/>
        <v>I12</v>
      </c>
      <c r="C4887" s="129" t="s">
        <v>11</v>
      </c>
      <c r="D4887" s="130">
        <v>-28700</v>
      </c>
      <c r="E4887" s="130">
        <v>-7964.68</v>
      </c>
      <c r="F4887" s="130">
        <v>0</v>
      </c>
      <c r="G4887" s="130">
        <v>-7964.68</v>
      </c>
      <c r="H4887" s="131">
        <v>27.751498257839721</v>
      </c>
      <c r="I4887" s="132">
        <v>-20735.32</v>
      </c>
    </row>
    <row r="4888" spans="1:9" ht="13.5" customHeight="1" x14ac:dyDescent="0.2">
      <c r="A4888" s="127">
        <v>10125</v>
      </c>
      <c r="B4888" s="127" t="str">
        <f t="shared" si="76"/>
        <v>I13</v>
      </c>
      <c r="C4888" s="129" t="s">
        <v>12</v>
      </c>
      <c r="D4888" s="130">
        <v>-298712</v>
      </c>
      <c r="E4888" s="130">
        <v>-116199.84</v>
      </c>
      <c r="F4888" s="130">
        <v>0</v>
      </c>
      <c r="G4888" s="130">
        <v>-116199.84</v>
      </c>
      <c r="H4888" s="131">
        <v>38.900291919976432</v>
      </c>
      <c r="I4888" s="132">
        <v>-182512.16</v>
      </c>
    </row>
    <row r="4889" spans="1:9" ht="13.5" customHeight="1" x14ac:dyDescent="0.2">
      <c r="A4889" s="127">
        <v>10125</v>
      </c>
      <c r="B4889" s="127" t="str">
        <f t="shared" si="76"/>
        <v>I18</v>
      </c>
      <c r="C4889" s="129" t="s">
        <v>13</v>
      </c>
      <c r="D4889" s="130">
        <v>-55167</v>
      </c>
      <c r="E4889" s="130">
        <v>-11379.01</v>
      </c>
      <c r="F4889" s="130">
        <v>0</v>
      </c>
      <c r="G4889" s="130">
        <v>-11379.01</v>
      </c>
      <c r="H4889" s="131">
        <v>20.626479598310585</v>
      </c>
      <c r="I4889" s="132">
        <v>-43787.99</v>
      </c>
    </row>
    <row r="4890" spans="1:9" ht="12.75" customHeight="1" x14ac:dyDescent="0.2">
      <c r="A4890" s="127">
        <v>10125</v>
      </c>
      <c r="B4890" s="127" t="str">
        <f t="shared" si="76"/>
        <v/>
      </c>
    </row>
    <row r="4891" spans="1:9" ht="13.5" customHeight="1" x14ac:dyDescent="0.2">
      <c r="A4891" s="127">
        <v>10125</v>
      </c>
      <c r="C4891" s="143" t="s">
        <v>14</v>
      </c>
      <c r="D4891" s="144">
        <v>-1493383</v>
      </c>
      <c r="E4891" s="144">
        <v>-434059.68</v>
      </c>
      <c r="F4891" s="144">
        <v>0</v>
      </c>
      <c r="G4891" s="144">
        <v>-434059.68</v>
      </c>
      <c r="H4891" s="145">
        <v>29.065529740193909</v>
      </c>
      <c r="I4891" s="146">
        <v>-1059323.32</v>
      </c>
    </row>
    <row r="4892" spans="1:9" ht="0.75" customHeight="1" x14ac:dyDescent="0.2">
      <c r="A4892" s="127">
        <v>10125</v>
      </c>
      <c r="B4892" s="127" t="str">
        <f t="shared" si="76"/>
        <v/>
      </c>
    </row>
    <row r="4893" spans="1:9" ht="13.5" customHeight="1" x14ac:dyDescent="0.2">
      <c r="A4893" s="127">
        <v>10125</v>
      </c>
      <c r="B4893" s="127" t="str">
        <f t="shared" si="76"/>
        <v>E01</v>
      </c>
      <c r="C4893" s="129" t="s">
        <v>15</v>
      </c>
      <c r="D4893" s="130">
        <v>670152</v>
      </c>
      <c r="E4893" s="130">
        <v>173764.42</v>
      </c>
      <c r="F4893" s="130">
        <v>0</v>
      </c>
      <c r="G4893" s="130">
        <v>173764.42</v>
      </c>
      <c r="H4893" s="131">
        <v>25.92910563573637</v>
      </c>
      <c r="I4893" s="132">
        <v>496387.58</v>
      </c>
    </row>
    <row r="4894" spans="1:9" ht="13.5" customHeight="1" x14ac:dyDescent="0.2">
      <c r="A4894" s="127">
        <v>10125</v>
      </c>
      <c r="B4894" s="127" t="str">
        <f t="shared" si="76"/>
        <v>E02</v>
      </c>
      <c r="C4894" s="129" t="s">
        <v>16</v>
      </c>
      <c r="D4894" s="130">
        <v>9000</v>
      </c>
      <c r="E4894" s="130">
        <v>2789.92</v>
      </c>
      <c r="F4894" s="130">
        <v>0</v>
      </c>
      <c r="G4894" s="130">
        <v>2789.92</v>
      </c>
      <c r="H4894" s="131">
        <v>30.999111111111109</v>
      </c>
      <c r="I4894" s="132">
        <v>6210.08</v>
      </c>
    </row>
    <row r="4895" spans="1:9" ht="13.5" customHeight="1" x14ac:dyDescent="0.2">
      <c r="A4895" s="127">
        <v>10125</v>
      </c>
      <c r="B4895" s="127" t="str">
        <f t="shared" si="76"/>
        <v>E03</v>
      </c>
      <c r="C4895" s="129" t="s">
        <v>17</v>
      </c>
      <c r="D4895" s="130">
        <v>333945</v>
      </c>
      <c r="E4895" s="130">
        <v>84709.09</v>
      </c>
      <c r="F4895" s="130">
        <v>0</v>
      </c>
      <c r="G4895" s="130">
        <v>84709.09</v>
      </c>
      <c r="H4895" s="131">
        <v>25.366180059590651</v>
      </c>
      <c r="I4895" s="132">
        <v>249235.91</v>
      </c>
    </row>
    <row r="4896" spans="1:9" ht="13.5" customHeight="1" x14ac:dyDescent="0.2">
      <c r="A4896" s="127">
        <v>10125</v>
      </c>
      <c r="B4896" s="127" t="str">
        <f t="shared" si="76"/>
        <v>E04</v>
      </c>
      <c r="C4896" s="129" t="s">
        <v>18</v>
      </c>
      <c r="D4896" s="130">
        <v>43571</v>
      </c>
      <c r="E4896" s="130">
        <v>10277.92</v>
      </c>
      <c r="F4896" s="130">
        <v>0</v>
      </c>
      <c r="G4896" s="130">
        <v>10277.92</v>
      </c>
      <c r="H4896" s="131">
        <v>23.588900874434831</v>
      </c>
      <c r="I4896" s="132">
        <v>33293.08</v>
      </c>
    </row>
    <row r="4897" spans="1:9" ht="13.5" customHeight="1" x14ac:dyDescent="0.2">
      <c r="A4897" s="127">
        <v>10125</v>
      </c>
      <c r="B4897" s="127" t="str">
        <f t="shared" si="76"/>
        <v>E05</v>
      </c>
      <c r="C4897" s="129" t="s">
        <v>214</v>
      </c>
      <c r="D4897" s="130">
        <v>77838</v>
      </c>
      <c r="E4897" s="130">
        <v>24134.86</v>
      </c>
      <c r="F4897" s="130">
        <v>0</v>
      </c>
      <c r="G4897" s="130">
        <v>24134.86</v>
      </c>
      <c r="H4897" s="131">
        <v>31.006526375292278</v>
      </c>
      <c r="I4897" s="132">
        <v>53703.14</v>
      </c>
    </row>
    <row r="4898" spans="1:9" ht="13.5" customHeight="1" x14ac:dyDescent="0.2">
      <c r="A4898" s="127">
        <v>10125</v>
      </c>
      <c r="B4898" s="127" t="str">
        <f t="shared" si="76"/>
        <v>E07</v>
      </c>
      <c r="C4898" s="129" t="s">
        <v>19</v>
      </c>
      <c r="D4898" s="130">
        <v>13365</v>
      </c>
      <c r="E4898" s="130">
        <v>3668.78</v>
      </c>
      <c r="F4898" s="130">
        <v>0</v>
      </c>
      <c r="G4898" s="130">
        <v>3668.78</v>
      </c>
      <c r="H4898" s="131">
        <v>27.450654695099139</v>
      </c>
      <c r="I4898" s="132">
        <v>9696.2199999999993</v>
      </c>
    </row>
    <row r="4899" spans="1:9" ht="13.5" customHeight="1" x14ac:dyDescent="0.2">
      <c r="A4899" s="127">
        <v>10125</v>
      </c>
      <c r="B4899" s="127" t="str">
        <f t="shared" si="76"/>
        <v>E08</v>
      </c>
      <c r="C4899" s="129" t="s">
        <v>20</v>
      </c>
      <c r="D4899" s="130">
        <v>1450</v>
      </c>
      <c r="E4899" s="130">
        <v>2230.48</v>
      </c>
      <c r="F4899" s="130">
        <v>0</v>
      </c>
      <c r="G4899" s="130">
        <v>2230.48</v>
      </c>
      <c r="H4899" s="131">
        <v>153.82620689655172</v>
      </c>
      <c r="I4899" s="132">
        <v>-780.48</v>
      </c>
    </row>
    <row r="4900" spans="1:9" ht="13.5" customHeight="1" x14ac:dyDescent="0.2">
      <c r="A4900" s="127">
        <v>10125</v>
      </c>
      <c r="B4900" s="127" t="str">
        <f t="shared" si="76"/>
        <v>E09</v>
      </c>
      <c r="C4900" s="129" t="s">
        <v>215</v>
      </c>
      <c r="D4900" s="130">
        <v>4000</v>
      </c>
      <c r="E4900" s="130">
        <v>1420</v>
      </c>
      <c r="F4900" s="130">
        <v>0</v>
      </c>
      <c r="G4900" s="130">
        <v>1420</v>
      </c>
      <c r="H4900" s="131">
        <v>35.5</v>
      </c>
      <c r="I4900" s="132">
        <v>2580</v>
      </c>
    </row>
    <row r="4901" spans="1:9" ht="13.5" customHeight="1" x14ac:dyDescent="0.2">
      <c r="A4901" s="127">
        <v>10125</v>
      </c>
      <c r="B4901" s="127" t="str">
        <f t="shared" ref="B4901:B4964" si="77">LEFT(C4901,3)</f>
        <v>E10</v>
      </c>
      <c r="C4901" s="129" t="s">
        <v>21</v>
      </c>
      <c r="D4901" s="130">
        <v>3835</v>
      </c>
      <c r="E4901" s="130">
        <v>335</v>
      </c>
      <c r="F4901" s="130">
        <v>0</v>
      </c>
      <c r="G4901" s="130">
        <v>335</v>
      </c>
      <c r="H4901" s="131">
        <v>8.7353324641460226</v>
      </c>
      <c r="I4901" s="132">
        <v>3500</v>
      </c>
    </row>
    <row r="4902" spans="1:9" ht="13.5" customHeight="1" x14ac:dyDescent="0.2">
      <c r="A4902" s="127">
        <v>10125</v>
      </c>
      <c r="B4902" s="127" t="str">
        <f t="shared" si="77"/>
        <v>E11</v>
      </c>
      <c r="C4902" s="129" t="s">
        <v>22</v>
      </c>
      <c r="D4902" s="130">
        <v>6500</v>
      </c>
      <c r="E4902" s="130">
        <v>0</v>
      </c>
      <c r="F4902" s="130">
        <v>0</v>
      </c>
      <c r="G4902" s="130">
        <v>0</v>
      </c>
      <c r="H4902" s="131">
        <v>0</v>
      </c>
      <c r="I4902" s="132">
        <v>6500</v>
      </c>
    </row>
    <row r="4903" spans="1:9" ht="12.75" customHeight="1" x14ac:dyDescent="0.2">
      <c r="A4903" s="127">
        <v>10125</v>
      </c>
      <c r="B4903" s="127" t="str">
        <f t="shared" si="77"/>
        <v/>
      </c>
    </row>
    <row r="4904" spans="1:9" ht="13.5" customHeight="1" x14ac:dyDescent="0.2">
      <c r="A4904" s="127">
        <v>10125</v>
      </c>
      <c r="C4904" s="143" t="s">
        <v>23</v>
      </c>
      <c r="D4904" s="144">
        <v>1163656</v>
      </c>
      <c r="E4904" s="144">
        <v>303330.46999999997</v>
      </c>
      <c r="F4904" s="144">
        <v>0</v>
      </c>
      <c r="G4904" s="144">
        <v>303330.46999999997</v>
      </c>
      <c r="H4904" s="145">
        <v>26.067022384622259</v>
      </c>
      <c r="I4904" s="146">
        <v>860325.53</v>
      </c>
    </row>
    <row r="4905" spans="1:9" ht="13.5" customHeight="1" x14ac:dyDescent="0.2">
      <c r="A4905" s="127">
        <v>10125</v>
      </c>
      <c r="B4905" s="127" t="str">
        <f t="shared" si="77"/>
        <v>E12</v>
      </c>
      <c r="C4905" s="129" t="s">
        <v>24</v>
      </c>
      <c r="D4905" s="130">
        <v>20750</v>
      </c>
      <c r="E4905" s="130">
        <v>4425.8900000000003</v>
      </c>
      <c r="F4905" s="130">
        <v>0</v>
      </c>
      <c r="G4905" s="130">
        <v>4425.8900000000003</v>
      </c>
      <c r="H4905" s="131">
        <v>21.329590361445788</v>
      </c>
      <c r="I4905" s="132">
        <v>16324.11</v>
      </c>
    </row>
    <row r="4906" spans="1:9" ht="13.5" customHeight="1" x14ac:dyDescent="0.2">
      <c r="A4906" s="127">
        <v>10125</v>
      </c>
      <c r="B4906" s="127" t="str">
        <f t="shared" si="77"/>
        <v>E13</v>
      </c>
      <c r="C4906" s="129" t="s">
        <v>216</v>
      </c>
      <c r="D4906" s="130">
        <v>1175</v>
      </c>
      <c r="E4906" s="130">
        <v>992.8</v>
      </c>
      <c r="F4906" s="130">
        <v>0</v>
      </c>
      <c r="G4906" s="130">
        <v>992.8</v>
      </c>
      <c r="H4906" s="131">
        <v>84.493617021276592</v>
      </c>
      <c r="I4906" s="132">
        <v>182.2</v>
      </c>
    </row>
    <row r="4907" spans="1:9" ht="13.5" customHeight="1" x14ac:dyDescent="0.2">
      <c r="A4907" s="127">
        <v>10125</v>
      </c>
      <c r="B4907" s="127" t="str">
        <f t="shared" si="77"/>
        <v>E14</v>
      </c>
      <c r="C4907" s="129" t="s">
        <v>25</v>
      </c>
      <c r="D4907" s="130">
        <v>20250</v>
      </c>
      <c r="E4907" s="130">
        <v>3433.18</v>
      </c>
      <c r="F4907" s="130">
        <v>0</v>
      </c>
      <c r="G4907" s="130">
        <v>3433.18</v>
      </c>
      <c r="H4907" s="131">
        <v>16.953975308641976</v>
      </c>
      <c r="I4907" s="132">
        <v>16816.82</v>
      </c>
    </row>
    <row r="4908" spans="1:9" ht="13.5" customHeight="1" x14ac:dyDescent="0.2">
      <c r="A4908" s="127">
        <v>10125</v>
      </c>
      <c r="B4908" s="127" t="str">
        <f t="shared" si="77"/>
        <v>E15</v>
      </c>
      <c r="C4908" s="129" t="s">
        <v>26</v>
      </c>
      <c r="D4908" s="130">
        <v>4500</v>
      </c>
      <c r="E4908" s="130">
        <v>1124.19</v>
      </c>
      <c r="F4908" s="130">
        <v>0</v>
      </c>
      <c r="G4908" s="130">
        <v>1124.19</v>
      </c>
      <c r="H4908" s="131">
        <v>24.981999999999999</v>
      </c>
      <c r="I4908" s="132">
        <v>3375.81</v>
      </c>
    </row>
    <row r="4909" spans="1:9" ht="13.5" customHeight="1" x14ac:dyDescent="0.2">
      <c r="A4909" s="127">
        <v>10125</v>
      </c>
      <c r="B4909" s="127" t="str">
        <f t="shared" si="77"/>
        <v>E16</v>
      </c>
      <c r="C4909" s="129" t="s">
        <v>27</v>
      </c>
      <c r="D4909" s="130">
        <v>13000</v>
      </c>
      <c r="E4909" s="130">
        <v>4304.74</v>
      </c>
      <c r="F4909" s="130">
        <v>0</v>
      </c>
      <c r="G4909" s="130">
        <v>4304.74</v>
      </c>
      <c r="H4909" s="131">
        <v>33.113384615384618</v>
      </c>
      <c r="I4909" s="132">
        <v>8695.26</v>
      </c>
    </row>
    <row r="4910" spans="1:9" ht="13.5" customHeight="1" x14ac:dyDescent="0.2">
      <c r="A4910" s="127">
        <v>10125</v>
      </c>
      <c r="B4910" s="127" t="str">
        <f t="shared" si="77"/>
        <v>E17</v>
      </c>
      <c r="C4910" s="129" t="s">
        <v>28</v>
      </c>
      <c r="D4910" s="130">
        <v>13573</v>
      </c>
      <c r="E4910" s="130">
        <v>13953.6</v>
      </c>
      <c r="F4910" s="130">
        <v>0</v>
      </c>
      <c r="G4910" s="130">
        <v>13953.6</v>
      </c>
      <c r="H4910" s="131">
        <v>102.80409636778899</v>
      </c>
      <c r="I4910" s="132">
        <v>-380.6</v>
      </c>
    </row>
    <row r="4911" spans="1:9" ht="13.5" customHeight="1" x14ac:dyDescent="0.2">
      <c r="A4911" s="127">
        <v>10125</v>
      </c>
      <c r="B4911" s="127" t="str">
        <f t="shared" si="77"/>
        <v>E18</v>
      </c>
      <c r="C4911" s="129" t="s">
        <v>29</v>
      </c>
      <c r="D4911" s="130">
        <v>61324</v>
      </c>
      <c r="E4911" s="130">
        <v>13199.02</v>
      </c>
      <c r="F4911" s="130">
        <v>0</v>
      </c>
      <c r="G4911" s="130">
        <v>13199.02</v>
      </c>
      <c r="H4911" s="131">
        <v>21.523416606874957</v>
      </c>
      <c r="I4911" s="132">
        <v>48124.98</v>
      </c>
    </row>
    <row r="4912" spans="1:9" ht="12.75" customHeight="1" x14ac:dyDescent="0.2">
      <c r="A4912" s="127">
        <v>10125</v>
      </c>
      <c r="B4912" s="127" t="str">
        <f t="shared" si="77"/>
        <v/>
      </c>
    </row>
    <row r="4913" spans="1:9" ht="13.5" customHeight="1" x14ac:dyDescent="0.2">
      <c r="A4913" s="127">
        <v>10125</v>
      </c>
      <c r="C4913" s="143" t="s">
        <v>30</v>
      </c>
      <c r="D4913" s="144">
        <v>134572</v>
      </c>
      <c r="E4913" s="144">
        <v>41433.42</v>
      </c>
      <c r="F4913" s="144">
        <v>0</v>
      </c>
      <c r="G4913" s="144">
        <v>41433.42</v>
      </c>
      <c r="H4913" s="145">
        <v>30.789034866093989</v>
      </c>
      <c r="I4913" s="146">
        <v>93138.58</v>
      </c>
    </row>
    <row r="4914" spans="1:9" ht="13.5" customHeight="1" x14ac:dyDescent="0.2">
      <c r="A4914" s="127">
        <v>10125</v>
      </c>
      <c r="B4914" s="127" t="str">
        <f t="shared" si="77"/>
        <v>E19</v>
      </c>
      <c r="C4914" s="129" t="s">
        <v>31</v>
      </c>
      <c r="D4914" s="130">
        <v>63602</v>
      </c>
      <c r="E4914" s="130">
        <v>16525.37</v>
      </c>
      <c r="F4914" s="130">
        <v>0</v>
      </c>
      <c r="G4914" s="130">
        <v>16525.37</v>
      </c>
      <c r="H4914" s="131">
        <v>25.982469104745132</v>
      </c>
      <c r="I4914" s="132">
        <v>47076.63</v>
      </c>
    </row>
    <row r="4915" spans="1:9" ht="13.5" customHeight="1" x14ac:dyDescent="0.2">
      <c r="A4915" s="127">
        <v>10125</v>
      </c>
      <c r="B4915" s="127" t="str">
        <f t="shared" si="77"/>
        <v>E20</v>
      </c>
      <c r="C4915" s="129" t="s">
        <v>32</v>
      </c>
      <c r="D4915" s="130">
        <v>16202</v>
      </c>
      <c r="E4915" s="130">
        <v>9657.57</v>
      </c>
      <c r="F4915" s="130">
        <v>0</v>
      </c>
      <c r="G4915" s="130">
        <v>9657.57</v>
      </c>
      <c r="H4915" s="131">
        <v>59.607270707320083</v>
      </c>
      <c r="I4915" s="132">
        <v>6544.43</v>
      </c>
    </row>
    <row r="4916" spans="1:9" ht="13.5" customHeight="1" x14ac:dyDescent="0.2">
      <c r="A4916" s="127">
        <v>10125</v>
      </c>
      <c r="B4916" s="127" t="str">
        <f t="shared" si="77"/>
        <v>E22</v>
      </c>
      <c r="C4916" s="129" t="s">
        <v>33</v>
      </c>
      <c r="D4916" s="130">
        <v>7433</v>
      </c>
      <c r="E4916" s="130">
        <v>2017.32</v>
      </c>
      <c r="F4916" s="130">
        <v>0</v>
      </c>
      <c r="G4916" s="130">
        <v>2017.32</v>
      </c>
      <c r="H4916" s="131">
        <v>27.140051123368757</v>
      </c>
      <c r="I4916" s="132">
        <v>5415.68</v>
      </c>
    </row>
    <row r="4917" spans="1:9" ht="13.5" customHeight="1" x14ac:dyDescent="0.2">
      <c r="A4917" s="127">
        <v>10125</v>
      </c>
      <c r="B4917" s="127" t="str">
        <f t="shared" si="77"/>
        <v>E23</v>
      </c>
      <c r="C4917" s="129" t="s">
        <v>34</v>
      </c>
      <c r="D4917" s="130">
        <v>12461</v>
      </c>
      <c r="E4917" s="130">
        <v>11773.01</v>
      </c>
      <c r="F4917" s="130">
        <v>0</v>
      </c>
      <c r="G4917" s="130">
        <v>11773.01</v>
      </c>
      <c r="H4917" s="131">
        <v>94.478854024556625</v>
      </c>
      <c r="I4917" s="132">
        <v>687.99</v>
      </c>
    </row>
    <row r="4918" spans="1:9" ht="13.5" customHeight="1" x14ac:dyDescent="0.2">
      <c r="A4918" s="127">
        <v>10125</v>
      </c>
      <c r="B4918" s="127" t="str">
        <f t="shared" si="77"/>
        <v>E24</v>
      </c>
      <c r="C4918" s="129" t="s">
        <v>35</v>
      </c>
      <c r="D4918" s="130">
        <v>9200</v>
      </c>
      <c r="E4918" s="130">
        <v>4366</v>
      </c>
      <c r="F4918" s="130">
        <v>0</v>
      </c>
      <c r="G4918" s="130">
        <v>4366</v>
      </c>
      <c r="H4918" s="131">
        <v>47.456521739130437</v>
      </c>
      <c r="I4918" s="132">
        <v>4834</v>
      </c>
    </row>
    <row r="4919" spans="1:9" ht="13.5" customHeight="1" x14ac:dyDescent="0.2">
      <c r="A4919" s="127">
        <v>10125</v>
      </c>
      <c r="B4919" s="127" t="str">
        <f t="shared" si="77"/>
        <v>E25</v>
      </c>
      <c r="C4919" s="129" t="s">
        <v>36</v>
      </c>
      <c r="D4919" s="130">
        <v>53179</v>
      </c>
      <c r="E4919" s="130">
        <v>15602.86</v>
      </c>
      <c r="F4919" s="130">
        <v>0</v>
      </c>
      <c r="G4919" s="130">
        <v>15602.86</v>
      </c>
      <c r="H4919" s="131">
        <v>29.340265894432008</v>
      </c>
      <c r="I4919" s="132">
        <v>37576.14</v>
      </c>
    </row>
    <row r="4920" spans="1:9" ht="12.75" customHeight="1" x14ac:dyDescent="0.2">
      <c r="A4920" s="127">
        <v>10125</v>
      </c>
      <c r="B4920" s="127" t="str">
        <f t="shared" si="77"/>
        <v/>
      </c>
    </row>
    <row r="4921" spans="1:9" ht="13.5" customHeight="1" x14ac:dyDescent="0.2">
      <c r="A4921" s="127">
        <v>10125</v>
      </c>
      <c r="C4921" s="143" t="s">
        <v>37</v>
      </c>
      <c r="D4921" s="144">
        <v>162077</v>
      </c>
      <c r="E4921" s="144">
        <v>59942.13</v>
      </c>
      <c r="F4921" s="144">
        <v>0</v>
      </c>
      <c r="G4921" s="144">
        <v>59942.13</v>
      </c>
      <c r="H4921" s="145">
        <v>36.983736125421871</v>
      </c>
      <c r="I4921" s="146">
        <v>102134.87</v>
      </c>
    </row>
    <row r="4922" spans="1:9" ht="13.5" customHeight="1" x14ac:dyDescent="0.2">
      <c r="A4922" s="127">
        <v>10125</v>
      </c>
      <c r="B4922" s="127" t="str">
        <f t="shared" si="77"/>
        <v>E26</v>
      </c>
      <c r="C4922" s="129" t="s">
        <v>38</v>
      </c>
      <c r="D4922" s="130">
        <v>0</v>
      </c>
      <c r="E4922" s="130">
        <v>120.99</v>
      </c>
      <c r="F4922" s="130">
        <v>0</v>
      </c>
      <c r="G4922" s="130">
        <v>120.99</v>
      </c>
      <c r="H4922" s="131">
        <v>0</v>
      </c>
      <c r="I4922" s="132">
        <v>-120.99</v>
      </c>
    </row>
    <row r="4923" spans="1:9" ht="13.5" customHeight="1" x14ac:dyDescent="0.2">
      <c r="A4923" s="127">
        <v>10125</v>
      </c>
      <c r="B4923" s="127" t="str">
        <f t="shared" si="77"/>
        <v>E27</v>
      </c>
      <c r="C4923" s="129" t="s">
        <v>39</v>
      </c>
      <c r="D4923" s="130">
        <v>15511</v>
      </c>
      <c r="E4923" s="130">
        <v>11115.45</v>
      </c>
      <c r="F4923" s="130">
        <v>0</v>
      </c>
      <c r="G4923" s="130">
        <v>11115.45</v>
      </c>
      <c r="H4923" s="131">
        <v>71.661723937850553</v>
      </c>
      <c r="I4923" s="132">
        <v>4395.55</v>
      </c>
    </row>
    <row r="4924" spans="1:9" ht="13.5" customHeight="1" x14ac:dyDescent="0.2">
      <c r="A4924" s="127">
        <v>10125</v>
      </c>
      <c r="B4924" s="127" t="str">
        <f t="shared" si="77"/>
        <v>E28</v>
      </c>
      <c r="C4924" s="129" t="s">
        <v>40</v>
      </c>
      <c r="D4924" s="130">
        <v>22223</v>
      </c>
      <c r="E4924" s="130">
        <v>5466.17</v>
      </c>
      <c r="F4924" s="130">
        <v>0</v>
      </c>
      <c r="G4924" s="130">
        <v>5466.17</v>
      </c>
      <c r="H4924" s="131">
        <v>24.596904108356206</v>
      </c>
      <c r="I4924" s="132">
        <v>16756.830000000002</v>
      </c>
    </row>
    <row r="4925" spans="1:9" ht="12.75" customHeight="1" x14ac:dyDescent="0.2">
      <c r="A4925" s="127">
        <v>10125</v>
      </c>
      <c r="B4925" s="127" t="str">
        <f t="shared" si="77"/>
        <v/>
      </c>
    </row>
    <row r="4926" spans="1:9" ht="13.5" customHeight="1" x14ac:dyDescent="0.2">
      <c r="A4926" s="127">
        <v>10125</v>
      </c>
      <c r="C4926" s="143" t="s">
        <v>41</v>
      </c>
      <c r="D4926" s="144">
        <v>37734</v>
      </c>
      <c r="E4926" s="144">
        <v>16702.61</v>
      </c>
      <c r="F4926" s="144">
        <v>0</v>
      </c>
      <c r="G4926" s="144">
        <v>16702.61</v>
      </c>
      <c r="H4926" s="145">
        <v>44.26408544018657</v>
      </c>
      <c r="I4926" s="146">
        <v>21031.39</v>
      </c>
    </row>
    <row r="4927" spans="1:9" ht="13.5" customHeight="1" x14ac:dyDescent="0.2">
      <c r="A4927" s="127">
        <v>10125</v>
      </c>
      <c r="B4927" s="127" t="str">
        <f t="shared" si="77"/>
        <v>Con</v>
      </c>
      <c r="C4927" s="129" t="s">
        <v>42</v>
      </c>
      <c r="D4927" s="130">
        <v>24402</v>
      </c>
      <c r="E4927" s="130">
        <v>0</v>
      </c>
      <c r="F4927" s="130">
        <v>0</v>
      </c>
      <c r="G4927" s="130">
        <v>0</v>
      </c>
      <c r="H4927" s="131">
        <v>0</v>
      </c>
      <c r="I4927" s="132">
        <v>24402</v>
      </c>
    </row>
    <row r="4928" spans="1:9" ht="12.75" customHeight="1" x14ac:dyDescent="0.2">
      <c r="A4928" s="127">
        <v>10125</v>
      </c>
      <c r="B4928" s="127" t="str">
        <f t="shared" si="77"/>
        <v/>
      </c>
    </row>
    <row r="4929" spans="1:9" ht="13.5" customHeight="1" x14ac:dyDescent="0.2">
      <c r="A4929" s="127">
        <v>10125</v>
      </c>
      <c r="C4929" s="143" t="s">
        <v>44</v>
      </c>
      <c r="D4929" s="144">
        <v>24402</v>
      </c>
      <c r="E4929" s="144">
        <v>0</v>
      </c>
      <c r="F4929" s="144">
        <v>0</v>
      </c>
      <c r="G4929" s="144">
        <v>0</v>
      </c>
      <c r="H4929" s="145">
        <v>0</v>
      </c>
      <c r="I4929" s="146">
        <v>24402</v>
      </c>
    </row>
    <row r="4930" spans="1:9" ht="0.75" customHeight="1" x14ac:dyDescent="0.2">
      <c r="A4930" s="127">
        <v>10125</v>
      </c>
      <c r="B4930" s="127" t="str">
        <f t="shared" si="77"/>
        <v/>
      </c>
    </row>
    <row r="4931" spans="1:9" ht="15.75" customHeight="1" x14ac:dyDescent="0.2">
      <c r="A4931" s="127">
        <v>10125</v>
      </c>
      <c r="C4931" s="139" t="s">
        <v>45</v>
      </c>
      <c r="D4931" s="140">
        <v>1522441</v>
      </c>
      <c r="E4931" s="140">
        <v>421408.63</v>
      </c>
      <c r="F4931" s="140">
        <v>0</v>
      </c>
      <c r="G4931" s="140">
        <v>421408.63</v>
      </c>
      <c r="H4931" s="141">
        <v>27.679800399490031</v>
      </c>
      <c r="I4931" s="142">
        <v>1101032.3700000001</v>
      </c>
    </row>
    <row r="4932" spans="1:9" ht="14.25" customHeight="1" x14ac:dyDescent="0.2">
      <c r="A4932" s="127">
        <v>10125</v>
      </c>
      <c r="B4932" s="127" t="s">
        <v>322</v>
      </c>
      <c r="C4932" s="161" t="s">
        <v>46</v>
      </c>
      <c r="D4932" s="162">
        <v>29058</v>
      </c>
      <c r="E4932" s="162">
        <v>-12651.05</v>
      </c>
      <c r="F4932" s="162">
        <v>0</v>
      </c>
      <c r="G4932" s="162">
        <v>-12651.05</v>
      </c>
      <c r="H4932" s="151">
        <v>-43.537235873081414</v>
      </c>
      <c r="I4932" s="152">
        <v>41709.050000000003</v>
      </c>
    </row>
    <row r="4933" spans="1:9" ht="0.75" customHeight="1" x14ac:dyDescent="0.2">
      <c r="A4933" s="127">
        <v>10125</v>
      </c>
      <c r="B4933" s="127" t="str">
        <f t="shared" si="77"/>
        <v/>
      </c>
    </row>
    <row r="4934" spans="1:9" ht="14.25" customHeight="1" x14ac:dyDescent="0.2">
      <c r="A4934" s="127">
        <v>10125</v>
      </c>
      <c r="B4934" s="127" t="str">
        <f t="shared" si="77"/>
        <v>TOT</v>
      </c>
      <c r="C4934" s="133" t="s">
        <v>58</v>
      </c>
      <c r="D4934" s="134">
        <v>29058</v>
      </c>
      <c r="E4934" s="134">
        <v>-12651.05</v>
      </c>
      <c r="F4934" s="134">
        <v>0</v>
      </c>
      <c r="G4934" s="134">
        <v>-12651.05</v>
      </c>
      <c r="H4934" s="135">
        <v>-43.537235873081414</v>
      </c>
      <c r="I4934" s="136">
        <v>41709.050000000003</v>
      </c>
    </row>
    <row r="4935" spans="1:9" ht="6.75" customHeight="1" x14ac:dyDescent="0.2">
      <c r="B4935" s="127" t="str">
        <f t="shared" si="77"/>
        <v>Lon</v>
      </c>
      <c r="C4935" s="247" t="s">
        <v>202</v>
      </c>
      <c r="D4935" s="247"/>
      <c r="E4935" s="247"/>
      <c r="F4935" s="247"/>
      <c r="G4935" s="247"/>
    </row>
    <row r="4936" spans="1:9" ht="13.5" customHeight="1" x14ac:dyDescent="0.2">
      <c r="B4936" s="127" t="str">
        <f t="shared" si="77"/>
        <v/>
      </c>
      <c r="C4936" s="247"/>
      <c r="D4936" s="247"/>
      <c r="E4936" s="247"/>
      <c r="F4936" s="247"/>
      <c r="G4936" s="247"/>
    </row>
    <row r="4937" spans="1:9" ht="6.75" customHeight="1" x14ac:dyDescent="0.2">
      <c r="B4937" s="127" t="str">
        <f t="shared" si="77"/>
        <v/>
      </c>
      <c r="C4937" s="247"/>
      <c r="D4937" s="247"/>
      <c r="E4937" s="247"/>
      <c r="F4937" s="247"/>
      <c r="G4937" s="247"/>
    </row>
    <row r="4938" spans="1:9" ht="13.5" customHeight="1" x14ac:dyDescent="0.2">
      <c r="B4938" s="127" t="str">
        <f t="shared" si="77"/>
        <v>Rep</v>
      </c>
      <c r="C4938" s="248" t="s">
        <v>203</v>
      </c>
      <c r="D4938" s="248"/>
      <c r="E4938" s="248"/>
      <c r="F4938" s="248"/>
      <c r="G4938" s="248"/>
    </row>
    <row r="4939" spans="1:9" ht="6.75" customHeight="1" x14ac:dyDescent="0.2">
      <c r="B4939" s="127" t="str">
        <f t="shared" si="77"/>
        <v/>
      </c>
    </row>
    <row r="4940" spans="1:9" ht="12.75" customHeight="1" x14ac:dyDescent="0.2">
      <c r="B4940" s="127" t="str">
        <f t="shared" si="77"/>
        <v>Cos</v>
      </c>
      <c r="C4940" s="248" t="s">
        <v>295</v>
      </c>
      <c r="D4940" s="248"/>
      <c r="E4940" s="248"/>
      <c r="F4940" s="248"/>
      <c r="G4940" s="248"/>
    </row>
    <row r="4941" spans="1:9" ht="13.5" customHeight="1" x14ac:dyDescent="0.2">
      <c r="B4941" s="127" t="str">
        <f t="shared" si="77"/>
        <v/>
      </c>
      <c r="C4941" s="248"/>
      <c r="D4941" s="248"/>
      <c r="E4941" s="248"/>
      <c r="F4941" s="248"/>
      <c r="G4941" s="248"/>
    </row>
    <row r="4942" spans="1:9" ht="6" customHeight="1" x14ac:dyDescent="0.2">
      <c r="B4942" s="127" t="str">
        <f t="shared" si="77"/>
        <v/>
      </c>
    </row>
    <row r="4943" spans="1:9" ht="13.5" customHeight="1" x14ac:dyDescent="0.2">
      <c r="B4943" s="127" t="str">
        <f t="shared" si="77"/>
        <v xml:space="preserve">
CF</v>
      </c>
      <c r="C4943" s="249" t="s">
        <v>205</v>
      </c>
      <c r="D4943" s="251" t="s">
        <v>206</v>
      </c>
      <c r="E4943" s="251" t="s">
        <v>207</v>
      </c>
      <c r="F4943" s="251" t="s">
        <v>208</v>
      </c>
      <c r="G4943" s="252" t="s">
        <v>209</v>
      </c>
      <c r="H4943" s="245" t="s">
        <v>210</v>
      </c>
      <c r="I4943" s="243" t="s">
        <v>211</v>
      </c>
    </row>
    <row r="4944" spans="1:9" ht="15" customHeight="1" x14ac:dyDescent="0.2">
      <c r="B4944" s="127" t="str">
        <f t="shared" si="77"/>
        <v/>
      </c>
      <c r="C4944" s="250"/>
      <c r="D4944" s="246"/>
      <c r="E4944" s="246"/>
      <c r="F4944" s="246"/>
      <c r="G4944" s="253"/>
      <c r="H4944" s="246"/>
      <c r="I4944" s="244"/>
    </row>
    <row r="4945" spans="1:9" ht="16.5" customHeight="1" x14ac:dyDescent="0.2">
      <c r="A4945" s="127">
        <v>10126</v>
      </c>
      <c r="B4945" s="126" t="s">
        <v>321</v>
      </c>
      <c r="C4945" s="147" t="s">
        <v>5</v>
      </c>
      <c r="D4945" s="148">
        <v>-31960</v>
      </c>
      <c r="E4945" s="149"/>
      <c r="F4945" s="149"/>
      <c r="G4945" s="149"/>
      <c r="H4945" s="149"/>
      <c r="I4945" s="150"/>
    </row>
    <row r="4946" spans="1:9" ht="13.5" customHeight="1" x14ac:dyDescent="0.2">
      <c r="A4946" s="127">
        <v>10126</v>
      </c>
      <c r="B4946" s="127" t="str">
        <f t="shared" si="77"/>
        <v>I01</v>
      </c>
      <c r="C4946" s="129" t="s">
        <v>6</v>
      </c>
      <c r="D4946" s="130">
        <v>-1622150</v>
      </c>
      <c r="E4946" s="130">
        <v>0</v>
      </c>
      <c r="F4946" s="130">
        <v>0</v>
      </c>
      <c r="G4946" s="130">
        <v>0</v>
      </c>
      <c r="H4946" s="131">
        <v>0</v>
      </c>
      <c r="I4946" s="132">
        <v>-1622150</v>
      </c>
    </row>
    <row r="4947" spans="1:9" ht="13.5" customHeight="1" x14ac:dyDescent="0.2">
      <c r="A4947" s="127">
        <v>10126</v>
      </c>
      <c r="B4947" s="127" t="str">
        <f t="shared" si="77"/>
        <v>I03</v>
      </c>
      <c r="C4947" s="129" t="s">
        <v>7</v>
      </c>
      <c r="D4947" s="130">
        <v>-51228</v>
      </c>
      <c r="E4947" s="130">
        <v>0</v>
      </c>
      <c r="F4947" s="130">
        <v>0</v>
      </c>
      <c r="G4947" s="130">
        <v>0</v>
      </c>
      <c r="H4947" s="131">
        <v>0</v>
      </c>
      <c r="I4947" s="132">
        <v>-51228</v>
      </c>
    </row>
    <row r="4948" spans="1:9" ht="13.5" customHeight="1" x14ac:dyDescent="0.2">
      <c r="A4948" s="127">
        <v>10126</v>
      </c>
      <c r="B4948" s="127" t="str">
        <f t="shared" si="77"/>
        <v>I05</v>
      </c>
      <c r="C4948" s="129" t="s">
        <v>8</v>
      </c>
      <c r="D4948" s="130">
        <v>-26980</v>
      </c>
      <c r="E4948" s="130">
        <v>0</v>
      </c>
      <c r="F4948" s="130">
        <v>0</v>
      </c>
      <c r="G4948" s="130">
        <v>0</v>
      </c>
      <c r="H4948" s="131">
        <v>0</v>
      </c>
      <c r="I4948" s="132">
        <v>-26980</v>
      </c>
    </row>
    <row r="4949" spans="1:9" ht="13.5" customHeight="1" x14ac:dyDescent="0.2">
      <c r="A4949" s="127">
        <v>10126</v>
      </c>
      <c r="B4949" s="127" t="str">
        <f t="shared" si="77"/>
        <v>I07</v>
      </c>
      <c r="C4949" s="129" t="s">
        <v>212</v>
      </c>
      <c r="D4949" s="130">
        <v>-2000</v>
      </c>
      <c r="E4949" s="130">
        <v>0</v>
      </c>
      <c r="F4949" s="130">
        <v>0</v>
      </c>
      <c r="G4949" s="130">
        <v>0</v>
      </c>
      <c r="H4949" s="131">
        <v>0</v>
      </c>
      <c r="I4949" s="132">
        <v>-2000</v>
      </c>
    </row>
    <row r="4950" spans="1:9" ht="13.5" customHeight="1" x14ac:dyDescent="0.2">
      <c r="A4950" s="127">
        <v>10126</v>
      </c>
      <c r="B4950" s="127" t="str">
        <f t="shared" si="77"/>
        <v>I08</v>
      </c>
      <c r="C4950" s="129" t="s">
        <v>213</v>
      </c>
      <c r="D4950" s="130">
        <v>-2850</v>
      </c>
      <c r="E4950" s="130">
        <v>0</v>
      </c>
      <c r="F4950" s="130">
        <v>0</v>
      </c>
      <c r="G4950" s="130">
        <v>0</v>
      </c>
      <c r="H4950" s="131">
        <v>0</v>
      </c>
      <c r="I4950" s="132">
        <v>-2850</v>
      </c>
    </row>
    <row r="4951" spans="1:9" ht="13.5" customHeight="1" x14ac:dyDescent="0.2">
      <c r="A4951" s="127">
        <v>10126</v>
      </c>
      <c r="B4951" s="127" t="str">
        <f t="shared" si="77"/>
        <v>I09</v>
      </c>
      <c r="C4951" s="129" t="s">
        <v>10</v>
      </c>
      <c r="D4951" s="130">
        <v>-17000</v>
      </c>
      <c r="E4951" s="130">
        <v>0</v>
      </c>
      <c r="F4951" s="130">
        <v>0</v>
      </c>
      <c r="G4951" s="130">
        <v>0</v>
      </c>
      <c r="H4951" s="131">
        <v>0</v>
      </c>
      <c r="I4951" s="132">
        <v>-17000</v>
      </c>
    </row>
    <row r="4952" spans="1:9" ht="13.5" customHeight="1" x14ac:dyDescent="0.2">
      <c r="A4952" s="127">
        <v>10126</v>
      </c>
      <c r="B4952" s="127" t="str">
        <f t="shared" si="77"/>
        <v>I10</v>
      </c>
      <c r="C4952" s="129" t="s">
        <v>63</v>
      </c>
      <c r="D4952" s="130">
        <v>-24000</v>
      </c>
      <c r="E4952" s="130">
        <v>0</v>
      </c>
      <c r="F4952" s="130">
        <v>0</v>
      </c>
      <c r="G4952" s="130">
        <v>0</v>
      </c>
      <c r="H4952" s="131">
        <v>0</v>
      </c>
      <c r="I4952" s="132">
        <v>-24000</v>
      </c>
    </row>
    <row r="4953" spans="1:9" ht="13.5" customHeight="1" x14ac:dyDescent="0.2">
      <c r="A4953" s="127">
        <v>10126</v>
      </c>
      <c r="B4953" s="127" t="str">
        <f t="shared" si="77"/>
        <v>I12</v>
      </c>
      <c r="C4953" s="129" t="s">
        <v>11</v>
      </c>
      <c r="D4953" s="130">
        <v>-23200</v>
      </c>
      <c r="E4953" s="130">
        <v>0</v>
      </c>
      <c r="F4953" s="130">
        <v>0</v>
      </c>
      <c r="G4953" s="130">
        <v>0</v>
      </c>
      <c r="H4953" s="131">
        <v>0</v>
      </c>
      <c r="I4953" s="132">
        <v>-23200</v>
      </c>
    </row>
    <row r="4954" spans="1:9" ht="13.5" customHeight="1" x14ac:dyDescent="0.2">
      <c r="A4954" s="127">
        <v>10126</v>
      </c>
      <c r="B4954" s="127" t="str">
        <f t="shared" si="77"/>
        <v>I13</v>
      </c>
      <c r="C4954" s="129" t="s">
        <v>12</v>
      </c>
      <c r="D4954" s="130">
        <v>-1002304</v>
      </c>
      <c r="E4954" s="130">
        <v>0</v>
      </c>
      <c r="F4954" s="130">
        <v>0</v>
      </c>
      <c r="G4954" s="130">
        <v>0</v>
      </c>
      <c r="H4954" s="131">
        <v>0</v>
      </c>
      <c r="I4954" s="132">
        <v>-1002304</v>
      </c>
    </row>
    <row r="4955" spans="1:9" ht="13.5" customHeight="1" x14ac:dyDescent="0.2">
      <c r="A4955" s="127">
        <v>10126</v>
      </c>
      <c r="B4955" s="127" t="str">
        <f t="shared" si="77"/>
        <v>I18</v>
      </c>
      <c r="C4955" s="129" t="s">
        <v>13</v>
      </c>
      <c r="D4955" s="130">
        <v>-87096</v>
      </c>
      <c r="E4955" s="130">
        <v>0</v>
      </c>
      <c r="F4955" s="130">
        <v>0</v>
      </c>
      <c r="G4955" s="130">
        <v>0</v>
      </c>
      <c r="H4955" s="131">
        <v>0</v>
      </c>
      <c r="I4955" s="132">
        <v>-87096</v>
      </c>
    </row>
    <row r="4956" spans="1:9" ht="12.75" customHeight="1" x14ac:dyDescent="0.2">
      <c r="A4956" s="127">
        <v>10126</v>
      </c>
      <c r="B4956" s="127" t="str">
        <f t="shared" si="77"/>
        <v/>
      </c>
    </row>
    <row r="4957" spans="1:9" ht="13.5" customHeight="1" x14ac:dyDescent="0.2">
      <c r="A4957" s="127">
        <v>10126</v>
      </c>
      <c r="C4957" s="143" t="s">
        <v>14</v>
      </c>
      <c r="D4957" s="144">
        <v>-2858808</v>
      </c>
      <c r="E4957" s="144">
        <v>0</v>
      </c>
      <c r="F4957" s="144">
        <v>0</v>
      </c>
      <c r="G4957" s="144">
        <v>0</v>
      </c>
      <c r="H4957" s="145">
        <v>0</v>
      </c>
      <c r="I4957" s="146">
        <v>-2858808</v>
      </c>
    </row>
    <row r="4958" spans="1:9" ht="0.75" customHeight="1" x14ac:dyDescent="0.2">
      <c r="A4958" s="127">
        <v>10126</v>
      </c>
      <c r="B4958" s="127" t="str">
        <f t="shared" si="77"/>
        <v/>
      </c>
    </row>
    <row r="4959" spans="1:9" ht="13.5" customHeight="1" x14ac:dyDescent="0.2">
      <c r="A4959" s="127">
        <v>10126</v>
      </c>
      <c r="B4959" s="127" t="str">
        <f t="shared" si="77"/>
        <v>E01</v>
      </c>
      <c r="C4959" s="129" t="s">
        <v>15</v>
      </c>
      <c r="D4959" s="130">
        <v>985037</v>
      </c>
      <c r="E4959" s="130">
        <v>0</v>
      </c>
      <c r="F4959" s="130">
        <v>0</v>
      </c>
      <c r="G4959" s="130">
        <v>0</v>
      </c>
      <c r="H4959" s="131">
        <v>0</v>
      </c>
      <c r="I4959" s="132">
        <v>985037</v>
      </c>
    </row>
    <row r="4960" spans="1:9" ht="13.5" customHeight="1" x14ac:dyDescent="0.2">
      <c r="A4960" s="127">
        <v>10126</v>
      </c>
      <c r="B4960" s="127" t="str">
        <f t="shared" si="77"/>
        <v>E03</v>
      </c>
      <c r="C4960" s="129" t="s">
        <v>17</v>
      </c>
      <c r="D4960" s="130">
        <v>1020416</v>
      </c>
      <c r="E4960" s="130">
        <v>0</v>
      </c>
      <c r="F4960" s="130">
        <v>0</v>
      </c>
      <c r="G4960" s="130">
        <v>0</v>
      </c>
      <c r="H4960" s="131">
        <v>0</v>
      </c>
      <c r="I4960" s="132">
        <v>1020416</v>
      </c>
    </row>
    <row r="4961" spans="1:9" ht="13.5" customHeight="1" x14ac:dyDescent="0.2">
      <c r="A4961" s="127">
        <v>10126</v>
      </c>
      <c r="B4961" s="127" t="str">
        <f t="shared" si="77"/>
        <v>E04</v>
      </c>
      <c r="C4961" s="129" t="s">
        <v>18</v>
      </c>
      <c r="D4961" s="130">
        <v>45324</v>
      </c>
      <c r="E4961" s="130">
        <v>0</v>
      </c>
      <c r="F4961" s="130">
        <v>0</v>
      </c>
      <c r="G4961" s="130">
        <v>0</v>
      </c>
      <c r="H4961" s="131">
        <v>0</v>
      </c>
      <c r="I4961" s="132">
        <v>45324</v>
      </c>
    </row>
    <row r="4962" spans="1:9" ht="13.5" customHeight="1" x14ac:dyDescent="0.2">
      <c r="A4962" s="127">
        <v>10126</v>
      </c>
      <c r="B4962" s="127" t="str">
        <f t="shared" si="77"/>
        <v>E05</v>
      </c>
      <c r="C4962" s="129" t="s">
        <v>214</v>
      </c>
      <c r="D4962" s="130">
        <v>59179</v>
      </c>
      <c r="E4962" s="130">
        <v>0</v>
      </c>
      <c r="F4962" s="130">
        <v>0</v>
      </c>
      <c r="G4962" s="130">
        <v>0</v>
      </c>
      <c r="H4962" s="131">
        <v>0</v>
      </c>
      <c r="I4962" s="132">
        <v>59179</v>
      </c>
    </row>
    <row r="4963" spans="1:9" ht="13.5" customHeight="1" x14ac:dyDescent="0.2">
      <c r="A4963" s="127">
        <v>10126</v>
      </c>
      <c r="B4963" s="127" t="str">
        <f t="shared" si="77"/>
        <v>E07</v>
      </c>
      <c r="C4963" s="129" t="s">
        <v>19</v>
      </c>
      <c r="D4963" s="130">
        <v>31828</v>
      </c>
      <c r="E4963" s="130">
        <v>0</v>
      </c>
      <c r="F4963" s="130">
        <v>0</v>
      </c>
      <c r="G4963" s="130">
        <v>0</v>
      </c>
      <c r="H4963" s="131">
        <v>0</v>
      </c>
      <c r="I4963" s="132">
        <v>31828</v>
      </c>
    </row>
    <row r="4964" spans="1:9" ht="13.5" customHeight="1" x14ac:dyDescent="0.2">
      <c r="A4964" s="127">
        <v>10126</v>
      </c>
      <c r="B4964" s="127" t="str">
        <f t="shared" si="77"/>
        <v>E08</v>
      </c>
      <c r="C4964" s="129" t="s">
        <v>20</v>
      </c>
      <c r="D4964" s="130">
        <v>16775</v>
      </c>
      <c r="E4964" s="130">
        <v>-6188</v>
      </c>
      <c r="F4964" s="130">
        <v>0</v>
      </c>
      <c r="G4964" s="130">
        <v>-6188</v>
      </c>
      <c r="H4964" s="131">
        <v>-36.888226527570787</v>
      </c>
      <c r="I4964" s="132">
        <v>22963</v>
      </c>
    </row>
    <row r="4965" spans="1:9" ht="13.5" customHeight="1" x14ac:dyDescent="0.2">
      <c r="A4965" s="127">
        <v>10126</v>
      </c>
      <c r="B4965" s="127" t="str">
        <f t="shared" ref="B4965:B5028" si="78">LEFT(C4965,3)</f>
        <v>E09</v>
      </c>
      <c r="C4965" s="129" t="s">
        <v>215</v>
      </c>
      <c r="D4965" s="130">
        <v>31118</v>
      </c>
      <c r="E4965" s="130">
        <v>0</v>
      </c>
      <c r="F4965" s="130">
        <v>0</v>
      </c>
      <c r="G4965" s="130">
        <v>0</v>
      </c>
      <c r="H4965" s="131">
        <v>0</v>
      </c>
      <c r="I4965" s="132">
        <v>31118</v>
      </c>
    </row>
    <row r="4966" spans="1:9" ht="13.5" customHeight="1" x14ac:dyDescent="0.2">
      <c r="A4966" s="127">
        <v>10126</v>
      </c>
      <c r="B4966" s="127" t="str">
        <f t="shared" si="78"/>
        <v>E10</v>
      </c>
      <c r="C4966" s="129" t="s">
        <v>21</v>
      </c>
      <c r="D4966" s="130">
        <v>20163</v>
      </c>
      <c r="E4966" s="130">
        <v>0</v>
      </c>
      <c r="F4966" s="130">
        <v>0</v>
      </c>
      <c r="G4966" s="130">
        <v>0</v>
      </c>
      <c r="H4966" s="131">
        <v>0</v>
      </c>
      <c r="I4966" s="132">
        <v>20163</v>
      </c>
    </row>
    <row r="4967" spans="1:9" ht="12.75" customHeight="1" x14ac:dyDescent="0.2">
      <c r="A4967" s="127">
        <v>10126</v>
      </c>
      <c r="B4967" s="127" t="str">
        <f t="shared" si="78"/>
        <v/>
      </c>
    </row>
    <row r="4968" spans="1:9" ht="13.5" customHeight="1" x14ac:dyDescent="0.2">
      <c r="A4968" s="127">
        <v>10126</v>
      </c>
      <c r="C4968" s="143" t="s">
        <v>23</v>
      </c>
      <c r="D4968" s="144">
        <v>2209840</v>
      </c>
      <c r="E4968" s="144">
        <v>-6188</v>
      </c>
      <c r="F4968" s="144">
        <v>0</v>
      </c>
      <c r="G4968" s="144">
        <v>-6188</v>
      </c>
      <c r="H4968" s="145">
        <v>-0.28002027296093834</v>
      </c>
      <c r="I4968" s="146">
        <v>2216028</v>
      </c>
    </row>
    <row r="4969" spans="1:9" ht="13.5" customHeight="1" x14ac:dyDescent="0.2">
      <c r="A4969" s="127">
        <v>10126</v>
      </c>
      <c r="B4969" s="127" t="str">
        <f t="shared" si="78"/>
        <v>E12</v>
      </c>
      <c r="C4969" s="129" t="s">
        <v>24</v>
      </c>
      <c r="D4969" s="130">
        <v>37000</v>
      </c>
      <c r="E4969" s="130">
        <v>0</v>
      </c>
      <c r="F4969" s="130">
        <v>0</v>
      </c>
      <c r="G4969" s="130">
        <v>0</v>
      </c>
      <c r="H4969" s="131">
        <v>0</v>
      </c>
      <c r="I4969" s="132">
        <v>37000</v>
      </c>
    </row>
    <row r="4970" spans="1:9" ht="13.5" customHeight="1" x14ac:dyDescent="0.2">
      <c r="A4970" s="127">
        <v>10126</v>
      </c>
      <c r="B4970" s="127" t="str">
        <f t="shared" si="78"/>
        <v>E14</v>
      </c>
      <c r="C4970" s="129" t="s">
        <v>25</v>
      </c>
      <c r="D4970" s="130">
        <v>42380</v>
      </c>
      <c r="E4970" s="130">
        <v>-2575</v>
      </c>
      <c r="F4970" s="130">
        <v>0</v>
      </c>
      <c r="G4970" s="130">
        <v>-2575</v>
      </c>
      <c r="H4970" s="131">
        <v>-6.075979235488437</v>
      </c>
      <c r="I4970" s="132">
        <v>44955</v>
      </c>
    </row>
    <row r="4971" spans="1:9" ht="13.5" customHeight="1" x14ac:dyDescent="0.2">
      <c r="A4971" s="127">
        <v>10126</v>
      </c>
      <c r="B4971" s="127" t="str">
        <f t="shared" si="78"/>
        <v>E15</v>
      </c>
      <c r="C4971" s="129" t="s">
        <v>26</v>
      </c>
      <c r="D4971" s="130">
        <v>2750</v>
      </c>
      <c r="E4971" s="130">
        <v>0</v>
      </c>
      <c r="F4971" s="130">
        <v>0</v>
      </c>
      <c r="G4971" s="130">
        <v>0</v>
      </c>
      <c r="H4971" s="131">
        <v>0</v>
      </c>
      <c r="I4971" s="132">
        <v>2750</v>
      </c>
    </row>
    <row r="4972" spans="1:9" ht="13.5" customHeight="1" x14ac:dyDescent="0.2">
      <c r="A4972" s="127">
        <v>10126</v>
      </c>
      <c r="B4972" s="127" t="str">
        <f t="shared" si="78"/>
        <v>E16</v>
      </c>
      <c r="C4972" s="129" t="s">
        <v>27</v>
      </c>
      <c r="D4972" s="130">
        <v>14800</v>
      </c>
      <c r="E4972" s="130">
        <v>0</v>
      </c>
      <c r="F4972" s="130">
        <v>0</v>
      </c>
      <c r="G4972" s="130">
        <v>0</v>
      </c>
      <c r="H4972" s="131">
        <v>0</v>
      </c>
      <c r="I4972" s="132">
        <v>14800</v>
      </c>
    </row>
    <row r="4973" spans="1:9" ht="13.5" customHeight="1" x14ac:dyDescent="0.2">
      <c r="A4973" s="127">
        <v>10126</v>
      </c>
      <c r="B4973" s="127" t="str">
        <f t="shared" si="78"/>
        <v>E17</v>
      </c>
      <c r="C4973" s="129" t="s">
        <v>28</v>
      </c>
      <c r="D4973" s="130">
        <v>31550</v>
      </c>
      <c r="E4973" s="130">
        <v>0</v>
      </c>
      <c r="F4973" s="130">
        <v>0</v>
      </c>
      <c r="G4973" s="130">
        <v>0</v>
      </c>
      <c r="H4973" s="131">
        <v>0</v>
      </c>
      <c r="I4973" s="132">
        <v>31550</v>
      </c>
    </row>
    <row r="4974" spans="1:9" ht="13.5" customHeight="1" x14ac:dyDescent="0.2">
      <c r="A4974" s="127">
        <v>10126</v>
      </c>
      <c r="B4974" s="127" t="str">
        <f t="shared" si="78"/>
        <v>E18</v>
      </c>
      <c r="C4974" s="129" t="s">
        <v>29</v>
      </c>
      <c r="D4974" s="130">
        <v>10250</v>
      </c>
      <c r="E4974" s="130">
        <v>0</v>
      </c>
      <c r="F4974" s="130">
        <v>0</v>
      </c>
      <c r="G4974" s="130">
        <v>0</v>
      </c>
      <c r="H4974" s="131">
        <v>0</v>
      </c>
      <c r="I4974" s="132">
        <v>10250</v>
      </c>
    </row>
    <row r="4975" spans="1:9" ht="12.75" customHeight="1" x14ac:dyDescent="0.2">
      <c r="A4975" s="127">
        <v>10126</v>
      </c>
      <c r="B4975" s="127" t="str">
        <f t="shared" si="78"/>
        <v/>
      </c>
    </row>
    <row r="4976" spans="1:9" ht="13.5" customHeight="1" x14ac:dyDescent="0.2">
      <c r="A4976" s="127">
        <v>10126</v>
      </c>
      <c r="C4976" s="143" t="s">
        <v>30</v>
      </c>
      <c r="D4976" s="144">
        <v>138730</v>
      </c>
      <c r="E4976" s="144">
        <v>-2575</v>
      </c>
      <c r="F4976" s="144">
        <v>0</v>
      </c>
      <c r="G4976" s="144">
        <v>-2575</v>
      </c>
      <c r="H4976" s="145">
        <v>-1.8561234051755207</v>
      </c>
      <c r="I4976" s="146">
        <v>141305</v>
      </c>
    </row>
    <row r="4977" spans="1:9" ht="13.5" customHeight="1" x14ac:dyDescent="0.2">
      <c r="A4977" s="127">
        <v>10126</v>
      </c>
      <c r="B4977" s="127" t="str">
        <f t="shared" si="78"/>
        <v>E19</v>
      </c>
      <c r="C4977" s="129" t="s">
        <v>31</v>
      </c>
      <c r="D4977" s="130">
        <v>109150</v>
      </c>
      <c r="E4977" s="130">
        <v>-4724</v>
      </c>
      <c r="F4977" s="130">
        <v>0</v>
      </c>
      <c r="G4977" s="130">
        <v>-4724</v>
      </c>
      <c r="H4977" s="131">
        <v>-4.3279890059551072</v>
      </c>
      <c r="I4977" s="132">
        <v>113874</v>
      </c>
    </row>
    <row r="4978" spans="1:9" ht="13.5" customHeight="1" x14ac:dyDescent="0.2">
      <c r="A4978" s="127">
        <v>10126</v>
      </c>
      <c r="B4978" s="127" t="str">
        <f t="shared" si="78"/>
        <v>E20</v>
      </c>
      <c r="C4978" s="129" t="s">
        <v>32</v>
      </c>
      <c r="D4978" s="130">
        <v>24850</v>
      </c>
      <c r="E4978" s="130">
        <v>0</v>
      </c>
      <c r="F4978" s="130">
        <v>0</v>
      </c>
      <c r="G4978" s="130">
        <v>0</v>
      </c>
      <c r="H4978" s="131">
        <v>0</v>
      </c>
      <c r="I4978" s="132">
        <v>24850</v>
      </c>
    </row>
    <row r="4979" spans="1:9" ht="13.5" customHeight="1" x14ac:dyDescent="0.2">
      <c r="A4979" s="127">
        <v>10126</v>
      </c>
      <c r="B4979" s="127" t="str">
        <f t="shared" si="78"/>
        <v>E22</v>
      </c>
      <c r="C4979" s="129" t="s">
        <v>33</v>
      </c>
      <c r="D4979" s="130">
        <v>8085</v>
      </c>
      <c r="E4979" s="130">
        <v>0</v>
      </c>
      <c r="F4979" s="130">
        <v>0</v>
      </c>
      <c r="G4979" s="130">
        <v>0</v>
      </c>
      <c r="H4979" s="131">
        <v>0</v>
      </c>
      <c r="I4979" s="132">
        <v>8085</v>
      </c>
    </row>
    <row r="4980" spans="1:9" ht="13.5" customHeight="1" x14ac:dyDescent="0.2">
      <c r="A4980" s="127">
        <v>10126</v>
      </c>
      <c r="B4980" s="127" t="str">
        <f t="shared" si="78"/>
        <v>E23</v>
      </c>
      <c r="C4980" s="129" t="s">
        <v>34</v>
      </c>
      <c r="D4980" s="130">
        <v>15500</v>
      </c>
      <c r="E4980" s="130">
        <v>0</v>
      </c>
      <c r="F4980" s="130">
        <v>0</v>
      </c>
      <c r="G4980" s="130">
        <v>0</v>
      </c>
      <c r="H4980" s="131">
        <v>0</v>
      </c>
      <c r="I4980" s="132">
        <v>15500</v>
      </c>
    </row>
    <row r="4981" spans="1:9" ht="13.5" customHeight="1" x14ac:dyDescent="0.2">
      <c r="A4981" s="127">
        <v>10126</v>
      </c>
      <c r="B4981" s="127" t="str">
        <f t="shared" si="78"/>
        <v>E24</v>
      </c>
      <c r="C4981" s="129" t="s">
        <v>35</v>
      </c>
      <c r="D4981" s="130">
        <v>3036</v>
      </c>
      <c r="E4981" s="130">
        <v>0</v>
      </c>
      <c r="F4981" s="130">
        <v>0</v>
      </c>
      <c r="G4981" s="130">
        <v>0</v>
      </c>
      <c r="H4981" s="131">
        <v>0</v>
      </c>
      <c r="I4981" s="132">
        <v>3036</v>
      </c>
    </row>
    <row r="4982" spans="1:9" ht="13.5" customHeight="1" x14ac:dyDescent="0.2">
      <c r="A4982" s="127">
        <v>10126</v>
      </c>
      <c r="B4982" s="127" t="str">
        <f t="shared" si="78"/>
        <v>E25</v>
      </c>
      <c r="C4982" s="129" t="s">
        <v>36</v>
      </c>
      <c r="D4982" s="130">
        <v>95000</v>
      </c>
      <c r="E4982" s="130">
        <v>-16883</v>
      </c>
      <c r="F4982" s="130">
        <v>0</v>
      </c>
      <c r="G4982" s="130">
        <v>-16883</v>
      </c>
      <c r="H4982" s="131">
        <v>-17.771578947368422</v>
      </c>
      <c r="I4982" s="132">
        <v>111883</v>
      </c>
    </row>
    <row r="4983" spans="1:9" ht="12.75" customHeight="1" x14ac:dyDescent="0.2">
      <c r="A4983" s="127">
        <v>10126</v>
      </c>
      <c r="B4983" s="127" t="str">
        <f t="shared" si="78"/>
        <v/>
      </c>
    </row>
    <row r="4984" spans="1:9" ht="13.5" customHeight="1" x14ac:dyDescent="0.2">
      <c r="A4984" s="127">
        <v>10126</v>
      </c>
      <c r="C4984" s="143" t="s">
        <v>37</v>
      </c>
      <c r="D4984" s="144">
        <v>255621</v>
      </c>
      <c r="E4984" s="144">
        <v>-21607</v>
      </c>
      <c r="F4984" s="144">
        <v>0</v>
      </c>
      <c r="G4984" s="144">
        <v>-21607</v>
      </c>
      <c r="H4984" s="145">
        <v>-8.4527484048650159</v>
      </c>
      <c r="I4984" s="146">
        <v>277228</v>
      </c>
    </row>
    <row r="4985" spans="1:9" ht="13.5" customHeight="1" x14ac:dyDescent="0.2">
      <c r="A4985" s="127">
        <v>10126</v>
      </c>
      <c r="B4985" s="127" t="str">
        <f t="shared" si="78"/>
        <v>E26</v>
      </c>
      <c r="C4985" s="129" t="s">
        <v>38</v>
      </c>
      <c r="D4985" s="130">
        <v>74400</v>
      </c>
      <c r="E4985" s="130">
        <v>0</v>
      </c>
      <c r="F4985" s="130">
        <v>0</v>
      </c>
      <c r="G4985" s="130">
        <v>0</v>
      </c>
      <c r="H4985" s="131">
        <v>0</v>
      </c>
      <c r="I4985" s="132">
        <v>74400</v>
      </c>
    </row>
    <row r="4986" spans="1:9" ht="13.5" customHeight="1" x14ac:dyDescent="0.2">
      <c r="A4986" s="127">
        <v>10126</v>
      </c>
      <c r="B4986" s="127" t="str">
        <f t="shared" si="78"/>
        <v>E27</v>
      </c>
      <c r="C4986" s="129" t="s">
        <v>39</v>
      </c>
      <c r="D4986" s="130">
        <v>11100</v>
      </c>
      <c r="E4986" s="130">
        <v>0</v>
      </c>
      <c r="F4986" s="130">
        <v>0</v>
      </c>
      <c r="G4986" s="130">
        <v>0</v>
      </c>
      <c r="H4986" s="131">
        <v>0</v>
      </c>
      <c r="I4986" s="132">
        <v>11100</v>
      </c>
    </row>
    <row r="4987" spans="1:9" ht="13.5" customHeight="1" x14ac:dyDescent="0.2">
      <c r="A4987" s="127">
        <v>10126</v>
      </c>
      <c r="B4987" s="127" t="str">
        <f t="shared" si="78"/>
        <v>E28</v>
      </c>
      <c r="C4987" s="129" t="s">
        <v>40</v>
      </c>
      <c r="D4987" s="130">
        <v>117157</v>
      </c>
      <c r="E4987" s="130">
        <v>0</v>
      </c>
      <c r="F4987" s="130">
        <v>0</v>
      </c>
      <c r="G4987" s="130">
        <v>0</v>
      </c>
      <c r="H4987" s="131">
        <v>0</v>
      </c>
      <c r="I4987" s="132">
        <v>117157</v>
      </c>
    </row>
    <row r="4988" spans="1:9" ht="12.75" customHeight="1" x14ac:dyDescent="0.2">
      <c r="A4988" s="127">
        <v>10126</v>
      </c>
      <c r="B4988" s="127" t="str">
        <f t="shared" si="78"/>
        <v/>
      </c>
    </row>
    <row r="4989" spans="1:9" ht="13.5" customHeight="1" x14ac:dyDescent="0.2">
      <c r="A4989" s="127">
        <v>10126</v>
      </c>
      <c r="C4989" s="143" t="s">
        <v>41</v>
      </c>
      <c r="D4989" s="144">
        <v>202657</v>
      </c>
      <c r="E4989" s="144">
        <v>0</v>
      </c>
      <c r="F4989" s="144">
        <v>0</v>
      </c>
      <c r="G4989" s="144">
        <v>0</v>
      </c>
      <c r="H4989" s="145">
        <v>0</v>
      </c>
      <c r="I4989" s="146">
        <v>202657</v>
      </c>
    </row>
    <row r="4990" spans="1:9" ht="13.5" customHeight="1" x14ac:dyDescent="0.2">
      <c r="A4990" s="127">
        <v>10126</v>
      </c>
      <c r="B4990" s="127" t="str">
        <f t="shared" si="78"/>
        <v>Con</v>
      </c>
      <c r="C4990" s="129" t="s">
        <v>42</v>
      </c>
      <c r="D4990" s="130">
        <v>20000</v>
      </c>
      <c r="E4990" s="130">
        <v>0</v>
      </c>
      <c r="F4990" s="130">
        <v>0</v>
      </c>
      <c r="G4990" s="130">
        <v>0</v>
      </c>
      <c r="H4990" s="131">
        <v>0</v>
      </c>
      <c r="I4990" s="132">
        <v>20000</v>
      </c>
    </row>
    <row r="4991" spans="1:9" ht="12.75" customHeight="1" x14ac:dyDescent="0.2">
      <c r="A4991" s="127">
        <v>10126</v>
      </c>
      <c r="B4991" s="127" t="str">
        <f t="shared" si="78"/>
        <v/>
      </c>
    </row>
    <row r="4992" spans="1:9" ht="13.5" customHeight="1" x14ac:dyDescent="0.2">
      <c r="A4992" s="127">
        <v>10126</v>
      </c>
      <c r="C4992" s="143" t="s">
        <v>44</v>
      </c>
      <c r="D4992" s="144">
        <v>20000</v>
      </c>
      <c r="E4992" s="144">
        <v>0</v>
      </c>
      <c r="F4992" s="144">
        <v>0</v>
      </c>
      <c r="G4992" s="144">
        <v>0</v>
      </c>
      <c r="H4992" s="145">
        <v>0</v>
      </c>
      <c r="I4992" s="146">
        <v>20000</v>
      </c>
    </row>
    <row r="4993" spans="1:9" ht="0.75" customHeight="1" x14ac:dyDescent="0.2">
      <c r="A4993" s="127">
        <v>10126</v>
      </c>
      <c r="B4993" s="127" t="str">
        <f t="shared" si="78"/>
        <v/>
      </c>
    </row>
    <row r="4994" spans="1:9" ht="15.75" customHeight="1" x14ac:dyDescent="0.2">
      <c r="A4994" s="127">
        <v>10126</v>
      </c>
      <c r="C4994" s="139" t="s">
        <v>45</v>
      </c>
      <c r="D4994" s="140">
        <v>2826848</v>
      </c>
      <c r="E4994" s="140">
        <v>-30370</v>
      </c>
      <c r="F4994" s="140">
        <v>0</v>
      </c>
      <c r="G4994" s="140">
        <v>-30370</v>
      </c>
      <c r="H4994" s="141">
        <v>-1.0743414573404726</v>
      </c>
      <c r="I4994" s="142">
        <v>2857218</v>
      </c>
    </row>
    <row r="4995" spans="1:9" ht="14.25" customHeight="1" x14ac:dyDescent="0.2">
      <c r="A4995" s="127">
        <v>10126</v>
      </c>
      <c r="B4995" s="127" t="s">
        <v>322</v>
      </c>
      <c r="C4995" s="161" t="s">
        <v>46</v>
      </c>
      <c r="D4995" s="162">
        <v>-31960</v>
      </c>
      <c r="E4995" s="162">
        <v>-30370</v>
      </c>
      <c r="F4995" s="162">
        <v>0</v>
      </c>
      <c r="G4995" s="162">
        <v>-30370</v>
      </c>
      <c r="H4995" s="151">
        <v>95.025031289111382</v>
      </c>
      <c r="I4995" s="152">
        <v>-1590</v>
      </c>
    </row>
    <row r="4996" spans="1:9" ht="0.75" customHeight="1" x14ac:dyDescent="0.2">
      <c r="A4996" s="127">
        <v>10126</v>
      </c>
      <c r="B4996" s="127" t="str">
        <f t="shared" si="78"/>
        <v/>
      </c>
    </row>
    <row r="4997" spans="1:9" ht="14.25" customHeight="1" x14ac:dyDescent="0.2">
      <c r="A4997" s="127">
        <v>10126</v>
      </c>
      <c r="B4997" s="127" t="str">
        <f t="shared" si="78"/>
        <v>TOT</v>
      </c>
      <c r="C4997" s="133" t="s">
        <v>58</v>
      </c>
      <c r="D4997" s="134">
        <v>-31960</v>
      </c>
      <c r="E4997" s="134">
        <v>-30370</v>
      </c>
      <c r="F4997" s="134">
        <v>0</v>
      </c>
      <c r="G4997" s="134">
        <v>-30370</v>
      </c>
      <c r="H4997" s="135">
        <v>95.025031289111382</v>
      </c>
      <c r="I4997" s="136">
        <v>-1590</v>
      </c>
    </row>
    <row r="4998" spans="1:9" ht="6.75" customHeight="1" x14ac:dyDescent="0.2">
      <c r="B4998" s="127" t="str">
        <f t="shared" si="78"/>
        <v>Lon</v>
      </c>
      <c r="C4998" s="247" t="s">
        <v>202</v>
      </c>
      <c r="D4998" s="247"/>
      <c r="E4998" s="247"/>
      <c r="F4998" s="247"/>
      <c r="G4998" s="247"/>
    </row>
    <row r="4999" spans="1:9" ht="13.5" customHeight="1" x14ac:dyDescent="0.2">
      <c r="B4999" s="127" t="str">
        <f t="shared" si="78"/>
        <v/>
      </c>
      <c r="C4999" s="247"/>
      <c r="D4999" s="247"/>
      <c r="E4999" s="247"/>
      <c r="F4999" s="247"/>
      <c r="G4999" s="247"/>
    </row>
    <row r="5000" spans="1:9" ht="6.75" customHeight="1" x14ac:dyDescent="0.2">
      <c r="B5000" s="127" t="str">
        <f t="shared" si="78"/>
        <v/>
      </c>
      <c r="C5000" s="247"/>
      <c r="D5000" s="247"/>
      <c r="E5000" s="247"/>
      <c r="F5000" s="247"/>
      <c r="G5000" s="247"/>
    </row>
    <row r="5001" spans="1:9" ht="13.5" customHeight="1" x14ac:dyDescent="0.2">
      <c r="B5001" s="127" t="str">
        <f t="shared" si="78"/>
        <v>Rep</v>
      </c>
      <c r="C5001" s="248" t="s">
        <v>203</v>
      </c>
      <c r="D5001" s="248"/>
      <c r="E5001" s="248"/>
      <c r="F5001" s="248"/>
      <c r="G5001" s="248"/>
    </row>
    <row r="5002" spans="1:9" ht="6.75" customHeight="1" x14ac:dyDescent="0.2">
      <c r="B5002" s="127" t="str">
        <f t="shared" si="78"/>
        <v/>
      </c>
    </row>
    <row r="5003" spans="1:9" ht="12.75" customHeight="1" x14ac:dyDescent="0.2">
      <c r="B5003" s="127" t="str">
        <f t="shared" si="78"/>
        <v>Cos</v>
      </c>
      <c r="C5003" s="248" t="s">
        <v>296</v>
      </c>
      <c r="D5003" s="248"/>
      <c r="E5003" s="248"/>
      <c r="F5003" s="248"/>
      <c r="G5003" s="248"/>
    </row>
    <row r="5004" spans="1:9" ht="13.5" customHeight="1" x14ac:dyDescent="0.2">
      <c r="B5004" s="127" t="str">
        <f t="shared" si="78"/>
        <v/>
      </c>
      <c r="C5004" s="248"/>
      <c r="D5004" s="248"/>
      <c r="E5004" s="248"/>
      <c r="F5004" s="248"/>
      <c r="G5004" s="248"/>
    </row>
    <row r="5005" spans="1:9" ht="6" customHeight="1" x14ac:dyDescent="0.2">
      <c r="B5005" s="127" t="str">
        <f t="shared" si="78"/>
        <v/>
      </c>
    </row>
    <row r="5006" spans="1:9" ht="13.5" customHeight="1" x14ac:dyDescent="0.2">
      <c r="B5006" s="127" t="str">
        <f t="shared" si="78"/>
        <v xml:space="preserve">
CF</v>
      </c>
      <c r="C5006" s="249" t="s">
        <v>205</v>
      </c>
      <c r="D5006" s="251" t="s">
        <v>206</v>
      </c>
      <c r="E5006" s="251" t="s">
        <v>207</v>
      </c>
      <c r="F5006" s="251" t="s">
        <v>208</v>
      </c>
      <c r="G5006" s="252" t="s">
        <v>209</v>
      </c>
      <c r="H5006" s="245" t="s">
        <v>210</v>
      </c>
      <c r="I5006" s="243" t="s">
        <v>211</v>
      </c>
    </row>
    <row r="5007" spans="1:9" ht="15" customHeight="1" x14ac:dyDescent="0.2">
      <c r="B5007" s="127" t="str">
        <f t="shared" si="78"/>
        <v/>
      </c>
      <c r="C5007" s="250"/>
      <c r="D5007" s="246"/>
      <c r="E5007" s="246"/>
      <c r="F5007" s="246"/>
      <c r="G5007" s="253"/>
      <c r="H5007" s="246"/>
      <c r="I5007" s="244"/>
    </row>
    <row r="5008" spans="1:9" ht="16.5" customHeight="1" x14ac:dyDescent="0.2">
      <c r="A5008" s="127">
        <v>10127</v>
      </c>
      <c r="B5008" s="126" t="s">
        <v>321</v>
      </c>
      <c r="C5008" s="147" t="s">
        <v>5</v>
      </c>
      <c r="D5008" s="148">
        <v>221792</v>
      </c>
      <c r="E5008" s="149"/>
      <c r="F5008" s="149"/>
      <c r="G5008" s="149"/>
      <c r="H5008" s="149"/>
      <c r="I5008" s="150"/>
    </row>
    <row r="5009" spans="1:9" ht="13.5" customHeight="1" x14ac:dyDescent="0.2">
      <c r="A5009" s="127">
        <v>10127</v>
      </c>
      <c r="B5009" s="127" t="str">
        <f t="shared" si="78"/>
        <v>I01</v>
      </c>
      <c r="C5009" s="129" t="s">
        <v>6</v>
      </c>
      <c r="D5009" s="130">
        <v>-4959610</v>
      </c>
      <c r="E5009" s="130">
        <v>-4864614</v>
      </c>
      <c r="F5009" s="130">
        <v>0</v>
      </c>
      <c r="G5009" s="130">
        <v>-4864614</v>
      </c>
      <c r="H5009" s="131">
        <v>98.08460745905424</v>
      </c>
      <c r="I5009" s="132">
        <v>-94996</v>
      </c>
    </row>
    <row r="5010" spans="1:9" ht="13.5" customHeight="1" x14ac:dyDescent="0.2">
      <c r="A5010" s="127">
        <v>10127</v>
      </c>
      <c r="B5010" s="127" t="str">
        <f t="shared" si="78"/>
        <v>I03</v>
      </c>
      <c r="C5010" s="129" t="s">
        <v>7</v>
      </c>
      <c r="D5010" s="130">
        <v>-567963</v>
      </c>
      <c r="E5010" s="130">
        <v>-566133.22</v>
      </c>
      <c r="F5010" s="130">
        <v>0</v>
      </c>
      <c r="G5010" s="130">
        <v>-566133.22</v>
      </c>
      <c r="H5010" s="131">
        <v>99.677834647679518</v>
      </c>
      <c r="I5010" s="132">
        <v>-1829.78</v>
      </c>
    </row>
    <row r="5011" spans="1:9" ht="13.5" customHeight="1" x14ac:dyDescent="0.2">
      <c r="A5011" s="127">
        <v>10127</v>
      </c>
      <c r="B5011" s="127" t="str">
        <f t="shared" si="78"/>
        <v>I05</v>
      </c>
      <c r="C5011" s="129" t="s">
        <v>8</v>
      </c>
      <c r="D5011" s="130">
        <v>-588720</v>
      </c>
      <c r="E5011" s="130">
        <v>0</v>
      </c>
      <c r="F5011" s="130">
        <v>0</v>
      </c>
      <c r="G5011" s="130">
        <v>0</v>
      </c>
      <c r="H5011" s="131">
        <v>0</v>
      </c>
      <c r="I5011" s="132">
        <v>-588720</v>
      </c>
    </row>
    <row r="5012" spans="1:9" ht="13.5" customHeight="1" x14ac:dyDescent="0.2">
      <c r="A5012" s="127">
        <v>10127</v>
      </c>
      <c r="B5012" s="127" t="str">
        <f t="shared" si="78"/>
        <v>I06</v>
      </c>
      <c r="C5012" s="129" t="s">
        <v>9</v>
      </c>
      <c r="D5012" s="130">
        <v>-1640</v>
      </c>
      <c r="E5012" s="130">
        <v>-400</v>
      </c>
      <c r="F5012" s="130">
        <v>0</v>
      </c>
      <c r="G5012" s="130">
        <v>-400</v>
      </c>
      <c r="H5012" s="131">
        <v>24.390243902439025</v>
      </c>
      <c r="I5012" s="132">
        <v>-1240</v>
      </c>
    </row>
    <row r="5013" spans="1:9" ht="13.5" customHeight="1" x14ac:dyDescent="0.2">
      <c r="A5013" s="127">
        <v>10127</v>
      </c>
      <c r="B5013" s="127" t="str">
        <f t="shared" si="78"/>
        <v>I07</v>
      </c>
      <c r="C5013" s="129" t="s">
        <v>212</v>
      </c>
      <c r="D5013" s="130">
        <v>0</v>
      </c>
      <c r="E5013" s="130">
        <v>2100</v>
      </c>
      <c r="F5013" s="130">
        <v>0</v>
      </c>
      <c r="G5013" s="130">
        <v>2100</v>
      </c>
      <c r="H5013" s="131">
        <v>0</v>
      </c>
      <c r="I5013" s="132">
        <v>-2100</v>
      </c>
    </row>
    <row r="5014" spans="1:9" ht="13.5" customHeight="1" x14ac:dyDescent="0.2">
      <c r="A5014" s="127">
        <v>10127</v>
      </c>
      <c r="B5014" s="127" t="str">
        <f t="shared" si="78"/>
        <v>I08</v>
      </c>
      <c r="C5014" s="129" t="s">
        <v>213</v>
      </c>
      <c r="D5014" s="130">
        <v>-68000</v>
      </c>
      <c r="E5014" s="130">
        <v>-14595.22</v>
      </c>
      <c r="F5014" s="130">
        <v>0</v>
      </c>
      <c r="G5014" s="130">
        <v>-14595.22</v>
      </c>
      <c r="H5014" s="131">
        <v>21.463558823529411</v>
      </c>
      <c r="I5014" s="132">
        <v>-53404.78</v>
      </c>
    </row>
    <row r="5015" spans="1:9" ht="13.5" customHeight="1" x14ac:dyDescent="0.2">
      <c r="A5015" s="127">
        <v>10127</v>
      </c>
      <c r="B5015" s="127" t="str">
        <f t="shared" si="78"/>
        <v>I09</v>
      </c>
      <c r="C5015" s="129" t="s">
        <v>10</v>
      </c>
      <c r="D5015" s="130">
        <v>-72945</v>
      </c>
      <c r="E5015" s="130">
        <v>-16678.95</v>
      </c>
      <c r="F5015" s="130">
        <v>0</v>
      </c>
      <c r="G5015" s="130">
        <v>-16678.95</v>
      </c>
      <c r="H5015" s="131">
        <v>22.865103845362945</v>
      </c>
      <c r="I5015" s="132">
        <v>-56266.05</v>
      </c>
    </row>
    <row r="5016" spans="1:9" ht="13.5" customHeight="1" x14ac:dyDescent="0.2">
      <c r="A5016" s="127">
        <v>10127</v>
      </c>
      <c r="B5016" s="127" t="str">
        <f t="shared" si="78"/>
        <v>I10</v>
      </c>
      <c r="C5016" s="129" t="s">
        <v>63</v>
      </c>
      <c r="D5016" s="130">
        <v>0</v>
      </c>
      <c r="E5016" s="130">
        <v>-1800</v>
      </c>
      <c r="F5016" s="130">
        <v>0</v>
      </c>
      <c r="G5016" s="130">
        <v>-1800</v>
      </c>
      <c r="H5016" s="131">
        <v>0</v>
      </c>
      <c r="I5016" s="132">
        <v>1800</v>
      </c>
    </row>
    <row r="5017" spans="1:9" ht="13.5" customHeight="1" x14ac:dyDescent="0.2">
      <c r="A5017" s="127">
        <v>10127</v>
      </c>
      <c r="B5017" s="127" t="str">
        <f t="shared" si="78"/>
        <v>I11</v>
      </c>
      <c r="C5017" s="129" t="s">
        <v>64</v>
      </c>
      <c r="D5017" s="130">
        <v>0</v>
      </c>
      <c r="E5017" s="130">
        <v>-7808</v>
      </c>
      <c r="F5017" s="130">
        <v>0</v>
      </c>
      <c r="G5017" s="130">
        <v>-7808</v>
      </c>
      <c r="H5017" s="131">
        <v>0</v>
      </c>
      <c r="I5017" s="132">
        <v>7808</v>
      </c>
    </row>
    <row r="5018" spans="1:9" ht="13.5" customHeight="1" x14ac:dyDescent="0.2">
      <c r="A5018" s="127">
        <v>10127</v>
      </c>
      <c r="B5018" s="127" t="str">
        <f t="shared" si="78"/>
        <v>I12</v>
      </c>
      <c r="C5018" s="129" t="s">
        <v>11</v>
      </c>
      <c r="D5018" s="130">
        <v>-33847</v>
      </c>
      <c r="E5018" s="130">
        <v>-20338.5</v>
      </c>
      <c r="F5018" s="130">
        <v>0</v>
      </c>
      <c r="G5018" s="130">
        <v>-20338.5</v>
      </c>
      <c r="H5018" s="131">
        <v>60.089520489260494</v>
      </c>
      <c r="I5018" s="132">
        <v>-13508.5</v>
      </c>
    </row>
    <row r="5019" spans="1:9" ht="13.5" customHeight="1" x14ac:dyDescent="0.2">
      <c r="A5019" s="127">
        <v>10127</v>
      </c>
      <c r="B5019" s="127" t="str">
        <f t="shared" si="78"/>
        <v>I13</v>
      </c>
      <c r="C5019" s="129" t="s">
        <v>12</v>
      </c>
      <c r="D5019" s="130">
        <v>-18000</v>
      </c>
      <c r="E5019" s="130">
        <v>-13641.45</v>
      </c>
      <c r="F5019" s="130">
        <v>0</v>
      </c>
      <c r="G5019" s="130">
        <v>-13641.45</v>
      </c>
      <c r="H5019" s="131">
        <v>75.785833333333315</v>
      </c>
      <c r="I5019" s="132">
        <v>-4358.55</v>
      </c>
    </row>
    <row r="5020" spans="1:9" ht="13.5" customHeight="1" x14ac:dyDescent="0.2">
      <c r="A5020" s="127">
        <v>10127</v>
      </c>
      <c r="B5020" s="127" t="str">
        <f t="shared" si="78"/>
        <v>I18</v>
      </c>
      <c r="C5020" s="129" t="s">
        <v>13</v>
      </c>
      <c r="D5020" s="130">
        <v>-126373</v>
      </c>
      <c r="E5020" s="130">
        <v>0</v>
      </c>
      <c r="F5020" s="130">
        <v>0</v>
      </c>
      <c r="G5020" s="130">
        <v>0</v>
      </c>
      <c r="H5020" s="131">
        <v>0</v>
      </c>
      <c r="I5020" s="132">
        <v>-126373</v>
      </c>
    </row>
    <row r="5021" spans="1:9" ht="12.75" customHeight="1" x14ac:dyDescent="0.2">
      <c r="A5021" s="127">
        <v>10127</v>
      </c>
      <c r="B5021" s="127" t="str">
        <f t="shared" si="78"/>
        <v/>
      </c>
    </row>
    <row r="5022" spans="1:9" ht="13.5" customHeight="1" x14ac:dyDescent="0.2">
      <c r="A5022" s="127">
        <v>10127</v>
      </c>
      <c r="C5022" s="143" t="s">
        <v>14</v>
      </c>
      <c r="D5022" s="144">
        <v>-6437098</v>
      </c>
      <c r="E5022" s="144">
        <v>-5503909.3399999999</v>
      </c>
      <c r="F5022" s="144">
        <v>0</v>
      </c>
      <c r="G5022" s="144">
        <v>-5503909.3399999999</v>
      </c>
      <c r="H5022" s="145">
        <v>85.502960184853478</v>
      </c>
      <c r="I5022" s="146">
        <v>-933188.66</v>
      </c>
    </row>
    <row r="5023" spans="1:9" ht="0.75" customHeight="1" x14ac:dyDescent="0.2">
      <c r="A5023" s="127">
        <v>10127</v>
      </c>
      <c r="B5023" s="127" t="str">
        <f t="shared" si="78"/>
        <v/>
      </c>
    </row>
    <row r="5024" spans="1:9" ht="13.5" customHeight="1" x14ac:dyDescent="0.2">
      <c r="A5024" s="127">
        <v>10127</v>
      </c>
      <c r="B5024" s="127" t="str">
        <f t="shared" si="78"/>
        <v>E01</v>
      </c>
      <c r="C5024" s="129" t="s">
        <v>15</v>
      </c>
      <c r="D5024" s="130">
        <v>2835687</v>
      </c>
      <c r="E5024" s="130">
        <v>0</v>
      </c>
      <c r="F5024" s="130">
        <v>0</v>
      </c>
      <c r="G5024" s="130">
        <v>0</v>
      </c>
      <c r="H5024" s="131">
        <v>0</v>
      </c>
      <c r="I5024" s="132">
        <v>2835687</v>
      </c>
    </row>
    <row r="5025" spans="1:9" ht="13.5" customHeight="1" x14ac:dyDescent="0.2">
      <c r="A5025" s="127">
        <v>10127</v>
      </c>
      <c r="B5025" s="127" t="str">
        <f t="shared" si="78"/>
        <v>E03</v>
      </c>
      <c r="C5025" s="129" t="s">
        <v>17</v>
      </c>
      <c r="D5025" s="130">
        <v>1518885</v>
      </c>
      <c r="E5025" s="130">
        <v>-2080</v>
      </c>
      <c r="F5025" s="130">
        <v>0</v>
      </c>
      <c r="G5025" s="130">
        <v>-2080</v>
      </c>
      <c r="H5025" s="131">
        <v>-0.13694255983830245</v>
      </c>
      <c r="I5025" s="132">
        <v>1520965</v>
      </c>
    </row>
    <row r="5026" spans="1:9" ht="13.5" customHeight="1" x14ac:dyDescent="0.2">
      <c r="A5026" s="127">
        <v>10127</v>
      </c>
      <c r="B5026" s="127" t="str">
        <f t="shared" si="78"/>
        <v>E04</v>
      </c>
      <c r="C5026" s="129" t="s">
        <v>18</v>
      </c>
      <c r="D5026" s="130">
        <v>206297</v>
      </c>
      <c r="E5026" s="130">
        <v>-1000</v>
      </c>
      <c r="F5026" s="130">
        <v>0</v>
      </c>
      <c r="G5026" s="130">
        <v>-1000</v>
      </c>
      <c r="H5026" s="131">
        <v>-0.48473802333528837</v>
      </c>
      <c r="I5026" s="132">
        <v>207297</v>
      </c>
    </row>
    <row r="5027" spans="1:9" ht="13.5" customHeight="1" x14ac:dyDescent="0.2">
      <c r="A5027" s="127">
        <v>10127</v>
      </c>
      <c r="B5027" s="127" t="str">
        <f t="shared" si="78"/>
        <v>E05</v>
      </c>
      <c r="C5027" s="129" t="s">
        <v>214</v>
      </c>
      <c r="D5027" s="130">
        <v>226165</v>
      </c>
      <c r="E5027" s="130">
        <v>0</v>
      </c>
      <c r="F5027" s="130">
        <v>0</v>
      </c>
      <c r="G5027" s="130">
        <v>0</v>
      </c>
      <c r="H5027" s="131">
        <v>0</v>
      </c>
      <c r="I5027" s="132">
        <v>226165</v>
      </c>
    </row>
    <row r="5028" spans="1:9" ht="13.5" customHeight="1" x14ac:dyDescent="0.2">
      <c r="A5028" s="127">
        <v>10127</v>
      </c>
      <c r="B5028" s="127" t="str">
        <f t="shared" si="78"/>
        <v>E07</v>
      </c>
      <c r="C5028" s="129" t="s">
        <v>19</v>
      </c>
      <c r="D5028" s="130">
        <v>186094</v>
      </c>
      <c r="E5028" s="130">
        <v>-1200</v>
      </c>
      <c r="F5028" s="130">
        <v>0</v>
      </c>
      <c r="G5028" s="130">
        <v>-1200</v>
      </c>
      <c r="H5028" s="131">
        <v>-0.64483540576267895</v>
      </c>
      <c r="I5028" s="132">
        <v>187294</v>
      </c>
    </row>
    <row r="5029" spans="1:9" ht="13.5" customHeight="1" x14ac:dyDescent="0.2">
      <c r="A5029" s="127">
        <v>10127</v>
      </c>
      <c r="B5029" s="127" t="str">
        <f t="shared" ref="B5029:B5092" si="79">LEFT(C5029,3)</f>
        <v>E08</v>
      </c>
      <c r="C5029" s="129" t="s">
        <v>20</v>
      </c>
      <c r="D5029" s="130">
        <v>37156</v>
      </c>
      <c r="E5029" s="130">
        <v>3768.54</v>
      </c>
      <c r="F5029" s="130">
        <v>0</v>
      </c>
      <c r="G5029" s="130">
        <v>3768.54</v>
      </c>
      <c r="H5029" s="131">
        <v>10.142480353105825</v>
      </c>
      <c r="I5029" s="132">
        <v>33387.46</v>
      </c>
    </row>
    <row r="5030" spans="1:9" ht="13.5" customHeight="1" x14ac:dyDescent="0.2">
      <c r="A5030" s="127">
        <v>10127</v>
      </c>
      <c r="B5030" s="127" t="str">
        <f t="shared" si="79"/>
        <v>E09</v>
      </c>
      <c r="C5030" s="129" t="s">
        <v>215</v>
      </c>
      <c r="D5030" s="130">
        <v>14295</v>
      </c>
      <c r="E5030" s="130">
        <v>4541.07</v>
      </c>
      <c r="F5030" s="130">
        <v>0</v>
      </c>
      <c r="G5030" s="130">
        <v>4541.07</v>
      </c>
      <c r="H5030" s="131">
        <v>31.766841552990559</v>
      </c>
      <c r="I5030" s="132">
        <v>9753.93</v>
      </c>
    </row>
    <row r="5031" spans="1:9" ht="13.5" customHeight="1" x14ac:dyDescent="0.2">
      <c r="A5031" s="127">
        <v>10127</v>
      </c>
      <c r="B5031" s="127" t="str">
        <f t="shared" si="79"/>
        <v>E10</v>
      </c>
      <c r="C5031" s="129" t="s">
        <v>21</v>
      </c>
      <c r="D5031" s="130">
        <v>1341</v>
      </c>
      <c r="E5031" s="130">
        <v>1341.28</v>
      </c>
      <c r="F5031" s="130">
        <v>0</v>
      </c>
      <c r="G5031" s="130">
        <v>1341.28</v>
      </c>
      <c r="H5031" s="131">
        <v>100.02087994034302</v>
      </c>
      <c r="I5031" s="132">
        <v>-0.28000000000000003</v>
      </c>
    </row>
    <row r="5032" spans="1:9" ht="13.5" customHeight="1" x14ac:dyDescent="0.2">
      <c r="A5032" s="127">
        <v>10127</v>
      </c>
      <c r="B5032" s="127" t="str">
        <f t="shared" si="79"/>
        <v>E11</v>
      </c>
      <c r="C5032" s="129" t="s">
        <v>22</v>
      </c>
      <c r="D5032" s="130">
        <v>4900</v>
      </c>
      <c r="E5032" s="130">
        <v>0</v>
      </c>
      <c r="F5032" s="130">
        <v>0</v>
      </c>
      <c r="G5032" s="130">
        <v>0</v>
      </c>
      <c r="H5032" s="131">
        <v>0</v>
      </c>
      <c r="I5032" s="132">
        <v>4900</v>
      </c>
    </row>
    <row r="5033" spans="1:9" ht="12.75" customHeight="1" x14ac:dyDescent="0.2">
      <c r="A5033" s="127">
        <v>10127</v>
      </c>
      <c r="B5033" s="127" t="str">
        <f t="shared" si="79"/>
        <v/>
      </c>
    </row>
    <row r="5034" spans="1:9" ht="13.5" customHeight="1" x14ac:dyDescent="0.2">
      <c r="A5034" s="127">
        <v>10127</v>
      </c>
      <c r="C5034" s="143" t="s">
        <v>23</v>
      </c>
      <c r="D5034" s="144">
        <v>5030820</v>
      </c>
      <c r="E5034" s="144">
        <v>5370.89</v>
      </c>
      <c r="F5034" s="144">
        <v>0</v>
      </c>
      <c r="G5034" s="144">
        <v>5370.89</v>
      </c>
      <c r="H5034" s="145">
        <v>0.10675973300575255</v>
      </c>
      <c r="I5034" s="146">
        <v>5025449.1100000003</v>
      </c>
    </row>
    <row r="5035" spans="1:9" ht="13.5" customHeight="1" x14ac:dyDescent="0.2">
      <c r="A5035" s="127">
        <v>10127</v>
      </c>
      <c r="B5035" s="127" t="str">
        <f t="shared" si="79"/>
        <v>E12</v>
      </c>
      <c r="C5035" s="129" t="s">
        <v>24</v>
      </c>
      <c r="D5035" s="130">
        <v>71233</v>
      </c>
      <c r="E5035" s="130">
        <v>7372.44</v>
      </c>
      <c r="F5035" s="130">
        <v>0</v>
      </c>
      <c r="G5035" s="130">
        <v>7372.44</v>
      </c>
      <c r="H5035" s="131">
        <v>10.349753625426418</v>
      </c>
      <c r="I5035" s="132">
        <v>63860.56</v>
      </c>
    </row>
    <row r="5036" spans="1:9" ht="13.5" customHeight="1" x14ac:dyDescent="0.2">
      <c r="A5036" s="127">
        <v>10127</v>
      </c>
      <c r="B5036" s="127" t="str">
        <f t="shared" si="79"/>
        <v>E13</v>
      </c>
      <c r="C5036" s="129" t="s">
        <v>216</v>
      </c>
      <c r="D5036" s="130">
        <v>18250</v>
      </c>
      <c r="E5036" s="130">
        <v>4524.5200000000004</v>
      </c>
      <c r="F5036" s="130">
        <v>0</v>
      </c>
      <c r="G5036" s="130">
        <v>4524.5200000000004</v>
      </c>
      <c r="H5036" s="131">
        <v>24.791890410958903</v>
      </c>
      <c r="I5036" s="132">
        <v>13725.48</v>
      </c>
    </row>
    <row r="5037" spans="1:9" ht="13.5" customHeight="1" x14ac:dyDescent="0.2">
      <c r="A5037" s="127">
        <v>10127</v>
      </c>
      <c r="B5037" s="127" t="str">
        <f t="shared" si="79"/>
        <v>E14</v>
      </c>
      <c r="C5037" s="129" t="s">
        <v>25</v>
      </c>
      <c r="D5037" s="130">
        <v>8530</v>
      </c>
      <c r="E5037" s="130">
        <v>3467.47</v>
      </c>
      <c r="F5037" s="130">
        <v>0</v>
      </c>
      <c r="G5037" s="130">
        <v>3467.47</v>
      </c>
      <c r="H5037" s="131">
        <v>40.650293083235638</v>
      </c>
      <c r="I5037" s="132">
        <v>5062.53</v>
      </c>
    </row>
    <row r="5038" spans="1:9" ht="13.5" customHeight="1" x14ac:dyDescent="0.2">
      <c r="A5038" s="127">
        <v>10127</v>
      </c>
      <c r="B5038" s="127" t="str">
        <f t="shared" si="79"/>
        <v>E15</v>
      </c>
      <c r="C5038" s="129" t="s">
        <v>26</v>
      </c>
      <c r="D5038" s="130">
        <v>9000</v>
      </c>
      <c r="E5038" s="130">
        <v>1914.85</v>
      </c>
      <c r="F5038" s="130">
        <v>0</v>
      </c>
      <c r="G5038" s="130">
        <v>1914.85</v>
      </c>
      <c r="H5038" s="131">
        <v>21.27611111111111</v>
      </c>
      <c r="I5038" s="132">
        <v>7085.15</v>
      </c>
    </row>
    <row r="5039" spans="1:9" ht="13.5" customHeight="1" x14ac:dyDescent="0.2">
      <c r="A5039" s="127">
        <v>10127</v>
      </c>
      <c r="B5039" s="127" t="str">
        <f t="shared" si="79"/>
        <v>E16</v>
      </c>
      <c r="C5039" s="129" t="s">
        <v>27</v>
      </c>
      <c r="D5039" s="130">
        <v>47000</v>
      </c>
      <c r="E5039" s="130">
        <v>7401.49</v>
      </c>
      <c r="F5039" s="130">
        <v>0</v>
      </c>
      <c r="G5039" s="130">
        <v>7401.49</v>
      </c>
      <c r="H5039" s="131">
        <v>15.747851063829785</v>
      </c>
      <c r="I5039" s="132">
        <v>39598.51</v>
      </c>
    </row>
    <row r="5040" spans="1:9" ht="13.5" customHeight="1" x14ac:dyDescent="0.2">
      <c r="A5040" s="127">
        <v>10127</v>
      </c>
      <c r="B5040" s="127" t="str">
        <f t="shared" si="79"/>
        <v>E17</v>
      </c>
      <c r="C5040" s="129" t="s">
        <v>28</v>
      </c>
      <c r="D5040" s="130">
        <v>7456</v>
      </c>
      <c r="E5040" s="130">
        <v>7680</v>
      </c>
      <c r="F5040" s="130">
        <v>0</v>
      </c>
      <c r="G5040" s="130">
        <v>7680</v>
      </c>
      <c r="H5040" s="131">
        <v>103.00429184549357</v>
      </c>
      <c r="I5040" s="132">
        <v>-224</v>
      </c>
    </row>
    <row r="5041" spans="1:9" ht="13.5" customHeight="1" x14ac:dyDescent="0.2">
      <c r="A5041" s="127">
        <v>10127</v>
      </c>
      <c r="B5041" s="127" t="str">
        <f t="shared" si="79"/>
        <v>E18</v>
      </c>
      <c r="C5041" s="129" t="s">
        <v>29</v>
      </c>
      <c r="D5041" s="130">
        <v>30115</v>
      </c>
      <c r="E5041" s="130">
        <v>19833.62</v>
      </c>
      <c r="F5041" s="130">
        <v>0</v>
      </c>
      <c r="G5041" s="130">
        <v>19833.62</v>
      </c>
      <c r="H5041" s="131">
        <v>65.859604848082355</v>
      </c>
      <c r="I5041" s="132">
        <v>10281.379999999999</v>
      </c>
    </row>
    <row r="5042" spans="1:9" ht="12.75" customHeight="1" x14ac:dyDescent="0.2">
      <c r="A5042" s="127">
        <v>10127</v>
      </c>
      <c r="B5042" s="127" t="str">
        <f t="shared" si="79"/>
        <v/>
      </c>
    </row>
    <row r="5043" spans="1:9" ht="13.5" customHeight="1" x14ac:dyDescent="0.2">
      <c r="A5043" s="127">
        <v>10127</v>
      </c>
      <c r="C5043" s="143" t="s">
        <v>30</v>
      </c>
      <c r="D5043" s="144">
        <v>191584</v>
      </c>
      <c r="E5043" s="144">
        <v>52194.39</v>
      </c>
      <c r="F5043" s="144">
        <v>0</v>
      </c>
      <c r="G5043" s="144">
        <v>52194.39</v>
      </c>
      <c r="H5043" s="145">
        <v>27.243605937865379</v>
      </c>
      <c r="I5043" s="146">
        <v>139389.60999999999</v>
      </c>
    </row>
    <row r="5044" spans="1:9" ht="13.5" customHeight="1" x14ac:dyDescent="0.2">
      <c r="A5044" s="127">
        <v>10127</v>
      </c>
      <c r="B5044" s="127" t="str">
        <f t="shared" si="79"/>
        <v>E19</v>
      </c>
      <c r="C5044" s="129" t="s">
        <v>31</v>
      </c>
      <c r="D5044" s="130">
        <v>253450</v>
      </c>
      <c r="E5044" s="130">
        <v>102234.86</v>
      </c>
      <c r="F5044" s="130">
        <v>0</v>
      </c>
      <c r="G5044" s="130">
        <v>102234.86</v>
      </c>
      <c r="H5044" s="131">
        <v>40.337289406194515</v>
      </c>
      <c r="I5044" s="132">
        <v>151215.14000000001</v>
      </c>
    </row>
    <row r="5045" spans="1:9" ht="13.5" customHeight="1" x14ac:dyDescent="0.2">
      <c r="A5045" s="127">
        <v>10127</v>
      </c>
      <c r="B5045" s="127" t="str">
        <f t="shared" si="79"/>
        <v>E20</v>
      </c>
      <c r="C5045" s="129" t="s">
        <v>32</v>
      </c>
      <c r="D5045" s="130">
        <v>35750</v>
      </c>
      <c r="E5045" s="130">
        <v>4096.17</v>
      </c>
      <c r="F5045" s="130">
        <v>0</v>
      </c>
      <c r="G5045" s="130">
        <v>4096.17</v>
      </c>
      <c r="H5045" s="131">
        <v>11.457818181818181</v>
      </c>
      <c r="I5045" s="132">
        <v>31653.83</v>
      </c>
    </row>
    <row r="5046" spans="1:9" ht="13.5" customHeight="1" x14ac:dyDescent="0.2">
      <c r="A5046" s="127">
        <v>10127</v>
      </c>
      <c r="B5046" s="127" t="str">
        <f t="shared" si="79"/>
        <v>E22</v>
      </c>
      <c r="C5046" s="129" t="s">
        <v>33</v>
      </c>
      <c r="D5046" s="130">
        <v>86470</v>
      </c>
      <c r="E5046" s="130">
        <v>27108</v>
      </c>
      <c r="F5046" s="130">
        <v>0</v>
      </c>
      <c r="G5046" s="130">
        <v>27108</v>
      </c>
      <c r="H5046" s="131">
        <v>31.349601017693999</v>
      </c>
      <c r="I5046" s="132">
        <v>59362</v>
      </c>
    </row>
    <row r="5047" spans="1:9" ht="13.5" customHeight="1" x14ac:dyDescent="0.2">
      <c r="A5047" s="127">
        <v>10127</v>
      </c>
      <c r="B5047" s="127" t="str">
        <f t="shared" si="79"/>
        <v>E23</v>
      </c>
      <c r="C5047" s="129" t="s">
        <v>34</v>
      </c>
      <c r="D5047" s="130">
        <v>26296</v>
      </c>
      <c r="E5047" s="130">
        <v>2242.9899999999998</v>
      </c>
      <c r="F5047" s="130">
        <v>0</v>
      </c>
      <c r="G5047" s="130">
        <v>2242.9899999999998</v>
      </c>
      <c r="H5047" s="131">
        <v>8.5297763918466671</v>
      </c>
      <c r="I5047" s="132">
        <v>24053.01</v>
      </c>
    </row>
    <row r="5048" spans="1:9" ht="13.5" customHeight="1" x14ac:dyDescent="0.2">
      <c r="A5048" s="127">
        <v>10127</v>
      </c>
      <c r="B5048" s="127" t="str">
        <f t="shared" si="79"/>
        <v>E24</v>
      </c>
      <c r="C5048" s="129" t="s">
        <v>35</v>
      </c>
      <c r="D5048" s="130">
        <v>49490</v>
      </c>
      <c r="E5048" s="130">
        <v>9385.5400000000009</v>
      </c>
      <c r="F5048" s="130">
        <v>0</v>
      </c>
      <c r="G5048" s="130">
        <v>9385.5400000000009</v>
      </c>
      <c r="H5048" s="131">
        <v>18.964518084461506</v>
      </c>
      <c r="I5048" s="132">
        <v>40104.46</v>
      </c>
    </row>
    <row r="5049" spans="1:9" ht="13.5" customHeight="1" x14ac:dyDescent="0.2">
      <c r="A5049" s="127">
        <v>10127</v>
      </c>
      <c r="B5049" s="127" t="str">
        <f t="shared" si="79"/>
        <v>E25</v>
      </c>
      <c r="C5049" s="129" t="s">
        <v>36</v>
      </c>
      <c r="D5049" s="130">
        <v>226077</v>
      </c>
      <c r="E5049" s="130">
        <v>28057.350000000009</v>
      </c>
      <c r="F5049" s="130">
        <v>0</v>
      </c>
      <c r="G5049" s="130">
        <v>28057.350000000009</v>
      </c>
      <c r="H5049" s="131">
        <v>12.410528271341185</v>
      </c>
      <c r="I5049" s="132">
        <v>198019.65</v>
      </c>
    </row>
    <row r="5050" spans="1:9" ht="13.5" customHeight="1" x14ac:dyDescent="0.2">
      <c r="A5050" s="127">
        <v>10127</v>
      </c>
      <c r="B5050" s="127" t="str">
        <f t="shared" si="79"/>
        <v>E32</v>
      </c>
      <c r="C5050" s="129" t="s">
        <v>223</v>
      </c>
      <c r="D5050" s="130">
        <v>0</v>
      </c>
      <c r="E5050" s="130">
        <v>324</v>
      </c>
      <c r="F5050" s="130">
        <v>0</v>
      </c>
      <c r="G5050" s="130">
        <v>324</v>
      </c>
      <c r="H5050" s="131">
        <v>0</v>
      </c>
      <c r="I5050" s="132">
        <v>-324</v>
      </c>
    </row>
    <row r="5051" spans="1:9" ht="12.75" customHeight="1" x14ac:dyDescent="0.2">
      <c r="A5051" s="127">
        <v>10127</v>
      </c>
      <c r="B5051" s="127" t="str">
        <f t="shared" si="79"/>
        <v/>
      </c>
    </row>
    <row r="5052" spans="1:9" ht="13.5" customHeight="1" x14ac:dyDescent="0.2">
      <c r="A5052" s="127">
        <v>10127</v>
      </c>
      <c r="C5052" s="143" t="s">
        <v>37</v>
      </c>
      <c r="D5052" s="144">
        <v>677533</v>
      </c>
      <c r="E5052" s="144">
        <v>173448.91</v>
      </c>
      <c r="F5052" s="144">
        <v>0</v>
      </c>
      <c r="G5052" s="144">
        <v>173448.91</v>
      </c>
      <c r="H5052" s="145">
        <v>25.600068188560559</v>
      </c>
      <c r="I5052" s="146">
        <v>504084.09</v>
      </c>
    </row>
    <row r="5053" spans="1:9" ht="13.5" customHeight="1" x14ac:dyDescent="0.2">
      <c r="A5053" s="127">
        <v>10127</v>
      </c>
      <c r="B5053" s="127" t="str">
        <f t="shared" si="79"/>
        <v>E26</v>
      </c>
      <c r="C5053" s="129" t="s">
        <v>38</v>
      </c>
      <c r="D5053" s="130">
        <v>80000</v>
      </c>
      <c r="E5053" s="130">
        <v>15163.6</v>
      </c>
      <c r="F5053" s="130">
        <v>0</v>
      </c>
      <c r="G5053" s="130">
        <v>15163.6</v>
      </c>
      <c r="H5053" s="131">
        <v>18.954499999999999</v>
      </c>
      <c r="I5053" s="132">
        <v>64836.4</v>
      </c>
    </row>
    <row r="5054" spans="1:9" ht="13.5" customHeight="1" x14ac:dyDescent="0.2">
      <c r="A5054" s="127">
        <v>10127</v>
      </c>
      <c r="B5054" s="127" t="str">
        <f t="shared" si="79"/>
        <v>E27</v>
      </c>
      <c r="C5054" s="129" t="s">
        <v>39</v>
      </c>
      <c r="D5054" s="130">
        <v>341912</v>
      </c>
      <c r="E5054" s="130">
        <v>101190.1</v>
      </c>
      <c r="F5054" s="130">
        <v>0</v>
      </c>
      <c r="G5054" s="130">
        <v>101190.1</v>
      </c>
      <c r="H5054" s="131">
        <v>29.59536371931959</v>
      </c>
      <c r="I5054" s="132">
        <v>240721.9</v>
      </c>
    </row>
    <row r="5055" spans="1:9" ht="13.5" customHeight="1" x14ac:dyDescent="0.2">
      <c r="A5055" s="127">
        <v>10127</v>
      </c>
      <c r="B5055" s="127" t="str">
        <f t="shared" si="79"/>
        <v>E28</v>
      </c>
      <c r="C5055" s="129" t="s">
        <v>40</v>
      </c>
      <c r="D5055" s="130">
        <v>65215</v>
      </c>
      <c r="E5055" s="130">
        <v>24338</v>
      </c>
      <c r="F5055" s="130">
        <v>0</v>
      </c>
      <c r="G5055" s="130">
        <v>24338</v>
      </c>
      <c r="H5055" s="131">
        <v>37.319635053285289</v>
      </c>
      <c r="I5055" s="132">
        <v>40877</v>
      </c>
    </row>
    <row r="5056" spans="1:9" ht="12.75" customHeight="1" x14ac:dyDescent="0.2">
      <c r="A5056" s="127">
        <v>10127</v>
      </c>
      <c r="B5056" s="127" t="str">
        <f t="shared" si="79"/>
        <v/>
      </c>
    </row>
    <row r="5057" spans="1:9" ht="13.5" customHeight="1" x14ac:dyDescent="0.2">
      <c r="A5057" s="127">
        <v>10127</v>
      </c>
      <c r="C5057" s="143" t="s">
        <v>41</v>
      </c>
      <c r="D5057" s="144">
        <v>487127</v>
      </c>
      <c r="E5057" s="144">
        <v>140691.70000000001</v>
      </c>
      <c r="F5057" s="144">
        <v>0</v>
      </c>
      <c r="G5057" s="144">
        <v>140691.70000000001</v>
      </c>
      <c r="H5057" s="145">
        <v>28.881934279972164</v>
      </c>
      <c r="I5057" s="146">
        <v>346435.3</v>
      </c>
    </row>
    <row r="5058" spans="1:9" ht="13.5" customHeight="1" x14ac:dyDescent="0.2">
      <c r="A5058" s="127">
        <v>10127</v>
      </c>
      <c r="B5058" s="127" t="str">
        <f t="shared" si="79"/>
        <v>Con</v>
      </c>
      <c r="C5058" s="129" t="s">
        <v>42</v>
      </c>
      <c r="D5058" s="130">
        <v>265461</v>
      </c>
      <c r="E5058" s="130">
        <v>0</v>
      </c>
      <c r="F5058" s="130">
        <v>0</v>
      </c>
      <c r="G5058" s="130">
        <v>0</v>
      </c>
      <c r="H5058" s="131">
        <v>0</v>
      </c>
      <c r="I5058" s="132">
        <v>265461</v>
      </c>
    </row>
    <row r="5059" spans="1:9" ht="13.5" customHeight="1" x14ac:dyDescent="0.2">
      <c r="A5059" s="127">
        <v>10127</v>
      </c>
      <c r="B5059" s="127" t="str">
        <f t="shared" si="79"/>
        <v>E30</v>
      </c>
      <c r="C5059" s="129" t="s">
        <v>184</v>
      </c>
      <c r="D5059" s="130">
        <v>6365</v>
      </c>
      <c r="E5059" s="130">
        <v>0</v>
      </c>
      <c r="F5059" s="130">
        <v>0</v>
      </c>
      <c r="G5059" s="130">
        <v>0</v>
      </c>
      <c r="H5059" s="131">
        <v>0</v>
      </c>
      <c r="I5059" s="132">
        <v>6365</v>
      </c>
    </row>
    <row r="5060" spans="1:9" ht="12.75" customHeight="1" x14ac:dyDescent="0.2">
      <c r="A5060" s="127">
        <v>10127</v>
      </c>
      <c r="B5060" s="127" t="str">
        <f t="shared" si="79"/>
        <v/>
      </c>
    </row>
    <row r="5061" spans="1:9" ht="13.5" customHeight="1" x14ac:dyDescent="0.2">
      <c r="A5061" s="127">
        <v>10127</v>
      </c>
      <c r="C5061" s="143" t="s">
        <v>44</v>
      </c>
      <c r="D5061" s="144">
        <v>271826</v>
      </c>
      <c r="E5061" s="144">
        <v>0</v>
      </c>
      <c r="F5061" s="144">
        <v>0</v>
      </c>
      <c r="G5061" s="144">
        <v>0</v>
      </c>
      <c r="H5061" s="145">
        <v>0</v>
      </c>
      <c r="I5061" s="146">
        <v>271826</v>
      </c>
    </row>
    <row r="5062" spans="1:9" ht="0.75" customHeight="1" x14ac:dyDescent="0.2">
      <c r="A5062" s="127">
        <v>10127</v>
      </c>
      <c r="B5062" s="127" t="str">
        <f t="shared" si="79"/>
        <v/>
      </c>
    </row>
    <row r="5063" spans="1:9" ht="15.75" customHeight="1" x14ac:dyDescent="0.2">
      <c r="A5063" s="127">
        <v>10127</v>
      </c>
      <c r="C5063" s="139" t="s">
        <v>45</v>
      </c>
      <c r="D5063" s="140">
        <v>6658890</v>
      </c>
      <c r="E5063" s="140">
        <v>371705.89</v>
      </c>
      <c r="F5063" s="140">
        <v>0</v>
      </c>
      <c r="G5063" s="140">
        <v>371705.89</v>
      </c>
      <c r="H5063" s="141">
        <v>5.5820998694977702</v>
      </c>
      <c r="I5063" s="142">
        <v>6287184.1100000003</v>
      </c>
    </row>
    <row r="5064" spans="1:9" ht="14.25" customHeight="1" x14ac:dyDescent="0.2">
      <c r="A5064" s="127">
        <v>10127</v>
      </c>
      <c r="B5064" s="127" t="s">
        <v>322</v>
      </c>
      <c r="C5064" s="161" t="s">
        <v>46</v>
      </c>
      <c r="D5064" s="162">
        <v>221792</v>
      </c>
      <c r="E5064" s="162">
        <v>-5132203.45</v>
      </c>
      <c r="F5064" s="162">
        <v>0</v>
      </c>
      <c r="G5064" s="162">
        <v>-5132203.45</v>
      </c>
      <c r="H5064" s="151">
        <v>-2313.9714011325927</v>
      </c>
      <c r="I5064" s="152">
        <v>5353995.45</v>
      </c>
    </row>
    <row r="5065" spans="1:9" ht="16.5" customHeight="1" x14ac:dyDescent="0.2">
      <c r="A5065" s="127">
        <v>10127</v>
      </c>
      <c r="B5065" s="127" t="s">
        <v>323</v>
      </c>
      <c r="C5065" s="153" t="s">
        <v>47</v>
      </c>
      <c r="D5065" s="154">
        <v>0</v>
      </c>
      <c r="E5065" s="155"/>
      <c r="F5065" s="155"/>
      <c r="G5065" s="155"/>
      <c r="H5065" s="155"/>
      <c r="I5065" s="156"/>
    </row>
    <row r="5066" spans="1:9" ht="13.5" customHeight="1" x14ac:dyDescent="0.2">
      <c r="A5066" s="127">
        <v>10127</v>
      </c>
      <c r="B5066" s="127" t="str">
        <f>LEFT(C5066,4)</f>
        <v>CI01</v>
      </c>
      <c r="C5066" s="129" t="s">
        <v>48</v>
      </c>
      <c r="D5066" s="130">
        <v>-13050</v>
      </c>
      <c r="E5066" s="130">
        <v>0</v>
      </c>
      <c r="F5066" s="130">
        <v>0</v>
      </c>
      <c r="G5066" s="130">
        <v>0</v>
      </c>
      <c r="H5066" s="131">
        <v>0</v>
      </c>
      <c r="I5066" s="132">
        <v>-13050</v>
      </c>
    </row>
    <row r="5067" spans="1:9" ht="13.5" customHeight="1" x14ac:dyDescent="0.2">
      <c r="A5067" s="127">
        <v>10127</v>
      </c>
      <c r="B5067" s="127" t="str">
        <f>LEFT(C5067,4)</f>
        <v>CI04</v>
      </c>
      <c r="C5067" s="129" t="s">
        <v>225</v>
      </c>
      <c r="D5067" s="130">
        <v>-6365</v>
      </c>
      <c r="E5067" s="130">
        <v>0</v>
      </c>
      <c r="F5067" s="130">
        <v>0</v>
      </c>
      <c r="G5067" s="130">
        <v>0</v>
      </c>
      <c r="H5067" s="131">
        <v>0</v>
      </c>
      <c r="I5067" s="132">
        <v>-6365</v>
      </c>
    </row>
    <row r="5068" spans="1:9" ht="12.75" customHeight="1" x14ac:dyDescent="0.2">
      <c r="A5068" s="127">
        <v>10127</v>
      </c>
      <c r="B5068" s="127" t="str">
        <f t="shared" si="79"/>
        <v/>
      </c>
    </row>
    <row r="5069" spans="1:9" ht="13.5" customHeight="1" x14ac:dyDescent="0.2">
      <c r="A5069" s="127">
        <v>10127</v>
      </c>
      <c r="C5069" s="143" t="s">
        <v>51</v>
      </c>
      <c r="D5069" s="144">
        <v>-19415</v>
      </c>
      <c r="E5069" s="144">
        <v>0</v>
      </c>
      <c r="F5069" s="144">
        <v>0</v>
      </c>
      <c r="G5069" s="144">
        <v>0</v>
      </c>
      <c r="H5069" s="145">
        <v>0</v>
      </c>
      <c r="I5069" s="146">
        <v>-19415</v>
      </c>
    </row>
    <row r="5070" spans="1:9" ht="0.75" customHeight="1" x14ac:dyDescent="0.2">
      <c r="A5070" s="127">
        <v>10127</v>
      </c>
      <c r="B5070" s="127" t="str">
        <f t="shared" si="79"/>
        <v/>
      </c>
    </row>
    <row r="5071" spans="1:9" ht="13.5" customHeight="1" x14ac:dyDescent="0.2">
      <c r="A5071" s="127">
        <v>10127</v>
      </c>
      <c r="B5071" s="127" t="str">
        <f>LEFT(C5071,4)</f>
        <v>CE02</v>
      </c>
      <c r="C5071" s="129" t="s">
        <v>230</v>
      </c>
      <c r="D5071" s="130">
        <v>19415</v>
      </c>
      <c r="E5071" s="130">
        <v>17313</v>
      </c>
      <c r="F5071" s="130">
        <v>0</v>
      </c>
      <c r="G5071" s="130">
        <v>17313</v>
      </c>
      <c r="H5071" s="131">
        <v>89.173319598248781</v>
      </c>
      <c r="I5071" s="132">
        <v>2102</v>
      </c>
    </row>
    <row r="5072" spans="1:9" ht="12.75" customHeight="1" x14ac:dyDescent="0.2">
      <c r="A5072" s="127">
        <v>10127</v>
      </c>
      <c r="B5072" s="127" t="str">
        <f t="shared" si="79"/>
        <v/>
      </c>
    </row>
    <row r="5073" spans="1:9" ht="13.5" customHeight="1" x14ac:dyDescent="0.2">
      <c r="A5073" s="127">
        <v>10127</v>
      </c>
      <c r="C5073" s="143" t="s">
        <v>56</v>
      </c>
      <c r="D5073" s="144">
        <v>19415</v>
      </c>
      <c r="E5073" s="144">
        <v>17313</v>
      </c>
      <c r="F5073" s="144">
        <v>0</v>
      </c>
      <c r="G5073" s="144">
        <v>17313</v>
      </c>
      <c r="H5073" s="145">
        <v>89.173319598248781</v>
      </c>
      <c r="I5073" s="146">
        <v>2102</v>
      </c>
    </row>
    <row r="5074" spans="1:9" ht="0.75" customHeight="1" x14ac:dyDescent="0.2">
      <c r="A5074" s="127">
        <v>10127</v>
      </c>
      <c r="B5074" s="127" t="str">
        <f t="shared" si="79"/>
        <v/>
      </c>
    </row>
    <row r="5075" spans="1:9" ht="14.25" customHeight="1" x14ac:dyDescent="0.2">
      <c r="A5075" s="127">
        <v>10127</v>
      </c>
      <c r="B5075" s="127" t="s">
        <v>324</v>
      </c>
      <c r="C5075" s="157" t="s">
        <v>57</v>
      </c>
      <c r="D5075" s="158">
        <v>0</v>
      </c>
      <c r="E5075" s="158">
        <v>17313</v>
      </c>
      <c r="F5075" s="158">
        <v>0</v>
      </c>
      <c r="G5075" s="158">
        <v>17313</v>
      </c>
      <c r="H5075" s="159">
        <v>0</v>
      </c>
      <c r="I5075" s="160">
        <v>-17313</v>
      </c>
    </row>
    <row r="5076" spans="1:9" ht="0.75" customHeight="1" x14ac:dyDescent="0.2">
      <c r="A5076" s="127">
        <v>10127</v>
      </c>
      <c r="B5076" s="127" t="str">
        <f t="shared" si="79"/>
        <v/>
      </c>
    </row>
    <row r="5077" spans="1:9" ht="14.25" customHeight="1" x14ac:dyDescent="0.2">
      <c r="A5077" s="127">
        <v>10127</v>
      </c>
      <c r="B5077" s="127" t="str">
        <f t="shared" si="79"/>
        <v>TOT</v>
      </c>
      <c r="C5077" s="133" t="s">
        <v>58</v>
      </c>
      <c r="D5077" s="134">
        <v>221792</v>
      </c>
      <c r="E5077" s="134">
        <v>-5114890.45</v>
      </c>
      <c r="F5077" s="134">
        <v>0</v>
      </c>
      <c r="G5077" s="134">
        <v>-5114890.45</v>
      </c>
      <c r="H5077" s="135">
        <v>-2306.1654387894964</v>
      </c>
      <c r="I5077" s="136">
        <v>5336682.45</v>
      </c>
    </row>
    <row r="5078" spans="1:9" ht="6.75" customHeight="1" x14ac:dyDescent="0.2">
      <c r="B5078" s="127" t="str">
        <f t="shared" si="79"/>
        <v>Lon</v>
      </c>
      <c r="C5078" s="247" t="s">
        <v>202</v>
      </c>
      <c r="D5078" s="247"/>
      <c r="E5078" s="247"/>
      <c r="F5078" s="247"/>
      <c r="G5078" s="247"/>
    </row>
    <row r="5079" spans="1:9" ht="13.5" customHeight="1" x14ac:dyDescent="0.2">
      <c r="B5079" s="127" t="str">
        <f t="shared" si="79"/>
        <v/>
      </c>
      <c r="C5079" s="247"/>
      <c r="D5079" s="247"/>
      <c r="E5079" s="247"/>
      <c r="F5079" s="247"/>
      <c r="G5079" s="247"/>
    </row>
    <row r="5080" spans="1:9" ht="6.75" customHeight="1" x14ac:dyDescent="0.2">
      <c r="B5080" s="127" t="str">
        <f t="shared" si="79"/>
        <v/>
      </c>
      <c r="C5080" s="247"/>
      <c r="D5080" s="247"/>
      <c r="E5080" s="247"/>
      <c r="F5080" s="247"/>
      <c r="G5080" s="247"/>
    </row>
    <row r="5081" spans="1:9" ht="13.5" customHeight="1" x14ac:dyDescent="0.2">
      <c r="B5081" s="127" t="str">
        <f t="shared" si="79"/>
        <v>Rep</v>
      </c>
      <c r="C5081" s="248" t="s">
        <v>203</v>
      </c>
      <c r="D5081" s="248"/>
      <c r="E5081" s="248"/>
      <c r="F5081" s="248"/>
      <c r="G5081" s="248"/>
    </row>
    <row r="5082" spans="1:9" ht="6.75" customHeight="1" x14ac:dyDescent="0.2">
      <c r="B5082" s="127" t="str">
        <f t="shared" si="79"/>
        <v/>
      </c>
    </row>
    <row r="5083" spans="1:9" ht="12.75" customHeight="1" x14ac:dyDescent="0.2">
      <c r="B5083" s="127" t="str">
        <f t="shared" si="79"/>
        <v>Cos</v>
      </c>
      <c r="C5083" s="248" t="s">
        <v>297</v>
      </c>
      <c r="D5083" s="248"/>
      <c r="E5083" s="248"/>
      <c r="F5083" s="248"/>
      <c r="G5083" s="248"/>
    </row>
    <row r="5084" spans="1:9" ht="13.5" customHeight="1" x14ac:dyDescent="0.2">
      <c r="B5084" s="127" t="str">
        <f t="shared" si="79"/>
        <v/>
      </c>
      <c r="C5084" s="248"/>
      <c r="D5084" s="248"/>
      <c r="E5084" s="248"/>
      <c r="F5084" s="248"/>
      <c r="G5084" s="248"/>
    </row>
    <row r="5085" spans="1:9" ht="6" customHeight="1" x14ac:dyDescent="0.2">
      <c r="B5085" s="127" t="str">
        <f t="shared" si="79"/>
        <v/>
      </c>
    </row>
    <row r="5086" spans="1:9" ht="13.5" customHeight="1" x14ac:dyDescent="0.2">
      <c r="B5086" s="127" t="str">
        <f t="shared" si="79"/>
        <v xml:space="preserve">
CF</v>
      </c>
      <c r="C5086" s="249" t="s">
        <v>205</v>
      </c>
      <c r="D5086" s="251" t="s">
        <v>206</v>
      </c>
      <c r="E5086" s="251" t="s">
        <v>207</v>
      </c>
      <c r="F5086" s="251" t="s">
        <v>208</v>
      </c>
      <c r="G5086" s="252" t="s">
        <v>209</v>
      </c>
      <c r="H5086" s="245" t="s">
        <v>210</v>
      </c>
      <c r="I5086" s="243" t="s">
        <v>211</v>
      </c>
    </row>
    <row r="5087" spans="1:9" ht="15" customHeight="1" x14ac:dyDescent="0.2">
      <c r="B5087" s="127" t="str">
        <f t="shared" si="79"/>
        <v/>
      </c>
      <c r="C5087" s="250"/>
      <c r="D5087" s="246"/>
      <c r="E5087" s="246"/>
      <c r="F5087" s="246"/>
      <c r="G5087" s="253"/>
      <c r="H5087" s="246"/>
      <c r="I5087" s="244"/>
    </row>
    <row r="5088" spans="1:9" ht="16.5" customHeight="1" x14ac:dyDescent="0.2">
      <c r="A5088" s="127">
        <v>10128</v>
      </c>
      <c r="B5088" s="126" t="s">
        <v>321</v>
      </c>
      <c r="C5088" s="147" t="s">
        <v>5</v>
      </c>
      <c r="D5088" s="148">
        <v>55568</v>
      </c>
      <c r="E5088" s="149"/>
      <c r="F5088" s="149"/>
      <c r="G5088" s="149"/>
      <c r="H5088" s="149"/>
      <c r="I5088" s="150"/>
    </row>
    <row r="5089" spans="1:9" ht="13.5" customHeight="1" x14ac:dyDescent="0.2">
      <c r="A5089" s="127">
        <v>10128</v>
      </c>
      <c r="B5089" s="127" t="str">
        <f t="shared" si="79"/>
        <v>I01</v>
      </c>
      <c r="C5089" s="129" t="s">
        <v>6</v>
      </c>
      <c r="D5089" s="130">
        <v>-1874721</v>
      </c>
      <c r="E5089" s="130">
        <v>-1924129.86</v>
      </c>
      <c r="F5089" s="130">
        <v>0</v>
      </c>
      <c r="G5089" s="130">
        <v>-1924129.86</v>
      </c>
      <c r="H5089" s="131">
        <v>102.63553136706741</v>
      </c>
      <c r="I5089" s="132">
        <v>49408.86</v>
      </c>
    </row>
    <row r="5090" spans="1:9" ht="13.5" customHeight="1" x14ac:dyDescent="0.2">
      <c r="A5090" s="127">
        <v>10128</v>
      </c>
      <c r="B5090" s="127" t="str">
        <f t="shared" si="79"/>
        <v>I03</v>
      </c>
      <c r="C5090" s="129" t="s">
        <v>7</v>
      </c>
      <c r="D5090" s="130">
        <v>0</v>
      </c>
      <c r="E5090" s="130">
        <v>-3390</v>
      </c>
      <c r="F5090" s="130">
        <v>0</v>
      </c>
      <c r="G5090" s="130">
        <v>-3390</v>
      </c>
      <c r="H5090" s="131">
        <v>0</v>
      </c>
      <c r="I5090" s="132">
        <v>3390</v>
      </c>
    </row>
    <row r="5091" spans="1:9" ht="13.5" customHeight="1" x14ac:dyDescent="0.2">
      <c r="A5091" s="127">
        <v>10128</v>
      </c>
      <c r="B5091" s="127" t="str">
        <f t="shared" si="79"/>
        <v>I05</v>
      </c>
      <c r="C5091" s="129" t="s">
        <v>8</v>
      </c>
      <c r="D5091" s="130">
        <v>-59400</v>
      </c>
      <c r="E5091" s="130">
        <v>0</v>
      </c>
      <c r="F5091" s="130">
        <v>0</v>
      </c>
      <c r="G5091" s="130">
        <v>0</v>
      </c>
      <c r="H5091" s="131">
        <v>0</v>
      </c>
      <c r="I5091" s="132">
        <v>-59400</v>
      </c>
    </row>
    <row r="5092" spans="1:9" ht="13.5" customHeight="1" x14ac:dyDescent="0.2">
      <c r="A5092" s="127">
        <v>10128</v>
      </c>
      <c r="B5092" s="127" t="str">
        <f t="shared" si="79"/>
        <v>I07</v>
      </c>
      <c r="C5092" s="129" t="s">
        <v>212</v>
      </c>
      <c r="D5092" s="130">
        <v>0</v>
      </c>
      <c r="E5092" s="130">
        <v>-500</v>
      </c>
      <c r="F5092" s="130">
        <v>0</v>
      </c>
      <c r="G5092" s="130">
        <v>-500</v>
      </c>
      <c r="H5092" s="131">
        <v>0</v>
      </c>
      <c r="I5092" s="132">
        <v>500</v>
      </c>
    </row>
    <row r="5093" spans="1:9" ht="13.5" customHeight="1" x14ac:dyDescent="0.2">
      <c r="A5093" s="127">
        <v>10128</v>
      </c>
      <c r="B5093" s="127" t="str">
        <f t="shared" ref="B5093:B5156" si="80">LEFT(C5093,3)</f>
        <v>I08</v>
      </c>
      <c r="C5093" s="129" t="s">
        <v>213</v>
      </c>
      <c r="D5093" s="130">
        <v>-36</v>
      </c>
      <c r="E5093" s="130">
        <v>0</v>
      </c>
      <c r="F5093" s="130">
        <v>0</v>
      </c>
      <c r="G5093" s="130">
        <v>0</v>
      </c>
      <c r="H5093" s="131">
        <v>0</v>
      </c>
      <c r="I5093" s="132">
        <v>-36</v>
      </c>
    </row>
    <row r="5094" spans="1:9" ht="13.5" customHeight="1" x14ac:dyDescent="0.2">
      <c r="A5094" s="127">
        <v>10128</v>
      </c>
      <c r="B5094" s="127" t="str">
        <f t="shared" si="80"/>
        <v>I09</v>
      </c>
      <c r="C5094" s="129" t="s">
        <v>10</v>
      </c>
      <c r="D5094" s="130">
        <v>-20100</v>
      </c>
      <c r="E5094" s="130">
        <v>-4667.4799999999996</v>
      </c>
      <c r="F5094" s="130">
        <v>0</v>
      </c>
      <c r="G5094" s="130">
        <v>-4667.4799999999996</v>
      </c>
      <c r="H5094" s="131">
        <v>23.221293532338308</v>
      </c>
      <c r="I5094" s="132">
        <v>-15432.52</v>
      </c>
    </row>
    <row r="5095" spans="1:9" ht="13.5" customHeight="1" x14ac:dyDescent="0.2">
      <c r="A5095" s="127">
        <v>10128</v>
      </c>
      <c r="B5095" s="127" t="str">
        <f t="shared" si="80"/>
        <v>I10</v>
      </c>
      <c r="C5095" s="129" t="s">
        <v>63</v>
      </c>
      <c r="D5095" s="130">
        <v>-21000</v>
      </c>
      <c r="E5095" s="130">
        <v>0</v>
      </c>
      <c r="F5095" s="130">
        <v>0</v>
      </c>
      <c r="G5095" s="130">
        <v>0</v>
      </c>
      <c r="H5095" s="131">
        <v>0</v>
      </c>
      <c r="I5095" s="132">
        <v>-21000</v>
      </c>
    </row>
    <row r="5096" spans="1:9" ht="13.5" customHeight="1" x14ac:dyDescent="0.2">
      <c r="A5096" s="127">
        <v>10128</v>
      </c>
      <c r="B5096" s="127" t="str">
        <f t="shared" si="80"/>
        <v>I12</v>
      </c>
      <c r="C5096" s="129" t="s">
        <v>11</v>
      </c>
      <c r="D5096" s="130">
        <v>-8500</v>
      </c>
      <c r="E5096" s="130">
        <v>-2895</v>
      </c>
      <c r="F5096" s="130">
        <v>0</v>
      </c>
      <c r="G5096" s="130">
        <v>-2895</v>
      </c>
      <c r="H5096" s="131">
        <v>34.058823529411768</v>
      </c>
      <c r="I5096" s="132">
        <v>-5605</v>
      </c>
    </row>
    <row r="5097" spans="1:9" ht="13.5" customHeight="1" x14ac:dyDescent="0.2">
      <c r="A5097" s="127">
        <v>10128</v>
      </c>
      <c r="B5097" s="127" t="str">
        <f t="shared" si="80"/>
        <v>I13</v>
      </c>
      <c r="C5097" s="129" t="s">
        <v>12</v>
      </c>
      <c r="D5097" s="130">
        <v>-10000</v>
      </c>
      <c r="E5097" s="130">
        <v>0</v>
      </c>
      <c r="F5097" s="130">
        <v>0</v>
      </c>
      <c r="G5097" s="130">
        <v>0</v>
      </c>
      <c r="H5097" s="131">
        <v>0</v>
      </c>
      <c r="I5097" s="132">
        <v>-10000</v>
      </c>
    </row>
    <row r="5098" spans="1:9" ht="13.5" customHeight="1" x14ac:dyDescent="0.2">
      <c r="A5098" s="127">
        <v>10128</v>
      </c>
      <c r="B5098" s="127" t="str">
        <f t="shared" si="80"/>
        <v>I18</v>
      </c>
      <c r="C5098" s="129" t="s">
        <v>13</v>
      </c>
      <c r="D5098" s="130">
        <v>-91231</v>
      </c>
      <c r="E5098" s="130">
        <v>0</v>
      </c>
      <c r="F5098" s="130">
        <v>0</v>
      </c>
      <c r="G5098" s="130">
        <v>0</v>
      </c>
      <c r="H5098" s="131">
        <v>0</v>
      </c>
      <c r="I5098" s="132">
        <v>-91231</v>
      </c>
    </row>
    <row r="5099" spans="1:9" ht="12.75" customHeight="1" x14ac:dyDescent="0.2">
      <c r="A5099" s="127">
        <v>10128</v>
      </c>
      <c r="B5099" s="127" t="str">
        <f t="shared" si="80"/>
        <v/>
      </c>
    </row>
    <row r="5100" spans="1:9" ht="13.5" customHeight="1" x14ac:dyDescent="0.2">
      <c r="A5100" s="127">
        <v>10128</v>
      </c>
      <c r="C5100" s="143" t="s">
        <v>14</v>
      </c>
      <c r="D5100" s="144">
        <v>-2084988</v>
      </c>
      <c r="E5100" s="144">
        <v>-1935582.34</v>
      </c>
      <c r="F5100" s="144">
        <v>0</v>
      </c>
      <c r="G5100" s="144">
        <v>-1935582.34</v>
      </c>
      <c r="H5100" s="145">
        <v>92.834219669369816</v>
      </c>
      <c r="I5100" s="146">
        <v>-149405.66</v>
      </c>
    </row>
    <row r="5101" spans="1:9" ht="0.75" customHeight="1" x14ac:dyDescent="0.2">
      <c r="A5101" s="127">
        <v>10128</v>
      </c>
      <c r="B5101" s="127" t="str">
        <f t="shared" si="80"/>
        <v/>
      </c>
    </row>
    <row r="5102" spans="1:9" ht="13.5" customHeight="1" x14ac:dyDescent="0.2">
      <c r="A5102" s="127">
        <v>10128</v>
      </c>
      <c r="B5102" s="127" t="str">
        <f t="shared" si="80"/>
        <v>E01</v>
      </c>
      <c r="C5102" s="129" t="s">
        <v>15</v>
      </c>
      <c r="D5102" s="130">
        <v>1258462</v>
      </c>
      <c r="E5102" s="130">
        <v>0</v>
      </c>
      <c r="F5102" s="130">
        <v>0</v>
      </c>
      <c r="G5102" s="130">
        <v>0</v>
      </c>
      <c r="H5102" s="131">
        <v>0</v>
      </c>
      <c r="I5102" s="132">
        <v>1258462</v>
      </c>
    </row>
    <row r="5103" spans="1:9" ht="13.5" customHeight="1" x14ac:dyDescent="0.2">
      <c r="A5103" s="127">
        <v>10128</v>
      </c>
      <c r="B5103" s="127" t="str">
        <f t="shared" si="80"/>
        <v>E03</v>
      </c>
      <c r="C5103" s="129" t="s">
        <v>17</v>
      </c>
      <c r="D5103" s="130">
        <v>141590</v>
      </c>
      <c r="E5103" s="130">
        <v>0</v>
      </c>
      <c r="F5103" s="130">
        <v>0</v>
      </c>
      <c r="G5103" s="130">
        <v>0</v>
      </c>
      <c r="H5103" s="131">
        <v>0</v>
      </c>
      <c r="I5103" s="132">
        <v>141590</v>
      </c>
    </row>
    <row r="5104" spans="1:9" ht="13.5" customHeight="1" x14ac:dyDescent="0.2">
      <c r="A5104" s="127">
        <v>10128</v>
      </c>
      <c r="B5104" s="127" t="str">
        <f t="shared" si="80"/>
        <v>E04</v>
      </c>
      <c r="C5104" s="129" t="s">
        <v>18</v>
      </c>
      <c r="D5104" s="130">
        <v>33330</v>
      </c>
      <c r="E5104" s="130">
        <v>0</v>
      </c>
      <c r="F5104" s="130">
        <v>0</v>
      </c>
      <c r="G5104" s="130">
        <v>0</v>
      </c>
      <c r="H5104" s="131">
        <v>0</v>
      </c>
      <c r="I5104" s="132">
        <v>33330</v>
      </c>
    </row>
    <row r="5105" spans="1:9" ht="13.5" customHeight="1" x14ac:dyDescent="0.2">
      <c r="A5105" s="127">
        <v>10128</v>
      </c>
      <c r="B5105" s="127" t="str">
        <f t="shared" si="80"/>
        <v>E05</v>
      </c>
      <c r="C5105" s="129" t="s">
        <v>214</v>
      </c>
      <c r="D5105" s="130">
        <v>98988</v>
      </c>
      <c r="E5105" s="130">
        <v>0</v>
      </c>
      <c r="F5105" s="130">
        <v>0</v>
      </c>
      <c r="G5105" s="130">
        <v>0</v>
      </c>
      <c r="H5105" s="131">
        <v>0</v>
      </c>
      <c r="I5105" s="132">
        <v>98988</v>
      </c>
    </row>
    <row r="5106" spans="1:9" ht="13.5" customHeight="1" x14ac:dyDescent="0.2">
      <c r="A5106" s="127">
        <v>10128</v>
      </c>
      <c r="B5106" s="127" t="str">
        <f t="shared" si="80"/>
        <v>E07</v>
      </c>
      <c r="C5106" s="129" t="s">
        <v>19</v>
      </c>
      <c r="D5106" s="130">
        <v>68355</v>
      </c>
      <c r="E5106" s="130">
        <v>0</v>
      </c>
      <c r="F5106" s="130">
        <v>0</v>
      </c>
      <c r="G5106" s="130">
        <v>0</v>
      </c>
      <c r="H5106" s="131">
        <v>0</v>
      </c>
      <c r="I5106" s="132">
        <v>68355</v>
      </c>
    </row>
    <row r="5107" spans="1:9" ht="13.5" customHeight="1" x14ac:dyDescent="0.2">
      <c r="A5107" s="127">
        <v>10128</v>
      </c>
      <c r="B5107" s="127" t="str">
        <f t="shared" si="80"/>
        <v>E08</v>
      </c>
      <c r="C5107" s="129" t="s">
        <v>20</v>
      </c>
      <c r="D5107" s="130">
        <v>34800</v>
      </c>
      <c r="E5107" s="130">
        <v>5622.52</v>
      </c>
      <c r="F5107" s="130">
        <v>0</v>
      </c>
      <c r="G5107" s="130">
        <v>5622.52</v>
      </c>
      <c r="H5107" s="131">
        <v>16.156666666666666</v>
      </c>
      <c r="I5107" s="132">
        <v>29177.48</v>
      </c>
    </row>
    <row r="5108" spans="1:9" ht="13.5" customHeight="1" x14ac:dyDescent="0.2">
      <c r="A5108" s="127">
        <v>10128</v>
      </c>
      <c r="B5108" s="127" t="str">
        <f t="shared" si="80"/>
        <v>E09</v>
      </c>
      <c r="C5108" s="129" t="s">
        <v>215</v>
      </c>
      <c r="D5108" s="130">
        <v>6676</v>
      </c>
      <c r="E5108" s="130">
        <v>1541.64</v>
      </c>
      <c r="F5108" s="130">
        <v>0</v>
      </c>
      <c r="G5108" s="130">
        <v>1541.64</v>
      </c>
      <c r="H5108" s="131">
        <v>23.092270820850807</v>
      </c>
      <c r="I5108" s="132">
        <v>5134.3599999999997</v>
      </c>
    </row>
    <row r="5109" spans="1:9" ht="13.5" customHeight="1" x14ac:dyDescent="0.2">
      <c r="A5109" s="127">
        <v>10128</v>
      </c>
      <c r="B5109" s="127" t="str">
        <f t="shared" si="80"/>
        <v>E10</v>
      </c>
      <c r="C5109" s="129" t="s">
        <v>21</v>
      </c>
      <c r="D5109" s="130">
        <v>15437</v>
      </c>
      <c r="E5109" s="130">
        <v>0</v>
      </c>
      <c r="F5109" s="130">
        <v>0</v>
      </c>
      <c r="G5109" s="130">
        <v>0</v>
      </c>
      <c r="H5109" s="131">
        <v>0</v>
      </c>
      <c r="I5109" s="132">
        <v>15437</v>
      </c>
    </row>
    <row r="5110" spans="1:9" ht="12.75" customHeight="1" x14ac:dyDescent="0.2">
      <c r="A5110" s="127">
        <v>10128</v>
      </c>
      <c r="B5110" s="127" t="str">
        <f t="shared" si="80"/>
        <v/>
      </c>
    </row>
    <row r="5111" spans="1:9" ht="13.5" customHeight="1" x14ac:dyDescent="0.2">
      <c r="A5111" s="127">
        <v>10128</v>
      </c>
      <c r="C5111" s="143" t="s">
        <v>23</v>
      </c>
      <c r="D5111" s="144">
        <v>1657638</v>
      </c>
      <c r="E5111" s="144">
        <v>7164.16</v>
      </c>
      <c r="F5111" s="144">
        <v>0</v>
      </c>
      <c r="G5111" s="144">
        <v>7164.16</v>
      </c>
      <c r="H5111" s="145">
        <v>0.43219086435035875</v>
      </c>
      <c r="I5111" s="146">
        <v>1650473.84</v>
      </c>
    </row>
    <row r="5112" spans="1:9" ht="13.5" customHeight="1" x14ac:dyDescent="0.2">
      <c r="A5112" s="127">
        <v>10128</v>
      </c>
      <c r="B5112" s="127" t="str">
        <f t="shared" si="80"/>
        <v>E12</v>
      </c>
      <c r="C5112" s="129" t="s">
        <v>24</v>
      </c>
      <c r="D5112" s="130">
        <v>27000</v>
      </c>
      <c r="E5112" s="130">
        <v>7271.85</v>
      </c>
      <c r="F5112" s="130">
        <v>0</v>
      </c>
      <c r="G5112" s="130">
        <v>7271.85</v>
      </c>
      <c r="H5112" s="131">
        <v>26.932777777777773</v>
      </c>
      <c r="I5112" s="132">
        <v>19728.150000000001</v>
      </c>
    </row>
    <row r="5113" spans="1:9" ht="13.5" customHeight="1" x14ac:dyDescent="0.2">
      <c r="A5113" s="127">
        <v>10128</v>
      </c>
      <c r="B5113" s="127" t="str">
        <f t="shared" si="80"/>
        <v>E14</v>
      </c>
      <c r="C5113" s="129" t="s">
        <v>25</v>
      </c>
      <c r="D5113" s="130">
        <v>49809</v>
      </c>
      <c r="E5113" s="130">
        <v>12400.67</v>
      </c>
      <c r="F5113" s="130">
        <v>0</v>
      </c>
      <c r="G5113" s="130">
        <v>12400.67</v>
      </c>
      <c r="H5113" s="131">
        <v>24.896444417675522</v>
      </c>
      <c r="I5113" s="132">
        <v>37408.33</v>
      </c>
    </row>
    <row r="5114" spans="1:9" ht="13.5" customHeight="1" x14ac:dyDescent="0.2">
      <c r="A5114" s="127">
        <v>10128</v>
      </c>
      <c r="B5114" s="127" t="str">
        <f t="shared" si="80"/>
        <v>E15</v>
      </c>
      <c r="C5114" s="129" t="s">
        <v>26</v>
      </c>
      <c r="D5114" s="130">
        <v>7000</v>
      </c>
      <c r="E5114" s="130">
        <v>456.79</v>
      </c>
      <c r="F5114" s="130">
        <v>0</v>
      </c>
      <c r="G5114" s="130">
        <v>456.79</v>
      </c>
      <c r="H5114" s="131">
        <v>6.5255714285714284</v>
      </c>
      <c r="I5114" s="132">
        <v>6543.21</v>
      </c>
    </row>
    <row r="5115" spans="1:9" ht="13.5" customHeight="1" x14ac:dyDescent="0.2">
      <c r="A5115" s="127">
        <v>10128</v>
      </c>
      <c r="B5115" s="127" t="str">
        <f t="shared" si="80"/>
        <v>E16</v>
      </c>
      <c r="C5115" s="129" t="s">
        <v>27</v>
      </c>
      <c r="D5115" s="130">
        <v>28000</v>
      </c>
      <c r="E5115" s="130">
        <v>2854.1499999999996</v>
      </c>
      <c r="F5115" s="130">
        <v>0</v>
      </c>
      <c r="G5115" s="130">
        <v>2854.1499999999996</v>
      </c>
      <c r="H5115" s="131">
        <v>10.193392857142854</v>
      </c>
      <c r="I5115" s="132">
        <v>25145.85</v>
      </c>
    </row>
    <row r="5116" spans="1:9" ht="13.5" customHeight="1" x14ac:dyDescent="0.2">
      <c r="A5116" s="127">
        <v>10128</v>
      </c>
      <c r="B5116" s="127" t="str">
        <f t="shared" si="80"/>
        <v>E17</v>
      </c>
      <c r="C5116" s="129" t="s">
        <v>28</v>
      </c>
      <c r="D5116" s="130">
        <v>20858</v>
      </c>
      <c r="E5116" s="130">
        <v>29593.9</v>
      </c>
      <c r="F5116" s="130">
        <v>0</v>
      </c>
      <c r="G5116" s="130">
        <v>29593.9</v>
      </c>
      <c r="H5116" s="131">
        <v>141.88273084667753</v>
      </c>
      <c r="I5116" s="132">
        <v>-8735.9</v>
      </c>
    </row>
    <row r="5117" spans="1:9" ht="13.5" customHeight="1" x14ac:dyDescent="0.2">
      <c r="A5117" s="127">
        <v>10128</v>
      </c>
      <c r="B5117" s="127" t="str">
        <f t="shared" si="80"/>
        <v>E18</v>
      </c>
      <c r="C5117" s="129" t="s">
        <v>29</v>
      </c>
      <c r="D5117" s="130">
        <v>14175</v>
      </c>
      <c r="E5117" s="130">
        <v>5112.12</v>
      </c>
      <c r="F5117" s="130">
        <v>0</v>
      </c>
      <c r="G5117" s="130">
        <v>5112.12</v>
      </c>
      <c r="H5117" s="131">
        <v>36.064338624338625</v>
      </c>
      <c r="I5117" s="132">
        <v>9062.8799999999992</v>
      </c>
    </row>
    <row r="5118" spans="1:9" ht="12.75" customHeight="1" x14ac:dyDescent="0.2">
      <c r="A5118" s="127">
        <v>10128</v>
      </c>
      <c r="B5118" s="127" t="str">
        <f t="shared" si="80"/>
        <v/>
      </c>
    </row>
    <row r="5119" spans="1:9" ht="13.5" customHeight="1" x14ac:dyDescent="0.2">
      <c r="A5119" s="127">
        <v>10128</v>
      </c>
      <c r="C5119" s="143" t="s">
        <v>30</v>
      </c>
      <c r="D5119" s="144">
        <v>146842</v>
      </c>
      <c r="E5119" s="144">
        <v>57689.48</v>
      </c>
      <c r="F5119" s="144">
        <v>0</v>
      </c>
      <c r="G5119" s="144">
        <v>57689.48</v>
      </c>
      <c r="H5119" s="145">
        <v>39.286770814889472</v>
      </c>
      <c r="I5119" s="146">
        <v>89152.52</v>
      </c>
    </row>
    <row r="5120" spans="1:9" ht="13.5" customHeight="1" x14ac:dyDescent="0.2">
      <c r="A5120" s="127">
        <v>10128</v>
      </c>
      <c r="B5120" s="127" t="str">
        <f t="shared" si="80"/>
        <v>E19</v>
      </c>
      <c r="C5120" s="129" t="s">
        <v>31</v>
      </c>
      <c r="D5120" s="130">
        <v>48764</v>
      </c>
      <c r="E5120" s="130">
        <v>5593.93</v>
      </c>
      <c r="F5120" s="130">
        <v>0</v>
      </c>
      <c r="G5120" s="130">
        <v>5593.93</v>
      </c>
      <c r="H5120" s="131">
        <v>11.471433844639488</v>
      </c>
      <c r="I5120" s="132">
        <v>43170.07</v>
      </c>
    </row>
    <row r="5121" spans="1:9" ht="13.5" customHeight="1" x14ac:dyDescent="0.2">
      <c r="A5121" s="127">
        <v>10128</v>
      </c>
      <c r="B5121" s="127" t="str">
        <f t="shared" si="80"/>
        <v>E20</v>
      </c>
      <c r="C5121" s="129" t="s">
        <v>32</v>
      </c>
      <c r="D5121" s="130">
        <v>32059</v>
      </c>
      <c r="E5121" s="130">
        <v>11695.09</v>
      </c>
      <c r="F5121" s="130">
        <v>0</v>
      </c>
      <c r="G5121" s="130">
        <v>11695.09</v>
      </c>
      <c r="H5121" s="131">
        <v>36.479896440937026</v>
      </c>
      <c r="I5121" s="132">
        <v>20363.91</v>
      </c>
    </row>
    <row r="5122" spans="1:9" ht="13.5" customHeight="1" x14ac:dyDescent="0.2">
      <c r="A5122" s="127">
        <v>10128</v>
      </c>
      <c r="B5122" s="127" t="str">
        <f t="shared" si="80"/>
        <v>E22</v>
      </c>
      <c r="C5122" s="129" t="s">
        <v>33</v>
      </c>
      <c r="D5122" s="130">
        <v>13075</v>
      </c>
      <c r="E5122" s="130">
        <v>2664.62</v>
      </c>
      <c r="F5122" s="130">
        <v>0</v>
      </c>
      <c r="G5122" s="130">
        <v>2664.62</v>
      </c>
      <c r="H5122" s="131">
        <v>20.379502868068833</v>
      </c>
      <c r="I5122" s="132">
        <v>10410.379999999999</v>
      </c>
    </row>
    <row r="5123" spans="1:9" ht="13.5" customHeight="1" x14ac:dyDescent="0.2">
      <c r="A5123" s="127">
        <v>10128</v>
      </c>
      <c r="B5123" s="127" t="str">
        <f t="shared" si="80"/>
        <v>E23</v>
      </c>
      <c r="C5123" s="129" t="s">
        <v>34</v>
      </c>
      <c r="D5123" s="130">
        <v>888</v>
      </c>
      <c r="E5123" s="130">
        <v>0</v>
      </c>
      <c r="F5123" s="130">
        <v>0</v>
      </c>
      <c r="G5123" s="130">
        <v>0</v>
      </c>
      <c r="H5123" s="131">
        <v>0</v>
      </c>
      <c r="I5123" s="132">
        <v>888</v>
      </c>
    </row>
    <row r="5124" spans="1:9" ht="13.5" customHeight="1" x14ac:dyDescent="0.2">
      <c r="A5124" s="127">
        <v>10128</v>
      </c>
      <c r="B5124" s="127" t="str">
        <f t="shared" si="80"/>
        <v>E24</v>
      </c>
      <c r="C5124" s="129" t="s">
        <v>35</v>
      </c>
      <c r="D5124" s="130">
        <v>11150</v>
      </c>
      <c r="E5124" s="130">
        <v>5137.3599999999997</v>
      </c>
      <c r="F5124" s="130">
        <v>0</v>
      </c>
      <c r="G5124" s="130">
        <v>5137.3599999999997</v>
      </c>
      <c r="H5124" s="131">
        <v>46.074977578475327</v>
      </c>
      <c r="I5124" s="132">
        <v>6012.64</v>
      </c>
    </row>
    <row r="5125" spans="1:9" ht="13.5" customHeight="1" x14ac:dyDescent="0.2">
      <c r="A5125" s="127">
        <v>10128</v>
      </c>
      <c r="B5125" s="127" t="str">
        <f t="shared" si="80"/>
        <v>E25</v>
      </c>
      <c r="C5125" s="129" t="s">
        <v>36</v>
      </c>
      <c r="D5125" s="130">
        <v>105201</v>
      </c>
      <c r="E5125" s="130">
        <v>-6127</v>
      </c>
      <c r="F5125" s="130">
        <v>0</v>
      </c>
      <c r="G5125" s="130">
        <v>-6127</v>
      </c>
      <c r="H5125" s="131">
        <v>-5.8240891246280917</v>
      </c>
      <c r="I5125" s="132">
        <v>111328</v>
      </c>
    </row>
    <row r="5126" spans="1:9" ht="13.5" customHeight="1" x14ac:dyDescent="0.2">
      <c r="A5126" s="127">
        <v>10128</v>
      </c>
      <c r="B5126" s="127" t="str">
        <f t="shared" si="80"/>
        <v>E29</v>
      </c>
      <c r="C5126" s="129" t="s">
        <v>199</v>
      </c>
      <c r="D5126" s="130">
        <v>27333</v>
      </c>
      <c r="E5126" s="130">
        <v>0</v>
      </c>
      <c r="F5126" s="130">
        <v>0</v>
      </c>
      <c r="G5126" s="130">
        <v>0</v>
      </c>
      <c r="H5126" s="131">
        <v>0</v>
      </c>
      <c r="I5126" s="132">
        <v>27333</v>
      </c>
    </row>
    <row r="5127" spans="1:9" ht="12.75" customHeight="1" x14ac:dyDescent="0.2">
      <c r="A5127" s="127">
        <v>10128</v>
      </c>
      <c r="B5127" s="127" t="str">
        <f t="shared" si="80"/>
        <v/>
      </c>
    </row>
    <row r="5128" spans="1:9" ht="13.5" customHeight="1" x14ac:dyDescent="0.2">
      <c r="A5128" s="127">
        <v>10128</v>
      </c>
      <c r="C5128" s="143" t="s">
        <v>37</v>
      </c>
      <c r="D5128" s="144">
        <v>238470</v>
      </c>
      <c r="E5128" s="144">
        <v>18964</v>
      </c>
      <c r="F5128" s="144">
        <v>0</v>
      </c>
      <c r="G5128" s="144">
        <v>18964</v>
      </c>
      <c r="H5128" s="145">
        <v>7.9523629806684291</v>
      </c>
      <c r="I5128" s="146">
        <v>219506</v>
      </c>
    </row>
    <row r="5129" spans="1:9" ht="13.5" customHeight="1" x14ac:dyDescent="0.2">
      <c r="A5129" s="127">
        <v>10128</v>
      </c>
      <c r="B5129" s="127" t="str">
        <f t="shared" si="80"/>
        <v>E26</v>
      </c>
      <c r="C5129" s="129" t="s">
        <v>38</v>
      </c>
      <c r="D5129" s="130">
        <v>5000</v>
      </c>
      <c r="E5129" s="130">
        <v>5585.4</v>
      </c>
      <c r="F5129" s="130">
        <v>0</v>
      </c>
      <c r="G5129" s="130">
        <v>5585.4</v>
      </c>
      <c r="H5129" s="131">
        <v>111.708</v>
      </c>
      <c r="I5129" s="132">
        <v>-585.4</v>
      </c>
    </row>
    <row r="5130" spans="1:9" ht="13.5" customHeight="1" x14ac:dyDescent="0.2">
      <c r="A5130" s="127">
        <v>10128</v>
      </c>
      <c r="B5130" s="127" t="str">
        <f t="shared" si="80"/>
        <v>E27</v>
      </c>
      <c r="C5130" s="129" t="s">
        <v>39</v>
      </c>
      <c r="D5130" s="130">
        <v>23267</v>
      </c>
      <c r="E5130" s="130">
        <v>14607.1</v>
      </c>
      <c r="F5130" s="130">
        <v>0</v>
      </c>
      <c r="G5130" s="130">
        <v>14607.1</v>
      </c>
      <c r="H5130" s="131">
        <v>62.780332659990535</v>
      </c>
      <c r="I5130" s="132">
        <v>8659.9</v>
      </c>
    </row>
    <row r="5131" spans="1:9" ht="13.5" customHeight="1" x14ac:dyDescent="0.2">
      <c r="A5131" s="127">
        <v>10128</v>
      </c>
      <c r="B5131" s="127" t="str">
        <f t="shared" si="80"/>
        <v>E28</v>
      </c>
      <c r="C5131" s="129" t="s">
        <v>40</v>
      </c>
      <c r="D5131" s="130">
        <v>34563</v>
      </c>
      <c r="E5131" s="130">
        <v>15919.73</v>
      </c>
      <c r="F5131" s="130">
        <v>0</v>
      </c>
      <c r="G5131" s="130">
        <v>15919.73</v>
      </c>
      <c r="H5131" s="131">
        <v>46.06003529786188</v>
      </c>
      <c r="I5131" s="132">
        <v>18643.27</v>
      </c>
    </row>
    <row r="5132" spans="1:9" ht="12.75" customHeight="1" x14ac:dyDescent="0.2">
      <c r="A5132" s="127">
        <v>10128</v>
      </c>
      <c r="B5132" s="127" t="str">
        <f t="shared" si="80"/>
        <v/>
      </c>
    </row>
    <row r="5133" spans="1:9" ht="13.5" customHeight="1" x14ac:dyDescent="0.2">
      <c r="A5133" s="127">
        <v>10128</v>
      </c>
      <c r="C5133" s="143" t="s">
        <v>41</v>
      </c>
      <c r="D5133" s="144">
        <v>62830</v>
      </c>
      <c r="E5133" s="144">
        <v>36112.230000000003</v>
      </c>
      <c r="F5133" s="144">
        <v>0</v>
      </c>
      <c r="G5133" s="144">
        <v>36112.230000000003</v>
      </c>
      <c r="H5133" s="145">
        <v>57.476094222505168</v>
      </c>
      <c r="I5133" s="146">
        <v>26717.77</v>
      </c>
    </row>
    <row r="5134" spans="1:9" ht="13.5" customHeight="1" x14ac:dyDescent="0.2">
      <c r="A5134" s="127">
        <v>10128</v>
      </c>
      <c r="B5134" s="127" t="str">
        <f t="shared" si="80"/>
        <v>Con</v>
      </c>
      <c r="C5134" s="129" t="s">
        <v>42</v>
      </c>
      <c r="D5134" s="130">
        <v>34776</v>
      </c>
      <c r="E5134" s="130">
        <v>0</v>
      </c>
      <c r="F5134" s="130">
        <v>0</v>
      </c>
      <c r="G5134" s="130">
        <v>0</v>
      </c>
      <c r="H5134" s="131">
        <v>0</v>
      </c>
      <c r="I5134" s="132">
        <v>34776</v>
      </c>
    </row>
    <row r="5135" spans="1:9" ht="12.75" customHeight="1" x14ac:dyDescent="0.2">
      <c r="A5135" s="127">
        <v>10128</v>
      </c>
      <c r="B5135" s="127" t="str">
        <f t="shared" si="80"/>
        <v/>
      </c>
    </row>
    <row r="5136" spans="1:9" ht="13.5" customHeight="1" x14ac:dyDescent="0.2">
      <c r="A5136" s="127">
        <v>10128</v>
      </c>
      <c r="C5136" s="143" t="s">
        <v>44</v>
      </c>
      <c r="D5136" s="144">
        <v>34776</v>
      </c>
      <c r="E5136" s="144">
        <v>0</v>
      </c>
      <c r="F5136" s="144">
        <v>0</v>
      </c>
      <c r="G5136" s="144">
        <v>0</v>
      </c>
      <c r="H5136" s="145">
        <v>0</v>
      </c>
      <c r="I5136" s="146">
        <v>34776</v>
      </c>
    </row>
    <row r="5137" spans="1:9" ht="0.75" customHeight="1" x14ac:dyDescent="0.2">
      <c r="A5137" s="127">
        <v>10128</v>
      </c>
      <c r="B5137" s="127" t="str">
        <f t="shared" si="80"/>
        <v/>
      </c>
    </row>
    <row r="5138" spans="1:9" ht="15.75" customHeight="1" x14ac:dyDescent="0.2">
      <c r="A5138" s="127">
        <v>10128</v>
      </c>
      <c r="C5138" s="139" t="s">
        <v>45</v>
      </c>
      <c r="D5138" s="140">
        <v>2140556</v>
      </c>
      <c r="E5138" s="140">
        <v>119929.87</v>
      </c>
      <c r="F5138" s="140">
        <v>0</v>
      </c>
      <c r="G5138" s="140">
        <v>119929.87</v>
      </c>
      <c r="H5138" s="141">
        <v>5.6027438665468221</v>
      </c>
      <c r="I5138" s="142">
        <v>2020626.13</v>
      </c>
    </row>
    <row r="5139" spans="1:9" ht="14.25" customHeight="1" x14ac:dyDescent="0.2">
      <c r="A5139" s="127">
        <v>10128</v>
      </c>
      <c r="B5139" s="127" t="s">
        <v>322</v>
      </c>
      <c r="C5139" s="161" t="s">
        <v>46</v>
      </c>
      <c r="D5139" s="162">
        <v>55568</v>
      </c>
      <c r="E5139" s="162">
        <v>-1815652.47</v>
      </c>
      <c r="F5139" s="162">
        <v>0</v>
      </c>
      <c r="G5139" s="162">
        <v>-1815652.47</v>
      </c>
      <c r="H5139" s="151">
        <v>-3267.442538871293</v>
      </c>
      <c r="I5139" s="152">
        <v>1871220.47</v>
      </c>
    </row>
    <row r="5140" spans="1:9" ht="0.75" customHeight="1" x14ac:dyDescent="0.2">
      <c r="A5140" s="127">
        <v>10128</v>
      </c>
      <c r="B5140" s="127" t="str">
        <f t="shared" si="80"/>
        <v/>
      </c>
    </row>
    <row r="5141" spans="1:9" ht="14.25" customHeight="1" x14ac:dyDescent="0.2">
      <c r="A5141" s="127">
        <v>10128</v>
      </c>
      <c r="B5141" s="127" t="str">
        <f t="shared" si="80"/>
        <v>TOT</v>
      </c>
      <c r="C5141" s="133" t="s">
        <v>58</v>
      </c>
      <c r="D5141" s="134">
        <v>55568</v>
      </c>
      <c r="E5141" s="134">
        <v>-1815652.47</v>
      </c>
      <c r="F5141" s="134">
        <v>0</v>
      </c>
      <c r="G5141" s="134">
        <v>-1815652.47</v>
      </c>
      <c r="H5141" s="135">
        <v>-3267.442538871293</v>
      </c>
      <c r="I5141" s="136">
        <v>1871220.47</v>
      </c>
    </row>
    <row r="5142" spans="1:9" ht="6.75" customHeight="1" x14ac:dyDescent="0.2">
      <c r="B5142" s="127" t="str">
        <f t="shared" si="80"/>
        <v>Lon</v>
      </c>
      <c r="C5142" s="247" t="s">
        <v>202</v>
      </c>
      <c r="D5142" s="247"/>
      <c r="E5142" s="247"/>
      <c r="F5142" s="247"/>
      <c r="G5142" s="247"/>
    </row>
    <row r="5143" spans="1:9" ht="13.5" customHeight="1" x14ac:dyDescent="0.2">
      <c r="B5143" s="127" t="str">
        <f t="shared" si="80"/>
        <v/>
      </c>
      <c r="C5143" s="247"/>
      <c r="D5143" s="247"/>
      <c r="E5143" s="247"/>
      <c r="F5143" s="247"/>
      <c r="G5143" s="247"/>
    </row>
    <row r="5144" spans="1:9" ht="6.75" customHeight="1" x14ac:dyDescent="0.2">
      <c r="B5144" s="127" t="str">
        <f t="shared" si="80"/>
        <v/>
      </c>
      <c r="C5144" s="247"/>
      <c r="D5144" s="247"/>
      <c r="E5144" s="247"/>
      <c r="F5144" s="247"/>
      <c r="G5144" s="247"/>
    </row>
    <row r="5145" spans="1:9" ht="13.5" customHeight="1" x14ac:dyDescent="0.2">
      <c r="B5145" s="127" t="str">
        <f t="shared" si="80"/>
        <v>Rep</v>
      </c>
      <c r="C5145" s="248" t="s">
        <v>203</v>
      </c>
      <c r="D5145" s="248"/>
      <c r="E5145" s="248"/>
      <c r="F5145" s="248"/>
      <c r="G5145" s="248"/>
    </row>
    <row r="5146" spans="1:9" ht="6.75" customHeight="1" x14ac:dyDescent="0.2">
      <c r="B5146" s="127" t="str">
        <f t="shared" si="80"/>
        <v/>
      </c>
    </row>
    <row r="5147" spans="1:9" ht="12.75" customHeight="1" x14ac:dyDescent="0.2">
      <c r="B5147" s="127" t="str">
        <f t="shared" si="80"/>
        <v>Cos</v>
      </c>
      <c r="C5147" s="248" t="s">
        <v>298</v>
      </c>
      <c r="D5147" s="248"/>
      <c r="E5147" s="248"/>
      <c r="F5147" s="248"/>
      <c r="G5147" s="248"/>
    </row>
    <row r="5148" spans="1:9" ht="13.5" customHeight="1" x14ac:dyDescent="0.2">
      <c r="B5148" s="127" t="str">
        <f t="shared" si="80"/>
        <v/>
      </c>
      <c r="C5148" s="248"/>
      <c r="D5148" s="248"/>
      <c r="E5148" s="248"/>
      <c r="F5148" s="248"/>
      <c r="G5148" s="248"/>
    </row>
    <row r="5149" spans="1:9" ht="6" customHeight="1" x14ac:dyDescent="0.2">
      <c r="B5149" s="127" t="str">
        <f t="shared" si="80"/>
        <v/>
      </c>
    </row>
    <row r="5150" spans="1:9" ht="13.5" customHeight="1" x14ac:dyDescent="0.2">
      <c r="B5150" s="127" t="str">
        <f t="shared" si="80"/>
        <v xml:space="preserve">
CF</v>
      </c>
      <c r="C5150" s="249" t="s">
        <v>205</v>
      </c>
      <c r="D5150" s="251" t="s">
        <v>206</v>
      </c>
      <c r="E5150" s="251" t="s">
        <v>207</v>
      </c>
      <c r="F5150" s="251" t="s">
        <v>208</v>
      </c>
      <c r="G5150" s="252" t="s">
        <v>209</v>
      </c>
      <c r="H5150" s="245" t="s">
        <v>210</v>
      </c>
      <c r="I5150" s="243" t="s">
        <v>211</v>
      </c>
    </row>
    <row r="5151" spans="1:9" ht="15" customHeight="1" x14ac:dyDescent="0.2">
      <c r="B5151" s="127" t="str">
        <f t="shared" si="80"/>
        <v/>
      </c>
      <c r="C5151" s="250"/>
      <c r="D5151" s="246"/>
      <c r="E5151" s="246"/>
      <c r="F5151" s="246"/>
      <c r="G5151" s="253"/>
      <c r="H5151" s="246"/>
      <c r="I5151" s="244"/>
    </row>
    <row r="5152" spans="1:9" ht="16.5" customHeight="1" x14ac:dyDescent="0.2">
      <c r="A5152" s="127">
        <v>10129</v>
      </c>
      <c r="B5152" s="126" t="s">
        <v>321</v>
      </c>
      <c r="C5152" s="147" t="s">
        <v>5</v>
      </c>
      <c r="D5152" s="148">
        <v>17532</v>
      </c>
      <c r="E5152" s="149"/>
      <c r="F5152" s="149"/>
      <c r="G5152" s="149"/>
      <c r="H5152" s="149"/>
      <c r="I5152" s="150"/>
    </row>
    <row r="5153" spans="1:9" ht="13.5" customHeight="1" x14ac:dyDescent="0.2">
      <c r="A5153" s="127">
        <v>10129</v>
      </c>
      <c r="B5153" s="127" t="str">
        <f t="shared" si="80"/>
        <v>I01</v>
      </c>
      <c r="C5153" s="129" t="s">
        <v>6</v>
      </c>
      <c r="D5153" s="130">
        <v>-1313512</v>
      </c>
      <c r="E5153" s="130">
        <v>-1311122.08</v>
      </c>
      <c r="F5153" s="130">
        <v>0</v>
      </c>
      <c r="G5153" s="130">
        <v>-1311122.08</v>
      </c>
      <c r="H5153" s="131">
        <v>99.818051148371694</v>
      </c>
      <c r="I5153" s="132">
        <v>-2389.92</v>
      </c>
    </row>
    <row r="5154" spans="1:9" ht="13.5" customHeight="1" x14ac:dyDescent="0.2">
      <c r="A5154" s="127">
        <v>10129</v>
      </c>
      <c r="B5154" s="127" t="str">
        <f t="shared" si="80"/>
        <v>I03</v>
      </c>
      <c r="C5154" s="129" t="s">
        <v>7</v>
      </c>
      <c r="D5154" s="130">
        <v>-78924</v>
      </c>
      <c r="E5154" s="130">
        <v>-34864.629999999997</v>
      </c>
      <c r="F5154" s="130">
        <v>0</v>
      </c>
      <c r="G5154" s="130">
        <v>-34864.629999999997</v>
      </c>
      <c r="H5154" s="131">
        <v>44.174940449039575</v>
      </c>
      <c r="I5154" s="132">
        <v>-44059.37</v>
      </c>
    </row>
    <row r="5155" spans="1:9" ht="13.5" customHeight="1" x14ac:dyDescent="0.2">
      <c r="A5155" s="127">
        <v>10129</v>
      </c>
      <c r="B5155" s="127" t="str">
        <f t="shared" si="80"/>
        <v>I05</v>
      </c>
      <c r="C5155" s="129" t="s">
        <v>8</v>
      </c>
      <c r="D5155" s="130">
        <v>-38280</v>
      </c>
      <c r="E5155" s="130">
        <v>0</v>
      </c>
      <c r="F5155" s="130">
        <v>0</v>
      </c>
      <c r="G5155" s="130">
        <v>0</v>
      </c>
      <c r="H5155" s="131">
        <v>0</v>
      </c>
      <c r="I5155" s="132">
        <v>-38280</v>
      </c>
    </row>
    <row r="5156" spans="1:9" ht="13.5" customHeight="1" x14ac:dyDescent="0.2">
      <c r="A5156" s="127">
        <v>10129</v>
      </c>
      <c r="B5156" s="127" t="str">
        <f t="shared" si="80"/>
        <v>I06</v>
      </c>
      <c r="C5156" s="129" t="s">
        <v>9</v>
      </c>
      <c r="D5156" s="130">
        <v>-60000</v>
      </c>
      <c r="E5156" s="130">
        <v>415.5</v>
      </c>
      <c r="F5156" s="130">
        <v>0</v>
      </c>
      <c r="G5156" s="130">
        <v>415.5</v>
      </c>
      <c r="H5156" s="131">
        <v>-0.6925</v>
      </c>
      <c r="I5156" s="132">
        <v>-60415.5</v>
      </c>
    </row>
    <row r="5157" spans="1:9" ht="13.5" customHeight="1" x14ac:dyDescent="0.2">
      <c r="A5157" s="127">
        <v>10129</v>
      </c>
      <c r="B5157" s="127" t="str">
        <f t="shared" ref="B5157:B5220" si="81">LEFT(C5157,3)</f>
        <v>I07</v>
      </c>
      <c r="C5157" s="129" t="s">
        <v>212</v>
      </c>
      <c r="D5157" s="130">
        <v>-5000</v>
      </c>
      <c r="E5157" s="130">
        <v>0</v>
      </c>
      <c r="F5157" s="130">
        <v>0</v>
      </c>
      <c r="G5157" s="130">
        <v>0</v>
      </c>
      <c r="H5157" s="131">
        <v>0</v>
      </c>
      <c r="I5157" s="132">
        <v>-5000</v>
      </c>
    </row>
    <row r="5158" spans="1:9" ht="13.5" customHeight="1" x14ac:dyDescent="0.2">
      <c r="A5158" s="127">
        <v>10129</v>
      </c>
      <c r="B5158" s="127" t="str">
        <f t="shared" si="81"/>
        <v>I08</v>
      </c>
      <c r="C5158" s="129" t="s">
        <v>213</v>
      </c>
      <c r="D5158" s="130">
        <v>-17337</v>
      </c>
      <c r="E5158" s="130">
        <v>-4215.8999999999996</v>
      </c>
      <c r="F5158" s="130">
        <v>0</v>
      </c>
      <c r="G5158" s="130">
        <v>-4215.8999999999996</v>
      </c>
      <c r="H5158" s="131">
        <v>24.317355943934931</v>
      </c>
      <c r="I5158" s="132">
        <v>-13121.1</v>
      </c>
    </row>
    <row r="5159" spans="1:9" ht="13.5" customHeight="1" x14ac:dyDescent="0.2">
      <c r="A5159" s="127">
        <v>10129</v>
      </c>
      <c r="B5159" s="127" t="str">
        <f t="shared" si="81"/>
        <v>I09</v>
      </c>
      <c r="C5159" s="129" t="s">
        <v>10</v>
      </c>
      <c r="D5159" s="130">
        <v>-23600</v>
      </c>
      <c r="E5159" s="130">
        <v>-8696.5</v>
      </c>
      <c r="F5159" s="130">
        <v>0</v>
      </c>
      <c r="G5159" s="130">
        <v>-8696.5</v>
      </c>
      <c r="H5159" s="131">
        <v>36.849576271186443</v>
      </c>
      <c r="I5159" s="132">
        <v>-14903.5</v>
      </c>
    </row>
    <row r="5160" spans="1:9" ht="13.5" customHeight="1" x14ac:dyDescent="0.2">
      <c r="A5160" s="127">
        <v>10129</v>
      </c>
      <c r="B5160" s="127" t="str">
        <f t="shared" si="81"/>
        <v>I11</v>
      </c>
      <c r="C5160" s="129" t="s">
        <v>64</v>
      </c>
      <c r="D5160" s="130">
        <v>0</v>
      </c>
      <c r="E5160" s="130">
        <v>-43200</v>
      </c>
      <c r="F5160" s="130">
        <v>0</v>
      </c>
      <c r="G5160" s="130">
        <v>-43200</v>
      </c>
      <c r="H5160" s="131">
        <v>0</v>
      </c>
      <c r="I5160" s="132">
        <v>43200</v>
      </c>
    </row>
    <row r="5161" spans="1:9" ht="13.5" customHeight="1" x14ac:dyDescent="0.2">
      <c r="A5161" s="127">
        <v>10129</v>
      </c>
      <c r="B5161" s="127" t="str">
        <f t="shared" si="81"/>
        <v>I12</v>
      </c>
      <c r="C5161" s="129" t="s">
        <v>11</v>
      </c>
      <c r="D5161" s="130">
        <v>-13000</v>
      </c>
      <c r="E5161" s="130">
        <v>-12129.5</v>
      </c>
      <c r="F5161" s="130">
        <v>0</v>
      </c>
      <c r="G5161" s="130">
        <v>-12129.5</v>
      </c>
      <c r="H5161" s="131">
        <v>93.303846153846152</v>
      </c>
      <c r="I5161" s="132">
        <v>-870.5</v>
      </c>
    </row>
    <row r="5162" spans="1:9" ht="13.5" customHeight="1" x14ac:dyDescent="0.2">
      <c r="A5162" s="127">
        <v>10129</v>
      </c>
      <c r="B5162" s="127" t="str">
        <f t="shared" si="81"/>
        <v>I13</v>
      </c>
      <c r="C5162" s="129" t="s">
        <v>12</v>
      </c>
      <c r="D5162" s="130">
        <v>-133560</v>
      </c>
      <c r="E5162" s="130">
        <v>-47414.5</v>
      </c>
      <c r="F5162" s="130">
        <v>0</v>
      </c>
      <c r="G5162" s="130">
        <v>-47414.5</v>
      </c>
      <c r="H5162" s="131">
        <v>35.500524109014677</v>
      </c>
      <c r="I5162" s="132">
        <v>-86145.5</v>
      </c>
    </row>
    <row r="5163" spans="1:9" ht="13.5" customHeight="1" x14ac:dyDescent="0.2">
      <c r="A5163" s="127">
        <v>10129</v>
      </c>
      <c r="B5163" s="127" t="str">
        <f t="shared" si="81"/>
        <v>I18</v>
      </c>
      <c r="C5163" s="129" t="s">
        <v>13</v>
      </c>
      <c r="D5163" s="130">
        <v>-51731</v>
      </c>
      <c r="E5163" s="130">
        <v>0</v>
      </c>
      <c r="F5163" s="130">
        <v>0</v>
      </c>
      <c r="G5163" s="130">
        <v>0</v>
      </c>
      <c r="H5163" s="131">
        <v>0</v>
      </c>
      <c r="I5163" s="132">
        <v>-51731</v>
      </c>
    </row>
    <row r="5164" spans="1:9" ht="12.75" customHeight="1" x14ac:dyDescent="0.2">
      <c r="A5164" s="127">
        <v>10129</v>
      </c>
      <c r="B5164" s="127" t="str">
        <f t="shared" si="81"/>
        <v/>
      </c>
    </row>
    <row r="5165" spans="1:9" ht="13.5" customHeight="1" x14ac:dyDescent="0.2">
      <c r="A5165" s="127">
        <v>10129</v>
      </c>
      <c r="C5165" s="143" t="s">
        <v>14</v>
      </c>
      <c r="D5165" s="144">
        <v>-1734944</v>
      </c>
      <c r="E5165" s="144">
        <v>-1461227.61</v>
      </c>
      <c r="F5165" s="144">
        <v>0</v>
      </c>
      <c r="G5165" s="144">
        <v>-1461227.61</v>
      </c>
      <c r="H5165" s="145">
        <v>84.223329974915615</v>
      </c>
      <c r="I5165" s="146">
        <v>-273716.39</v>
      </c>
    </row>
    <row r="5166" spans="1:9" ht="0.75" customHeight="1" x14ac:dyDescent="0.2">
      <c r="A5166" s="127">
        <v>10129</v>
      </c>
      <c r="B5166" s="127" t="str">
        <f t="shared" si="81"/>
        <v/>
      </c>
    </row>
    <row r="5167" spans="1:9" ht="13.5" customHeight="1" x14ac:dyDescent="0.2">
      <c r="A5167" s="127">
        <v>10129</v>
      </c>
      <c r="B5167" s="127" t="str">
        <f t="shared" si="81"/>
        <v>E01</v>
      </c>
      <c r="C5167" s="129" t="s">
        <v>15</v>
      </c>
      <c r="D5167" s="130">
        <v>736856</v>
      </c>
      <c r="E5167" s="130">
        <v>-15000</v>
      </c>
      <c r="F5167" s="130">
        <v>0</v>
      </c>
      <c r="G5167" s="130">
        <v>-15000</v>
      </c>
      <c r="H5167" s="131">
        <v>-2.0356758986830532</v>
      </c>
      <c r="I5167" s="132">
        <v>751856</v>
      </c>
    </row>
    <row r="5168" spans="1:9" ht="13.5" customHeight="1" x14ac:dyDescent="0.2">
      <c r="A5168" s="127">
        <v>10129</v>
      </c>
      <c r="B5168" s="127" t="str">
        <f t="shared" si="81"/>
        <v>E03</v>
      </c>
      <c r="C5168" s="129" t="s">
        <v>17</v>
      </c>
      <c r="D5168" s="130">
        <v>315006</v>
      </c>
      <c r="E5168" s="130">
        <v>0</v>
      </c>
      <c r="F5168" s="130">
        <v>0</v>
      </c>
      <c r="G5168" s="130">
        <v>0</v>
      </c>
      <c r="H5168" s="131">
        <v>0</v>
      </c>
      <c r="I5168" s="132">
        <v>315006</v>
      </c>
    </row>
    <row r="5169" spans="1:9" ht="13.5" customHeight="1" x14ac:dyDescent="0.2">
      <c r="A5169" s="127">
        <v>10129</v>
      </c>
      <c r="B5169" s="127" t="str">
        <f t="shared" si="81"/>
        <v>E04</v>
      </c>
      <c r="C5169" s="129" t="s">
        <v>18</v>
      </c>
      <c r="D5169" s="130">
        <v>28319</v>
      </c>
      <c r="E5169" s="130">
        <v>0</v>
      </c>
      <c r="F5169" s="130">
        <v>0</v>
      </c>
      <c r="G5169" s="130">
        <v>0</v>
      </c>
      <c r="H5169" s="131">
        <v>0</v>
      </c>
      <c r="I5169" s="132">
        <v>28319</v>
      </c>
    </row>
    <row r="5170" spans="1:9" ht="13.5" customHeight="1" x14ac:dyDescent="0.2">
      <c r="A5170" s="127">
        <v>10129</v>
      </c>
      <c r="B5170" s="127" t="str">
        <f t="shared" si="81"/>
        <v>E05</v>
      </c>
      <c r="C5170" s="129" t="s">
        <v>214</v>
      </c>
      <c r="D5170" s="130">
        <v>133398</v>
      </c>
      <c r="E5170" s="130">
        <v>0</v>
      </c>
      <c r="F5170" s="130">
        <v>0</v>
      </c>
      <c r="G5170" s="130">
        <v>0</v>
      </c>
      <c r="H5170" s="131">
        <v>0</v>
      </c>
      <c r="I5170" s="132">
        <v>133398</v>
      </c>
    </row>
    <row r="5171" spans="1:9" ht="13.5" customHeight="1" x14ac:dyDescent="0.2">
      <c r="A5171" s="127">
        <v>10129</v>
      </c>
      <c r="B5171" s="127" t="str">
        <f t="shared" si="81"/>
        <v>E07</v>
      </c>
      <c r="C5171" s="129" t="s">
        <v>19</v>
      </c>
      <c r="D5171" s="130">
        <v>36981</v>
      </c>
      <c r="E5171" s="130">
        <v>0</v>
      </c>
      <c r="F5171" s="130">
        <v>0</v>
      </c>
      <c r="G5171" s="130">
        <v>0</v>
      </c>
      <c r="H5171" s="131">
        <v>0</v>
      </c>
      <c r="I5171" s="132">
        <v>36981</v>
      </c>
    </row>
    <row r="5172" spans="1:9" ht="13.5" customHeight="1" x14ac:dyDescent="0.2">
      <c r="A5172" s="127">
        <v>10129</v>
      </c>
      <c r="B5172" s="127" t="str">
        <f t="shared" si="81"/>
        <v>E08</v>
      </c>
      <c r="C5172" s="129" t="s">
        <v>20</v>
      </c>
      <c r="D5172" s="130">
        <v>11898</v>
      </c>
      <c r="E5172" s="130">
        <v>1683.96</v>
      </c>
      <c r="F5172" s="130">
        <v>0</v>
      </c>
      <c r="G5172" s="130">
        <v>1683.96</v>
      </c>
      <c r="H5172" s="131">
        <v>14.15330307614725</v>
      </c>
      <c r="I5172" s="132">
        <v>10214.040000000001</v>
      </c>
    </row>
    <row r="5173" spans="1:9" ht="13.5" customHeight="1" x14ac:dyDescent="0.2">
      <c r="A5173" s="127">
        <v>10129</v>
      </c>
      <c r="B5173" s="127" t="str">
        <f t="shared" si="81"/>
        <v>E09</v>
      </c>
      <c r="C5173" s="129" t="s">
        <v>215</v>
      </c>
      <c r="D5173" s="130">
        <v>3500</v>
      </c>
      <c r="E5173" s="130">
        <v>389.26</v>
      </c>
      <c r="F5173" s="130">
        <v>0</v>
      </c>
      <c r="G5173" s="130">
        <v>389.26</v>
      </c>
      <c r="H5173" s="131">
        <v>11.121714285714285</v>
      </c>
      <c r="I5173" s="132">
        <v>3110.74</v>
      </c>
    </row>
    <row r="5174" spans="1:9" ht="13.5" customHeight="1" x14ac:dyDescent="0.2">
      <c r="A5174" s="127">
        <v>10129</v>
      </c>
      <c r="B5174" s="127" t="str">
        <f t="shared" si="81"/>
        <v>E10</v>
      </c>
      <c r="C5174" s="129" t="s">
        <v>21</v>
      </c>
      <c r="D5174" s="130">
        <v>11973</v>
      </c>
      <c r="E5174" s="130">
        <v>0</v>
      </c>
      <c r="F5174" s="130">
        <v>0</v>
      </c>
      <c r="G5174" s="130">
        <v>0</v>
      </c>
      <c r="H5174" s="131">
        <v>0</v>
      </c>
      <c r="I5174" s="132">
        <v>11973</v>
      </c>
    </row>
    <row r="5175" spans="1:9" ht="12.75" customHeight="1" x14ac:dyDescent="0.2">
      <c r="A5175" s="127">
        <v>10129</v>
      </c>
      <c r="B5175" s="127" t="str">
        <f t="shared" si="81"/>
        <v/>
      </c>
    </row>
    <row r="5176" spans="1:9" ht="13.5" customHeight="1" x14ac:dyDescent="0.2">
      <c r="A5176" s="127">
        <v>10129</v>
      </c>
      <c r="C5176" s="143" t="s">
        <v>23</v>
      </c>
      <c r="D5176" s="144">
        <v>1277931</v>
      </c>
      <c r="E5176" s="144">
        <v>-12926.78</v>
      </c>
      <c r="F5176" s="144">
        <v>0</v>
      </c>
      <c r="G5176" s="144">
        <v>-12926.78</v>
      </c>
      <c r="H5176" s="145">
        <v>-1.0115397466686387</v>
      </c>
      <c r="I5176" s="146">
        <v>1290857.78</v>
      </c>
    </row>
    <row r="5177" spans="1:9" ht="13.5" customHeight="1" x14ac:dyDescent="0.2">
      <c r="A5177" s="127">
        <v>10129</v>
      </c>
      <c r="B5177" s="127" t="str">
        <f t="shared" si="81"/>
        <v>E12</v>
      </c>
      <c r="C5177" s="129" t="s">
        <v>24</v>
      </c>
      <c r="D5177" s="130">
        <v>13000</v>
      </c>
      <c r="E5177" s="130">
        <v>6896.8</v>
      </c>
      <c r="F5177" s="130">
        <v>0</v>
      </c>
      <c r="G5177" s="130">
        <v>6896.8</v>
      </c>
      <c r="H5177" s="131">
        <v>53.052307692307686</v>
      </c>
      <c r="I5177" s="132">
        <v>6103.2</v>
      </c>
    </row>
    <row r="5178" spans="1:9" ht="13.5" customHeight="1" x14ac:dyDescent="0.2">
      <c r="A5178" s="127">
        <v>10129</v>
      </c>
      <c r="B5178" s="127" t="str">
        <f t="shared" si="81"/>
        <v>E14</v>
      </c>
      <c r="C5178" s="129" t="s">
        <v>25</v>
      </c>
      <c r="D5178" s="130">
        <v>33700</v>
      </c>
      <c r="E5178" s="130">
        <v>10357.469999999999</v>
      </c>
      <c r="F5178" s="130">
        <v>0</v>
      </c>
      <c r="G5178" s="130">
        <v>10357.469999999999</v>
      </c>
      <c r="H5178" s="131">
        <v>30.734332344213655</v>
      </c>
      <c r="I5178" s="132">
        <v>23342.53</v>
      </c>
    </row>
    <row r="5179" spans="1:9" ht="13.5" customHeight="1" x14ac:dyDescent="0.2">
      <c r="A5179" s="127">
        <v>10129</v>
      </c>
      <c r="B5179" s="127" t="str">
        <f t="shared" si="81"/>
        <v>E15</v>
      </c>
      <c r="C5179" s="129" t="s">
        <v>26</v>
      </c>
      <c r="D5179" s="130">
        <v>3045</v>
      </c>
      <c r="E5179" s="130">
        <v>634.57000000000005</v>
      </c>
      <c r="F5179" s="130">
        <v>0</v>
      </c>
      <c r="G5179" s="130">
        <v>634.57000000000005</v>
      </c>
      <c r="H5179" s="131">
        <v>20.839737274220038</v>
      </c>
      <c r="I5179" s="132">
        <v>2410.4299999999998</v>
      </c>
    </row>
    <row r="5180" spans="1:9" ht="13.5" customHeight="1" x14ac:dyDescent="0.2">
      <c r="A5180" s="127">
        <v>10129</v>
      </c>
      <c r="B5180" s="127" t="str">
        <f t="shared" si="81"/>
        <v>E16</v>
      </c>
      <c r="C5180" s="129" t="s">
        <v>27</v>
      </c>
      <c r="D5180" s="130">
        <v>18500</v>
      </c>
      <c r="E5180" s="130">
        <v>320.73</v>
      </c>
      <c r="F5180" s="130">
        <v>0</v>
      </c>
      <c r="G5180" s="130">
        <v>320.73</v>
      </c>
      <c r="H5180" s="131">
        <v>1.7336756756756757</v>
      </c>
      <c r="I5180" s="132">
        <v>18179.27</v>
      </c>
    </row>
    <row r="5181" spans="1:9" ht="13.5" customHeight="1" x14ac:dyDescent="0.2">
      <c r="A5181" s="127">
        <v>10129</v>
      </c>
      <c r="B5181" s="127" t="str">
        <f t="shared" si="81"/>
        <v>E17</v>
      </c>
      <c r="C5181" s="129" t="s">
        <v>28</v>
      </c>
      <c r="D5181" s="130">
        <v>20060</v>
      </c>
      <c r="E5181" s="130">
        <v>5539</v>
      </c>
      <c r="F5181" s="130">
        <v>0</v>
      </c>
      <c r="G5181" s="130">
        <v>5539</v>
      </c>
      <c r="H5181" s="131">
        <v>27.612163509471589</v>
      </c>
      <c r="I5181" s="132">
        <v>14521</v>
      </c>
    </row>
    <row r="5182" spans="1:9" ht="13.5" customHeight="1" x14ac:dyDescent="0.2">
      <c r="A5182" s="127">
        <v>10129</v>
      </c>
      <c r="B5182" s="127" t="str">
        <f t="shared" si="81"/>
        <v>E18</v>
      </c>
      <c r="C5182" s="129" t="s">
        <v>29</v>
      </c>
      <c r="D5182" s="130">
        <v>71490</v>
      </c>
      <c r="E5182" s="130">
        <v>14426.77</v>
      </c>
      <c r="F5182" s="130">
        <v>0</v>
      </c>
      <c r="G5182" s="130">
        <v>14426.77</v>
      </c>
      <c r="H5182" s="131">
        <v>20.180123094139041</v>
      </c>
      <c r="I5182" s="132">
        <v>57063.23</v>
      </c>
    </row>
    <row r="5183" spans="1:9" ht="12.75" customHeight="1" x14ac:dyDescent="0.2">
      <c r="A5183" s="127">
        <v>10129</v>
      </c>
      <c r="B5183" s="127" t="str">
        <f t="shared" si="81"/>
        <v/>
      </c>
    </row>
    <row r="5184" spans="1:9" ht="13.5" customHeight="1" x14ac:dyDescent="0.2">
      <c r="A5184" s="127">
        <v>10129</v>
      </c>
      <c r="C5184" s="143" t="s">
        <v>30</v>
      </c>
      <c r="D5184" s="144">
        <v>159795</v>
      </c>
      <c r="E5184" s="144">
        <v>38175.339999999997</v>
      </c>
      <c r="F5184" s="144">
        <v>0</v>
      </c>
      <c r="G5184" s="144">
        <v>38175.339999999997</v>
      </c>
      <c r="H5184" s="145">
        <v>23.890196814668798</v>
      </c>
      <c r="I5184" s="146">
        <v>121619.66</v>
      </c>
    </row>
    <row r="5185" spans="1:9" ht="13.5" customHeight="1" x14ac:dyDescent="0.2">
      <c r="A5185" s="127">
        <v>10129</v>
      </c>
      <c r="B5185" s="127" t="str">
        <f t="shared" si="81"/>
        <v>E19</v>
      </c>
      <c r="C5185" s="129" t="s">
        <v>31</v>
      </c>
      <c r="D5185" s="130">
        <v>61272</v>
      </c>
      <c r="E5185" s="130">
        <v>24898.16</v>
      </c>
      <c r="F5185" s="130">
        <v>0</v>
      </c>
      <c r="G5185" s="130">
        <v>24898.16</v>
      </c>
      <c r="H5185" s="131">
        <v>40.635461548505027</v>
      </c>
      <c r="I5185" s="132">
        <v>36373.839999999997</v>
      </c>
    </row>
    <row r="5186" spans="1:9" ht="13.5" customHeight="1" x14ac:dyDescent="0.2">
      <c r="A5186" s="127">
        <v>10129</v>
      </c>
      <c r="B5186" s="127" t="str">
        <f t="shared" si="81"/>
        <v>E20</v>
      </c>
      <c r="C5186" s="129" t="s">
        <v>32</v>
      </c>
      <c r="D5186" s="130">
        <v>9993</v>
      </c>
      <c r="E5186" s="130">
        <v>5400.29</v>
      </c>
      <c r="F5186" s="130">
        <v>0</v>
      </c>
      <c r="G5186" s="130">
        <v>5400.29</v>
      </c>
      <c r="H5186" s="131">
        <v>54.040728509956971</v>
      </c>
      <c r="I5186" s="132">
        <v>4592.71</v>
      </c>
    </row>
    <row r="5187" spans="1:9" ht="13.5" customHeight="1" x14ac:dyDescent="0.2">
      <c r="A5187" s="127">
        <v>10129</v>
      </c>
      <c r="B5187" s="127" t="str">
        <f t="shared" si="81"/>
        <v>E22</v>
      </c>
      <c r="C5187" s="129" t="s">
        <v>33</v>
      </c>
      <c r="D5187" s="130">
        <v>7465</v>
      </c>
      <c r="E5187" s="130">
        <v>4198.8500000000004</v>
      </c>
      <c r="F5187" s="130">
        <v>0</v>
      </c>
      <c r="G5187" s="130">
        <v>4198.8500000000004</v>
      </c>
      <c r="H5187" s="131">
        <v>56.247153382451451</v>
      </c>
      <c r="I5187" s="132">
        <v>3266.1499999999996</v>
      </c>
    </row>
    <row r="5188" spans="1:9" ht="13.5" customHeight="1" x14ac:dyDescent="0.2">
      <c r="A5188" s="127">
        <v>10129</v>
      </c>
      <c r="B5188" s="127" t="str">
        <f t="shared" si="81"/>
        <v>E23</v>
      </c>
      <c r="C5188" s="129" t="s">
        <v>34</v>
      </c>
      <c r="D5188" s="130">
        <v>642</v>
      </c>
      <c r="E5188" s="130">
        <v>0</v>
      </c>
      <c r="F5188" s="130">
        <v>0</v>
      </c>
      <c r="G5188" s="130">
        <v>0</v>
      </c>
      <c r="H5188" s="131">
        <v>0</v>
      </c>
      <c r="I5188" s="132">
        <v>642</v>
      </c>
    </row>
    <row r="5189" spans="1:9" ht="13.5" customHeight="1" x14ac:dyDescent="0.2">
      <c r="A5189" s="127">
        <v>10129</v>
      </c>
      <c r="B5189" s="127" t="str">
        <f t="shared" si="81"/>
        <v>E24</v>
      </c>
      <c r="C5189" s="129" t="s">
        <v>35</v>
      </c>
      <c r="D5189" s="130">
        <v>16000</v>
      </c>
      <c r="E5189" s="130">
        <v>11955.25</v>
      </c>
      <c r="F5189" s="130">
        <v>0</v>
      </c>
      <c r="G5189" s="130">
        <v>11955.25</v>
      </c>
      <c r="H5189" s="131">
        <v>74.720312500000006</v>
      </c>
      <c r="I5189" s="132">
        <v>4044.75</v>
      </c>
    </row>
    <row r="5190" spans="1:9" ht="13.5" customHeight="1" x14ac:dyDescent="0.2">
      <c r="A5190" s="127">
        <v>10129</v>
      </c>
      <c r="B5190" s="127" t="str">
        <f t="shared" si="81"/>
        <v>E25</v>
      </c>
      <c r="C5190" s="129" t="s">
        <v>36</v>
      </c>
      <c r="D5190" s="130">
        <v>78418</v>
      </c>
      <c r="E5190" s="130">
        <v>8938.9500000000007</v>
      </c>
      <c r="F5190" s="130">
        <v>0</v>
      </c>
      <c r="G5190" s="130">
        <v>8938.9500000000007</v>
      </c>
      <c r="H5190" s="131">
        <v>11.399104797367952</v>
      </c>
      <c r="I5190" s="132">
        <v>69479.05</v>
      </c>
    </row>
    <row r="5191" spans="1:9" ht="12.75" customHeight="1" x14ac:dyDescent="0.2">
      <c r="A5191" s="127">
        <v>10129</v>
      </c>
      <c r="B5191" s="127" t="str">
        <f t="shared" si="81"/>
        <v/>
      </c>
    </row>
    <row r="5192" spans="1:9" ht="13.5" customHeight="1" x14ac:dyDescent="0.2">
      <c r="A5192" s="127">
        <v>10129</v>
      </c>
      <c r="C5192" s="143" t="s">
        <v>37</v>
      </c>
      <c r="D5192" s="144">
        <v>173790</v>
      </c>
      <c r="E5192" s="144">
        <v>55391.5</v>
      </c>
      <c r="F5192" s="144">
        <v>0</v>
      </c>
      <c r="G5192" s="144">
        <v>55391.5</v>
      </c>
      <c r="H5192" s="145">
        <v>31.872662408654122</v>
      </c>
      <c r="I5192" s="146">
        <v>118398.5</v>
      </c>
    </row>
    <row r="5193" spans="1:9" ht="13.5" customHeight="1" x14ac:dyDescent="0.2">
      <c r="A5193" s="127">
        <v>10129</v>
      </c>
      <c r="B5193" s="127" t="str">
        <f t="shared" si="81"/>
        <v>E26</v>
      </c>
      <c r="C5193" s="129" t="s">
        <v>38</v>
      </c>
      <c r="D5193" s="130">
        <v>72246</v>
      </c>
      <c r="E5193" s="130">
        <v>32907.29</v>
      </c>
      <c r="F5193" s="130">
        <v>0</v>
      </c>
      <c r="G5193" s="130">
        <v>32907.29</v>
      </c>
      <c r="H5193" s="131">
        <v>45.548943886166711</v>
      </c>
      <c r="I5193" s="132">
        <v>39338.71</v>
      </c>
    </row>
    <row r="5194" spans="1:9" ht="13.5" customHeight="1" x14ac:dyDescent="0.2">
      <c r="A5194" s="127">
        <v>10129</v>
      </c>
      <c r="B5194" s="127" t="str">
        <f t="shared" si="81"/>
        <v>E27</v>
      </c>
      <c r="C5194" s="129" t="s">
        <v>39</v>
      </c>
      <c r="D5194" s="130">
        <v>49718</v>
      </c>
      <c r="E5194" s="130">
        <v>15767.26</v>
      </c>
      <c r="F5194" s="130">
        <v>0</v>
      </c>
      <c r="G5194" s="130">
        <v>15767.26</v>
      </c>
      <c r="H5194" s="131">
        <v>31.713383482843238</v>
      </c>
      <c r="I5194" s="132">
        <v>33950.74</v>
      </c>
    </row>
    <row r="5195" spans="1:9" ht="13.5" customHeight="1" x14ac:dyDescent="0.2">
      <c r="A5195" s="127">
        <v>10129</v>
      </c>
      <c r="B5195" s="127" t="str">
        <f t="shared" si="81"/>
        <v>E28</v>
      </c>
      <c r="C5195" s="129" t="s">
        <v>40</v>
      </c>
      <c r="D5195" s="130">
        <v>18996</v>
      </c>
      <c r="E5195" s="130">
        <v>9475.4</v>
      </c>
      <c r="F5195" s="130">
        <v>0</v>
      </c>
      <c r="G5195" s="130">
        <v>9475.4</v>
      </c>
      <c r="H5195" s="131">
        <v>49.881027584754683</v>
      </c>
      <c r="I5195" s="132">
        <v>9520.6</v>
      </c>
    </row>
    <row r="5196" spans="1:9" ht="12.75" customHeight="1" x14ac:dyDescent="0.2">
      <c r="A5196" s="127">
        <v>10129</v>
      </c>
      <c r="B5196" s="127" t="str">
        <f t="shared" si="81"/>
        <v/>
      </c>
    </row>
    <row r="5197" spans="1:9" ht="13.5" customHeight="1" x14ac:dyDescent="0.2">
      <c r="A5197" s="127">
        <v>10129</v>
      </c>
      <c r="C5197" s="143" t="s">
        <v>41</v>
      </c>
      <c r="D5197" s="144">
        <v>140960</v>
      </c>
      <c r="E5197" s="144">
        <v>58149.95</v>
      </c>
      <c r="F5197" s="144">
        <v>0</v>
      </c>
      <c r="G5197" s="144">
        <v>58149.95</v>
      </c>
      <c r="H5197" s="145">
        <v>41.252802213393871</v>
      </c>
      <c r="I5197" s="146">
        <v>82810.05</v>
      </c>
    </row>
    <row r="5198" spans="1:9" ht="0.75" customHeight="1" x14ac:dyDescent="0.2">
      <c r="A5198" s="127">
        <v>10129</v>
      </c>
      <c r="B5198" s="127" t="str">
        <f t="shared" si="81"/>
        <v/>
      </c>
    </row>
    <row r="5199" spans="1:9" ht="15.75" customHeight="1" x14ac:dyDescent="0.2">
      <c r="A5199" s="127">
        <v>10129</v>
      </c>
      <c r="C5199" s="139" t="s">
        <v>45</v>
      </c>
      <c r="D5199" s="140">
        <v>1752476</v>
      </c>
      <c r="E5199" s="140">
        <v>138790.01</v>
      </c>
      <c r="F5199" s="140">
        <v>0</v>
      </c>
      <c r="G5199" s="140">
        <v>138790.01</v>
      </c>
      <c r="H5199" s="141">
        <v>7.9196525373243345</v>
      </c>
      <c r="I5199" s="142">
        <v>1613685.99</v>
      </c>
    </row>
    <row r="5200" spans="1:9" ht="14.25" customHeight="1" x14ac:dyDescent="0.2">
      <c r="A5200" s="127">
        <v>10129</v>
      </c>
      <c r="B5200" s="127" t="s">
        <v>322</v>
      </c>
      <c r="C5200" s="161" t="s">
        <v>46</v>
      </c>
      <c r="D5200" s="162">
        <v>17532</v>
      </c>
      <c r="E5200" s="162">
        <v>-1322437.6000000001</v>
      </c>
      <c r="F5200" s="162">
        <v>0</v>
      </c>
      <c r="G5200" s="162">
        <v>-1322437.6000000001</v>
      </c>
      <c r="H5200" s="151">
        <v>-7542.9933835272641</v>
      </c>
      <c r="I5200" s="152">
        <v>1339969.6000000001</v>
      </c>
    </row>
    <row r="5201" spans="1:9" ht="0.75" customHeight="1" x14ac:dyDescent="0.2">
      <c r="A5201" s="127">
        <v>10129</v>
      </c>
      <c r="B5201" s="127" t="str">
        <f t="shared" si="81"/>
        <v/>
      </c>
    </row>
    <row r="5202" spans="1:9" ht="14.25" customHeight="1" x14ac:dyDescent="0.2">
      <c r="A5202" s="127">
        <v>10129</v>
      </c>
      <c r="B5202" s="127" t="str">
        <f t="shared" si="81"/>
        <v>TOT</v>
      </c>
      <c r="C5202" s="133" t="s">
        <v>58</v>
      </c>
      <c r="D5202" s="134">
        <v>17532</v>
      </c>
      <c r="E5202" s="134">
        <v>-1322437.6000000001</v>
      </c>
      <c r="F5202" s="134">
        <v>0</v>
      </c>
      <c r="G5202" s="134">
        <v>-1322437.6000000001</v>
      </c>
      <c r="H5202" s="135">
        <v>-7542.9933835272641</v>
      </c>
      <c r="I5202" s="136">
        <v>1339969.6000000001</v>
      </c>
    </row>
    <row r="5203" spans="1:9" ht="6.75" customHeight="1" x14ac:dyDescent="0.2">
      <c r="B5203" s="127" t="str">
        <f t="shared" si="81"/>
        <v>Lon</v>
      </c>
      <c r="C5203" s="247" t="s">
        <v>202</v>
      </c>
      <c r="D5203" s="247"/>
      <c r="E5203" s="247"/>
      <c r="F5203" s="247"/>
      <c r="G5203" s="247"/>
    </row>
    <row r="5204" spans="1:9" ht="13.5" customHeight="1" x14ac:dyDescent="0.2">
      <c r="B5204" s="127" t="str">
        <f t="shared" si="81"/>
        <v/>
      </c>
      <c r="C5204" s="247"/>
      <c r="D5204" s="247"/>
      <c r="E5204" s="247"/>
      <c r="F5204" s="247"/>
      <c r="G5204" s="247"/>
    </row>
    <row r="5205" spans="1:9" ht="6.75" customHeight="1" x14ac:dyDescent="0.2">
      <c r="B5205" s="127" t="str">
        <f t="shared" si="81"/>
        <v/>
      </c>
      <c r="C5205" s="247"/>
      <c r="D5205" s="247"/>
      <c r="E5205" s="247"/>
      <c r="F5205" s="247"/>
      <c r="G5205" s="247"/>
    </row>
    <row r="5206" spans="1:9" ht="13.5" customHeight="1" x14ac:dyDescent="0.2">
      <c r="B5206" s="127" t="str">
        <f t="shared" si="81"/>
        <v>Rep</v>
      </c>
      <c r="C5206" s="248" t="s">
        <v>203</v>
      </c>
      <c r="D5206" s="248"/>
      <c r="E5206" s="248"/>
      <c r="F5206" s="248"/>
      <c r="G5206" s="248"/>
    </row>
    <row r="5207" spans="1:9" ht="6.75" customHeight="1" x14ac:dyDescent="0.2">
      <c r="B5207" s="127" t="str">
        <f t="shared" si="81"/>
        <v/>
      </c>
    </row>
    <row r="5208" spans="1:9" ht="12.75" customHeight="1" x14ac:dyDescent="0.2">
      <c r="B5208" s="127" t="str">
        <f t="shared" si="81"/>
        <v>Cos</v>
      </c>
      <c r="C5208" s="248" t="s">
        <v>299</v>
      </c>
      <c r="D5208" s="248"/>
      <c r="E5208" s="248"/>
      <c r="F5208" s="248"/>
      <c r="G5208" s="248"/>
    </row>
    <row r="5209" spans="1:9" ht="13.5" customHeight="1" x14ac:dyDescent="0.2">
      <c r="B5209" s="127" t="str">
        <f t="shared" si="81"/>
        <v/>
      </c>
      <c r="C5209" s="248"/>
      <c r="D5209" s="248"/>
      <c r="E5209" s="248"/>
      <c r="F5209" s="248"/>
      <c r="G5209" s="248"/>
    </row>
    <row r="5210" spans="1:9" ht="6" customHeight="1" x14ac:dyDescent="0.2">
      <c r="B5210" s="127" t="str">
        <f t="shared" si="81"/>
        <v/>
      </c>
    </row>
    <row r="5211" spans="1:9" ht="13.5" customHeight="1" x14ac:dyDescent="0.2">
      <c r="B5211" s="127" t="str">
        <f t="shared" si="81"/>
        <v xml:space="preserve">
CF</v>
      </c>
      <c r="C5211" s="249" t="s">
        <v>205</v>
      </c>
      <c r="D5211" s="251" t="s">
        <v>206</v>
      </c>
      <c r="E5211" s="251" t="s">
        <v>207</v>
      </c>
      <c r="F5211" s="251" t="s">
        <v>208</v>
      </c>
      <c r="G5211" s="252" t="s">
        <v>209</v>
      </c>
      <c r="H5211" s="245" t="s">
        <v>210</v>
      </c>
      <c r="I5211" s="243" t="s">
        <v>211</v>
      </c>
    </row>
    <row r="5212" spans="1:9" ht="15" customHeight="1" x14ac:dyDescent="0.2">
      <c r="B5212" s="127" t="str">
        <f t="shared" si="81"/>
        <v/>
      </c>
      <c r="C5212" s="250"/>
      <c r="D5212" s="246"/>
      <c r="E5212" s="246"/>
      <c r="F5212" s="246"/>
      <c r="G5212" s="253"/>
      <c r="H5212" s="246"/>
      <c r="I5212" s="244"/>
    </row>
    <row r="5213" spans="1:9" ht="16.5" customHeight="1" x14ac:dyDescent="0.2">
      <c r="A5213" s="127">
        <v>10132</v>
      </c>
      <c r="B5213" s="126" t="s">
        <v>321</v>
      </c>
      <c r="C5213" s="147" t="s">
        <v>5</v>
      </c>
      <c r="D5213" s="148">
        <v>304597</v>
      </c>
      <c r="E5213" s="149"/>
      <c r="F5213" s="149"/>
      <c r="G5213" s="149"/>
      <c r="H5213" s="149"/>
      <c r="I5213" s="150"/>
    </row>
    <row r="5214" spans="1:9" ht="13.5" customHeight="1" x14ac:dyDescent="0.2">
      <c r="A5214" s="127">
        <v>10132</v>
      </c>
      <c r="B5214" s="127" t="str">
        <f t="shared" si="81"/>
        <v>I01</v>
      </c>
      <c r="C5214" s="129" t="s">
        <v>6</v>
      </c>
      <c r="D5214" s="130">
        <v>-481200</v>
      </c>
      <c r="E5214" s="130">
        <v>-451986</v>
      </c>
      <c r="F5214" s="130">
        <v>0</v>
      </c>
      <c r="G5214" s="130">
        <v>-451986</v>
      </c>
      <c r="H5214" s="131">
        <v>93.928927680798012</v>
      </c>
      <c r="I5214" s="132">
        <v>-29214</v>
      </c>
    </row>
    <row r="5215" spans="1:9" ht="13.5" customHeight="1" x14ac:dyDescent="0.2">
      <c r="A5215" s="127">
        <v>10132</v>
      </c>
      <c r="B5215" s="127" t="str">
        <f t="shared" si="81"/>
        <v>I03</v>
      </c>
      <c r="C5215" s="129" t="s">
        <v>7</v>
      </c>
      <c r="D5215" s="130">
        <v>-8558</v>
      </c>
      <c r="E5215" s="130">
        <v>-8558</v>
      </c>
      <c r="F5215" s="130">
        <v>0</v>
      </c>
      <c r="G5215" s="130">
        <v>-8558</v>
      </c>
      <c r="H5215" s="131">
        <v>100</v>
      </c>
      <c r="I5215" s="132">
        <v>0</v>
      </c>
    </row>
    <row r="5216" spans="1:9" ht="13.5" customHeight="1" x14ac:dyDescent="0.2">
      <c r="A5216" s="127">
        <v>10132</v>
      </c>
      <c r="B5216" s="127" t="str">
        <f t="shared" si="81"/>
        <v>I06</v>
      </c>
      <c r="C5216" s="129" t="s">
        <v>9</v>
      </c>
      <c r="D5216" s="130">
        <v>-1000</v>
      </c>
      <c r="E5216" s="130">
        <v>0</v>
      </c>
      <c r="F5216" s="130">
        <v>0</v>
      </c>
      <c r="G5216" s="130">
        <v>0</v>
      </c>
      <c r="H5216" s="131">
        <v>0</v>
      </c>
      <c r="I5216" s="132">
        <v>-1000</v>
      </c>
    </row>
    <row r="5217" spans="1:9" ht="13.5" customHeight="1" x14ac:dyDescent="0.2">
      <c r="A5217" s="127">
        <v>10132</v>
      </c>
      <c r="B5217" s="127" t="str">
        <f t="shared" si="81"/>
        <v>I08</v>
      </c>
      <c r="C5217" s="129" t="s">
        <v>213</v>
      </c>
      <c r="D5217" s="130">
        <v>-101250</v>
      </c>
      <c r="E5217" s="130">
        <v>-29681.42</v>
      </c>
      <c r="F5217" s="130">
        <v>0</v>
      </c>
      <c r="G5217" s="130">
        <v>-29681.42</v>
      </c>
      <c r="H5217" s="131">
        <v>29.314982716049382</v>
      </c>
      <c r="I5217" s="132">
        <v>-71568.58</v>
      </c>
    </row>
    <row r="5218" spans="1:9" ht="13.5" customHeight="1" x14ac:dyDescent="0.2">
      <c r="A5218" s="127">
        <v>10132</v>
      </c>
      <c r="B5218" s="127" t="str">
        <f t="shared" si="81"/>
        <v>I09</v>
      </c>
      <c r="C5218" s="129" t="s">
        <v>10</v>
      </c>
      <c r="D5218" s="130">
        <v>-19121</v>
      </c>
      <c r="E5218" s="130">
        <v>-2599.1999999999998</v>
      </c>
      <c r="F5218" s="130">
        <v>0</v>
      </c>
      <c r="G5218" s="130">
        <v>-2599.1999999999998</v>
      </c>
      <c r="H5218" s="131">
        <v>13.593431305894043</v>
      </c>
      <c r="I5218" s="132">
        <v>-16521.8</v>
      </c>
    </row>
    <row r="5219" spans="1:9" ht="13.5" customHeight="1" x14ac:dyDescent="0.2">
      <c r="A5219" s="127">
        <v>10132</v>
      </c>
      <c r="B5219" s="127" t="str">
        <f t="shared" si="81"/>
        <v>I11</v>
      </c>
      <c r="C5219" s="129" t="s">
        <v>64</v>
      </c>
      <c r="D5219" s="130">
        <v>0</v>
      </c>
      <c r="E5219" s="130">
        <v>3420</v>
      </c>
      <c r="F5219" s="130">
        <v>0</v>
      </c>
      <c r="G5219" s="130">
        <v>3420</v>
      </c>
      <c r="H5219" s="131">
        <v>0</v>
      </c>
      <c r="I5219" s="132">
        <v>-3420</v>
      </c>
    </row>
    <row r="5220" spans="1:9" ht="13.5" customHeight="1" x14ac:dyDescent="0.2">
      <c r="A5220" s="127">
        <v>10132</v>
      </c>
      <c r="B5220" s="127" t="str">
        <f t="shared" si="81"/>
        <v>I13</v>
      </c>
      <c r="C5220" s="129" t="s">
        <v>12</v>
      </c>
      <c r="D5220" s="130">
        <v>-4000</v>
      </c>
      <c r="E5220" s="130">
        <v>-292.37</v>
      </c>
      <c r="F5220" s="130">
        <v>0</v>
      </c>
      <c r="G5220" s="130">
        <v>-292.37</v>
      </c>
      <c r="H5220" s="131">
        <v>7.3092499999999996</v>
      </c>
      <c r="I5220" s="132">
        <v>-3707.63</v>
      </c>
    </row>
    <row r="5221" spans="1:9" ht="12.75" customHeight="1" x14ac:dyDescent="0.2">
      <c r="A5221" s="127">
        <v>10132</v>
      </c>
      <c r="B5221" s="127" t="str">
        <f t="shared" ref="B5221:B5283" si="82">LEFT(C5221,3)</f>
        <v/>
      </c>
    </row>
    <row r="5222" spans="1:9" ht="13.5" customHeight="1" x14ac:dyDescent="0.2">
      <c r="A5222" s="127">
        <v>10132</v>
      </c>
      <c r="C5222" s="143" t="s">
        <v>14</v>
      </c>
      <c r="D5222" s="144">
        <v>-615129</v>
      </c>
      <c r="E5222" s="144">
        <v>-489696.99</v>
      </c>
      <c r="F5222" s="144">
        <v>0</v>
      </c>
      <c r="G5222" s="144">
        <v>-489696.99</v>
      </c>
      <c r="H5222" s="145">
        <v>79.608828392093372</v>
      </c>
      <c r="I5222" s="146">
        <v>-125432.01</v>
      </c>
    </row>
    <row r="5223" spans="1:9" ht="0.75" customHeight="1" x14ac:dyDescent="0.2">
      <c r="A5223" s="127">
        <v>10132</v>
      </c>
      <c r="B5223" s="127" t="str">
        <f t="shared" si="82"/>
        <v/>
      </c>
    </row>
    <row r="5224" spans="1:9" ht="13.5" customHeight="1" x14ac:dyDescent="0.2">
      <c r="A5224" s="127">
        <v>10132</v>
      </c>
      <c r="B5224" s="127" t="str">
        <f t="shared" si="82"/>
        <v>E01</v>
      </c>
      <c r="C5224" s="129" t="s">
        <v>15</v>
      </c>
      <c r="D5224" s="130">
        <v>250263</v>
      </c>
      <c r="E5224" s="130">
        <v>0</v>
      </c>
      <c r="F5224" s="130">
        <v>0</v>
      </c>
      <c r="G5224" s="130">
        <v>0</v>
      </c>
      <c r="H5224" s="131">
        <v>0</v>
      </c>
      <c r="I5224" s="132">
        <v>250263</v>
      </c>
    </row>
    <row r="5225" spans="1:9" ht="13.5" customHeight="1" x14ac:dyDescent="0.2">
      <c r="A5225" s="127">
        <v>10132</v>
      </c>
      <c r="B5225" s="127" t="str">
        <f t="shared" si="82"/>
        <v>E03</v>
      </c>
      <c r="C5225" s="129" t="s">
        <v>17</v>
      </c>
      <c r="D5225" s="130">
        <v>258324</v>
      </c>
      <c r="E5225" s="130">
        <v>0</v>
      </c>
      <c r="F5225" s="130">
        <v>0</v>
      </c>
      <c r="G5225" s="130">
        <v>0</v>
      </c>
      <c r="H5225" s="131">
        <v>0</v>
      </c>
      <c r="I5225" s="132">
        <v>258324</v>
      </c>
    </row>
    <row r="5226" spans="1:9" ht="13.5" customHeight="1" x14ac:dyDescent="0.2">
      <c r="A5226" s="127">
        <v>10132</v>
      </c>
      <c r="B5226" s="127" t="str">
        <f t="shared" si="82"/>
        <v>E04</v>
      </c>
      <c r="C5226" s="129" t="s">
        <v>18</v>
      </c>
      <c r="D5226" s="130">
        <v>29290</v>
      </c>
      <c r="E5226" s="130">
        <v>0</v>
      </c>
      <c r="F5226" s="130">
        <v>0</v>
      </c>
      <c r="G5226" s="130">
        <v>0</v>
      </c>
      <c r="H5226" s="131">
        <v>0</v>
      </c>
      <c r="I5226" s="132">
        <v>29290</v>
      </c>
    </row>
    <row r="5227" spans="1:9" ht="13.5" customHeight="1" x14ac:dyDescent="0.2">
      <c r="A5227" s="127">
        <v>10132</v>
      </c>
      <c r="B5227" s="127" t="str">
        <f t="shared" si="82"/>
        <v>E05</v>
      </c>
      <c r="C5227" s="129" t="s">
        <v>214</v>
      </c>
      <c r="D5227" s="130">
        <v>35175</v>
      </c>
      <c r="E5227" s="130">
        <v>0</v>
      </c>
      <c r="F5227" s="130">
        <v>0</v>
      </c>
      <c r="G5227" s="130">
        <v>0</v>
      </c>
      <c r="H5227" s="131">
        <v>0</v>
      </c>
      <c r="I5227" s="132">
        <v>35175</v>
      </c>
    </row>
    <row r="5228" spans="1:9" ht="13.5" customHeight="1" x14ac:dyDescent="0.2">
      <c r="A5228" s="127">
        <v>10132</v>
      </c>
      <c r="B5228" s="127" t="str">
        <f t="shared" si="82"/>
        <v>E07</v>
      </c>
      <c r="C5228" s="129" t="s">
        <v>19</v>
      </c>
      <c r="D5228" s="130">
        <v>24655</v>
      </c>
      <c r="E5228" s="130">
        <v>0</v>
      </c>
      <c r="F5228" s="130">
        <v>0</v>
      </c>
      <c r="G5228" s="130">
        <v>0</v>
      </c>
      <c r="H5228" s="131">
        <v>0</v>
      </c>
      <c r="I5228" s="132">
        <v>24655</v>
      </c>
    </row>
    <row r="5229" spans="1:9" ht="13.5" customHeight="1" x14ac:dyDescent="0.2">
      <c r="A5229" s="127">
        <v>10132</v>
      </c>
      <c r="B5229" s="127" t="str">
        <f t="shared" si="82"/>
        <v>E08</v>
      </c>
      <c r="C5229" s="129" t="s">
        <v>20</v>
      </c>
      <c r="D5229" s="130">
        <v>4293</v>
      </c>
      <c r="E5229" s="130">
        <v>1522.37</v>
      </c>
      <c r="F5229" s="130">
        <v>0</v>
      </c>
      <c r="G5229" s="130">
        <v>1522.37</v>
      </c>
      <c r="H5229" s="131">
        <v>35.461681807593756</v>
      </c>
      <c r="I5229" s="132">
        <v>2770.63</v>
      </c>
    </row>
    <row r="5230" spans="1:9" ht="13.5" customHeight="1" x14ac:dyDescent="0.2">
      <c r="A5230" s="127">
        <v>10132</v>
      </c>
      <c r="B5230" s="127" t="str">
        <f t="shared" si="82"/>
        <v>E09</v>
      </c>
      <c r="C5230" s="129" t="s">
        <v>215</v>
      </c>
      <c r="D5230" s="130">
        <v>2850</v>
      </c>
      <c r="E5230" s="130">
        <v>619.51</v>
      </c>
      <c r="F5230" s="130">
        <v>0</v>
      </c>
      <c r="G5230" s="130">
        <v>619.51</v>
      </c>
      <c r="H5230" s="131">
        <v>21.73719298245614</v>
      </c>
      <c r="I5230" s="132">
        <v>2230.4899999999998</v>
      </c>
    </row>
    <row r="5231" spans="1:9" ht="13.5" customHeight="1" x14ac:dyDescent="0.2">
      <c r="A5231" s="127">
        <v>10132</v>
      </c>
      <c r="B5231" s="127" t="str">
        <f t="shared" si="82"/>
        <v>E10</v>
      </c>
      <c r="C5231" s="129" t="s">
        <v>21</v>
      </c>
      <c r="D5231" s="130">
        <v>1884</v>
      </c>
      <c r="E5231" s="130">
        <v>1921</v>
      </c>
      <c r="F5231" s="130">
        <v>0</v>
      </c>
      <c r="G5231" s="130">
        <v>1921</v>
      </c>
      <c r="H5231" s="131">
        <v>101.96390658174096</v>
      </c>
      <c r="I5231" s="132">
        <v>-37</v>
      </c>
    </row>
    <row r="5232" spans="1:9" ht="13.5" customHeight="1" x14ac:dyDescent="0.2">
      <c r="A5232" s="127">
        <v>10132</v>
      </c>
      <c r="B5232" s="127" t="str">
        <f t="shared" si="82"/>
        <v>E11</v>
      </c>
      <c r="C5232" s="129" t="s">
        <v>22</v>
      </c>
      <c r="D5232" s="130">
        <v>2997</v>
      </c>
      <c r="E5232" s="130">
        <v>2444.4699999999998</v>
      </c>
      <c r="F5232" s="130">
        <v>0</v>
      </c>
      <c r="G5232" s="130">
        <v>2444.4699999999998</v>
      </c>
      <c r="H5232" s="131">
        <v>81.563897230563882</v>
      </c>
      <c r="I5232" s="132">
        <v>552.53000000000031</v>
      </c>
    </row>
    <row r="5233" spans="1:9" ht="12.75" customHeight="1" x14ac:dyDescent="0.2">
      <c r="A5233" s="127">
        <v>10132</v>
      </c>
      <c r="B5233" s="127" t="str">
        <f t="shared" si="82"/>
        <v/>
      </c>
    </row>
    <row r="5234" spans="1:9" ht="13.5" customHeight="1" x14ac:dyDescent="0.2">
      <c r="A5234" s="127">
        <v>10132</v>
      </c>
      <c r="C5234" s="143" t="s">
        <v>23</v>
      </c>
      <c r="D5234" s="144">
        <v>609731</v>
      </c>
      <c r="E5234" s="144">
        <v>6507.35</v>
      </c>
      <c r="F5234" s="144">
        <v>0</v>
      </c>
      <c r="G5234" s="144">
        <v>6507.35</v>
      </c>
      <c r="H5234" s="145">
        <v>1.0672493279823398</v>
      </c>
      <c r="I5234" s="146">
        <v>603223.65</v>
      </c>
    </row>
    <row r="5235" spans="1:9" ht="13.5" customHeight="1" x14ac:dyDescent="0.2">
      <c r="A5235" s="127">
        <v>10132</v>
      </c>
      <c r="B5235" s="127" t="str">
        <f t="shared" si="82"/>
        <v>E12</v>
      </c>
      <c r="C5235" s="129" t="s">
        <v>24</v>
      </c>
      <c r="D5235" s="130">
        <v>8000</v>
      </c>
      <c r="E5235" s="130">
        <v>-463.74</v>
      </c>
      <c r="F5235" s="130">
        <v>0</v>
      </c>
      <c r="G5235" s="130">
        <v>-463.74</v>
      </c>
      <c r="H5235" s="131">
        <v>-5.7967499999999994</v>
      </c>
      <c r="I5235" s="132">
        <v>8463.74</v>
      </c>
    </row>
    <row r="5236" spans="1:9" ht="13.5" customHeight="1" x14ac:dyDescent="0.2">
      <c r="A5236" s="127">
        <v>10132</v>
      </c>
      <c r="B5236" s="127" t="str">
        <f t="shared" si="82"/>
        <v>E13</v>
      </c>
      <c r="C5236" s="129" t="s">
        <v>216</v>
      </c>
      <c r="D5236" s="130">
        <v>2000</v>
      </c>
      <c r="E5236" s="130">
        <v>828.75</v>
      </c>
      <c r="F5236" s="130">
        <v>0</v>
      </c>
      <c r="G5236" s="130">
        <v>828.75</v>
      </c>
      <c r="H5236" s="131">
        <v>41.4375</v>
      </c>
      <c r="I5236" s="132">
        <v>1171.25</v>
      </c>
    </row>
    <row r="5237" spans="1:9" ht="13.5" customHeight="1" x14ac:dyDescent="0.2">
      <c r="A5237" s="127">
        <v>10132</v>
      </c>
      <c r="B5237" s="127" t="str">
        <f t="shared" si="82"/>
        <v>E14</v>
      </c>
      <c r="C5237" s="129" t="s">
        <v>25</v>
      </c>
      <c r="D5237" s="130">
        <v>1800</v>
      </c>
      <c r="E5237" s="130">
        <v>31.98</v>
      </c>
      <c r="F5237" s="130">
        <v>0</v>
      </c>
      <c r="G5237" s="130">
        <v>31.98</v>
      </c>
      <c r="H5237" s="131">
        <v>1.7766666666666668</v>
      </c>
      <c r="I5237" s="132">
        <v>1768.02</v>
      </c>
    </row>
    <row r="5238" spans="1:9" ht="13.5" customHeight="1" x14ac:dyDescent="0.2">
      <c r="A5238" s="127">
        <v>10132</v>
      </c>
      <c r="B5238" s="127" t="str">
        <f t="shared" si="82"/>
        <v>E15</v>
      </c>
      <c r="C5238" s="129" t="s">
        <v>26</v>
      </c>
      <c r="D5238" s="130">
        <v>1500</v>
      </c>
      <c r="E5238" s="130">
        <v>0</v>
      </c>
      <c r="F5238" s="130">
        <v>0</v>
      </c>
      <c r="G5238" s="130">
        <v>0</v>
      </c>
      <c r="H5238" s="131">
        <v>0</v>
      </c>
      <c r="I5238" s="132">
        <v>1500</v>
      </c>
    </row>
    <row r="5239" spans="1:9" ht="13.5" customHeight="1" x14ac:dyDescent="0.2">
      <c r="A5239" s="127">
        <v>10132</v>
      </c>
      <c r="B5239" s="127" t="str">
        <f t="shared" si="82"/>
        <v>E16</v>
      </c>
      <c r="C5239" s="129" t="s">
        <v>27</v>
      </c>
      <c r="D5239" s="130">
        <v>6100</v>
      </c>
      <c r="E5239" s="130">
        <v>221.39</v>
      </c>
      <c r="F5239" s="130">
        <v>0</v>
      </c>
      <c r="G5239" s="130">
        <v>221.39</v>
      </c>
      <c r="H5239" s="131">
        <v>3.6293442622950818</v>
      </c>
      <c r="I5239" s="132">
        <v>5878.61</v>
      </c>
    </row>
    <row r="5240" spans="1:9" ht="13.5" customHeight="1" x14ac:dyDescent="0.2">
      <c r="A5240" s="127">
        <v>10132</v>
      </c>
      <c r="B5240" s="127" t="str">
        <f t="shared" si="82"/>
        <v>E17</v>
      </c>
      <c r="C5240" s="129" t="s">
        <v>28</v>
      </c>
      <c r="D5240" s="130">
        <v>6500</v>
      </c>
      <c r="E5240" s="130">
        <v>6744.02</v>
      </c>
      <c r="F5240" s="130">
        <v>0</v>
      </c>
      <c r="G5240" s="130">
        <v>6744.02</v>
      </c>
      <c r="H5240" s="131">
        <v>103.75415384615384</v>
      </c>
      <c r="I5240" s="132">
        <v>-244.02</v>
      </c>
    </row>
    <row r="5241" spans="1:9" ht="13.5" customHeight="1" x14ac:dyDescent="0.2">
      <c r="A5241" s="127">
        <v>10132</v>
      </c>
      <c r="B5241" s="127" t="str">
        <f t="shared" si="82"/>
        <v>E18</v>
      </c>
      <c r="C5241" s="129" t="s">
        <v>29</v>
      </c>
      <c r="D5241" s="130">
        <v>3350</v>
      </c>
      <c r="E5241" s="130">
        <v>1474.45</v>
      </c>
      <c r="F5241" s="130">
        <v>0</v>
      </c>
      <c r="G5241" s="130">
        <v>1474.45</v>
      </c>
      <c r="H5241" s="131">
        <v>44.013432835820893</v>
      </c>
      <c r="I5241" s="132">
        <v>1875.55</v>
      </c>
    </row>
    <row r="5242" spans="1:9" ht="12.75" customHeight="1" x14ac:dyDescent="0.2">
      <c r="A5242" s="127">
        <v>10132</v>
      </c>
      <c r="B5242" s="127" t="str">
        <f t="shared" si="82"/>
        <v/>
      </c>
    </row>
    <row r="5243" spans="1:9" ht="13.5" customHeight="1" x14ac:dyDescent="0.2">
      <c r="A5243" s="127">
        <v>10132</v>
      </c>
      <c r="C5243" s="143" t="s">
        <v>30</v>
      </c>
      <c r="D5243" s="144">
        <v>29250</v>
      </c>
      <c r="E5243" s="144">
        <v>8836.85</v>
      </c>
      <c r="F5243" s="144">
        <v>0</v>
      </c>
      <c r="G5243" s="144">
        <v>8836.85</v>
      </c>
      <c r="H5243" s="145">
        <v>30.211452991452987</v>
      </c>
      <c r="I5243" s="146">
        <v>20413.150000000001</v>
      </c>
    </row>
    <row r="5244" spans="1:9" ht="13.5" customHeight="1" x14ac:dyDescent="0.2">
      <c r="A5244" s="127">
        <v>10132</v>
      </c>
      <c r="B5244" s="127" t="str">
        <f t="shared" si="82"/>
        <v>E19</v>
      </c>
      <c r="C5244" s="129" t="s">
        <v>31</v>
      </c>
      <c r="D5244" s="130">
        <v>10500</v>
      </c>
      <c r="E5244" s="130">
        <v>5096.8599999999997</v>
      </c>
      <c r="F5244" s="130">
        <v>0</v>
      </c>
      <c r="G5244" s="130">
        <v>5096.8599999999997</v>
      </c>
      <c r="H5244" s="131">
        <v>48.541523809523802</v>
      </c>
      <c r="I5244" s="132">
        <v>5403.14</v>
      </c>
    </row>
    <row r="5245" spans="1:9" ht="13.5" customHeight="1" x14ac:dyDescent="0.2">
      <c r="A5245" s="127">
        <v>10132</v>
      </c>
      <c r="B5245" s="127" t="str">
        <f t="shared" si="82"/>
        <v>E20</v>
      </c>
      <c r="C5245" s="129" t="s">
        <v>32</v>
      </c>
      <c r="D5245" s="130">
        <v>5000</v>
      </c>
      <c r="E5245" s="130">
        <v>3525.08</v>
      </c>
      <c r="F5245" s="130">
        <v>0</v>
      </c>
      <c r="G5245" s="130">
        <v>3525.08</v>
      </c>
      <c r="H5245" s="131">
        <v>70.501599999999996</v>
      </c>
      <c r="I5245" s="132">
        <v>1474.92</v>
      </c>
    </row>
    <row r="5246" spans="1:9" ht="13.5" customHeight="1" x14ac:dyDescent="0.2">
      <c r="A5246" s="127">
        <v>10132</v>
      </c>
      <c r="B5246" s="127" t="str">
        <f t="shared" si="82"/>
        <v>E22</v>
      </c>
      <c r="C5246" s="129" t="s">
        <v>33</v>
      </c>
      <c r="D5246" s="130">
        <v>5595</v>
      </c>
      <c r="E5246" s="130">
        <v>3524.53</v>
      </c>
      <c r="F5246" s="130">
        <v>0</v>
      </c>
      <c r="G5246" s="130">
        <v>3524.53</v>
      </c>
      <c r="H5246" s="131">
        <v>62.994280607685432</v>
      </c>
      <c r="I5246" s="132">
        <v>2070.4699999999998</v>
      </c>
    </row>
    <row r="5247" spans="1:9" ht="13.5" customHeight="1" x14ac:dyDescent="0.2">
      <c r="A5247" s="127">
        <v>10132</v>
      </c>
      <c r="B5247" s="127" t="str">
        <f t="shared" si="82"/>
        <v>E23</v>
      </c>
      <c r="C5247" s="129" t="s">
        <v>34</v>
      </c>
      <c r="D5247" s="130">
        <v>1000</v>
      </c>
      <c r="E5247" s="130">
        <v>0</v>
      </c>
      <c r="F5247" s="130">
        <v>0</v>
      </c>
      <c r="G5247" s="130">
        <v>0</v>
      </c>
      <c r="H5247" s="131">
        <v>0</v>
      </c>
      <c r="I5247" s="132">
        <v>1000</v>
      </c>
    </row>
    <row r="5248" spans="1:9" ht="13.5" customHeight="1" x14ac:dyDescent="0.2">
      <c r="A5248" s="127">
        <v>10132</v>
      </c>
      <c r="B5248" s="127" t="str">
        <f t="shared" si="82"/>
        <v>E24</v>
      </c>
      <c r="C5248" s="129" t="s">
        <v>35</v>
      </c>
      <c r="D5248" s="130">
        <v>2000</v>
      </c>
      <c r="E5248" s="130">
        <v>396.01</v>
      </c>
      <c r="F5248" s="130">
        <v>0</v>
      </c>
      <c r="G5248" s="130">
        <v>396.01</v>
      </c>
      <c r="H5248" s="131">
        <v>19.8005</v>
      </c>
      <c r="I5248" s="132">
        <v>1603.99</v>
      </c>
    </row>
    <row r="5249" spans="1:9" ht="13.5" customHeight="1" x14ac:dyDescent="0.2">
      <c r="A5249" s="127">
        <v>10132</v>
      </c>
      <c r="B5249" s="127" t="str">
        <f t="shared" si="82"/>
        <v>E25</v>
      </c>
      <c r="C5249" s="129" t="s">
        <v>36</v>
      </c>
      <c r="D5249" s="130">
        <v>18821</v>
      </c>
      <c r="E5249" s="130">
        <v>3093.34</v>
      </c>
      <c r="F5249" s="130">
        <v>0</v>
      </c>
      <c r="G5249" s="130">
        <v>3093.34</v>
      </c>
      <c r="H5249" s="131">
        <v>16.435577280697093</v>
      </c>
      <c r="I5249" s="132">
        <v>15727.66</v>
      </c>
    </row>
    <row r="5250" spans="1:9" ht="12.75" customHeight="1" x14ac:dyDescent="0.2">
      <c r="A5250" s="127">
        <v>10132</v>
      </c>
      <c r="B5250" s="127" t="str">
        <f t="shared" si="82"/>
        <v/>
      </c>
    </row>
    <row r="5251" spans="1:9" ht="13.5" customHeight="1" x14ac:dyDescent="0.2">
      <c r="A5251" s="127">
        <v>10132</v>
      </c>
      <c r="C5251" s="143" t="s">
        <v>37</v>
      </c>
      <c r="D5251" s="144">
        <v>42916</v>
      </c>
      <c r="E5251" s="144">
        <v>15635.82</v>
      </c>
      <c r="F5251" s="144">
        <v>0</v>
      </c>
      <c r="G5251" s="144">
        <v>15635.82</v>
      </c>
      <c r="H5251" s="145">
        <v>36.433544598751048</v>
      </c>
      <c r="I5251" s="146">
        <v>27280.18</v>
      </c>
    </row>
    <row r="5252" spans="1:9" ht="13.5" customHeight="1" x14ac:dyDescent="0.2">
      <c r="A5252" s="127">
        <v>10132</v>
      </c>
      <c r="B5252" s="127" t="str">
        <f t="shared" si="82"/>
        <v>E28</v>
      </c>
      <c r="C5252" s="129" t="s">
        <v>40</v>
      </c>
      <c r="D5252" s="130">
        <v>13552</v>
      </c>
      <c r="E5252" s="130">
        <v>768.5</v>
      </c>
      <c r="F5252" s="130">
        <v>0</v>
      </c>
      <c r="G5252" s="130">
        <v>768.5</v>
      </c>
      <c r="H5252" s="131">
        <v>5.6707497048406141</v>
      </c>
      <c r="I5252" s="132">
        <v>12783.5</v>
      </c>
    </row>
    <row r="5253" spans="1:9" ht="12.75" customHeight="1" x14ac:dyDescent="0.2">
      <c r="A5253" s="127">
        <v>10132</v>
      </c>
      <c r="B5253" s="127" t="str">
        <f t="shared" si="82"/>
        <v/>
      </c>
    </row>
    <row r="5254" spans="1:9" ht="13.5" customHeight="1" x14ac:dyDescent="0.2">
      <c r="A5254" s="127">
        <v>10132</v>
      </c>
      <c r="C5254" s="143" t="s">
        <v>41</v>
      </c>
      <c r="D5254" s="144">
        <v>13552</v>
      </c>
      <c r="E5254" s="144">
        <v>768.5</v>
      </c>
      <c r="F5254" s="144">
        <v>0</v>
      </c>
      <c r="G5254" s="144">
        <v>768.5</v>
      </c>
      <c r="H5254" s="145">
        <v>5.6707497048406141</v>
      </c>
      <c r="I5254" s="146">
        <v>12783.5</v>
      </c>
    </row>
    <row r="5255" spans="1:9" ht="13.5" customHeight="1" x14ac:dyDescent="0.2">
      <c r="A5255" s="127">
        <v>10132</v>
      </c>
      <c r="B5255" s="127" t="str">
        <f t="shared" si="82"/>
        <v>Con</v>
      </c>
      <c r="C5255" s="129" t="s">
        <v>42</v>
      </c>
      <c r="D5255" s="130">
        <v>28597</v>
      </c>
      <c r="E5255" s="130">
        <v>0</v>
      </c>
      <c r="F5255" s="130">
        <v>0</v>
      </c>
      <c r="G5255" s="130">
        <v>0</v>
      </c>
      <c r="H5255" s="131">
        <v>0</v>
      </c>
      <c r="I5255" s="132">
        <v>28597</v>
      </c>
    </row>
    <row r="5256" spans="1:9" ht="13.5" customHeight="1" x14ac:dyDescent="0.2">
      <c r="A5256" s="127">
        <v>10132</v>
      </c>
      <c r="B5256" s="127" t="str">
        <f t="shared" si="82"/>
        <v>Rev</v>
      </c>
      <c r="C5256" s="129" t="s">
        <v>224</v>
      </c>
      <c r="D5256" s="130">
        <v>195680</v>
      </c>
      <c r="E5256" s="130">
        <v>0</v>
      </c>
      <c r="F5256" s="130">
        <v>0</v>
      </c>
      <c r="G5256" s="130">
        <v>0</v>
      </c>
      <c r="H5256" s="131">
        <v>0</v>
      </c>
      <c r="I5256" s="132">
        <v>195680</v>
      </c>
    </row>
    <row r="5257" spans="1:9" ht="12.75" customHeight="1" x14ac:dyDescent="0.2">
      <c r="A5257" s="127">
        <v>10132</v>
      </c>
      <c r="B5257" s="127" t="str">
        <f t="shared" si="82"/>
        <v/>
      </c>
    </row>
    <row r="5258" spans="1:9" ht="13.5" customHeight="1" x14ac:dyDescent="0.2">
      <c r="A5258" s="127">
        <v>10132</v>
      </c>
      <c r="C5258" s="143" t="s">
        <v>44</v>
      </c>
      <c r="D5258" s="144">
        <v>224277</v>
      </c>
      <c r="E5258" s="144">
        <v>0</v>
      </c>
      <c r="F5258" s="144">
        <v>0</v>
      </c>
      <c r="G5258" s="144">
        <v>0</v>
      </c>
      <c r="H5258" s="145">
        <v>0</v>
      </c>
      <c r="I5258" s="146">
        <v>224277</v>
      </c>
    </row>
    <row r="5259" spans="1:9" ht="0.75" customHeight="1" x14ac:dyDescent="0.2">
      <c r="A5259" s="127">
        <v>10132</v>
      </c>
      <c r="B5259" s="127" t="str">
        <f t="shared" si="82"/>
        <v/>
      </c>
    </row>
    <row r="5260" spans="1:9" ht="15.75" customHeight="1" x14ac:dyDescent="0.2">
      <c r="A5260" s="127">
        <v>10132</v>
      </c>
      <c r="C5260" s="139" t="s">
        <v>45</v>
      </c>
      <c r="D5260" s="140">
        <v>919726</v>
      </c>
      <c r="E5260" s="140">
        <v>31748.52</v>
      </c>
      <c r="F5260" s="140">
        <v>0</v>
      </c>
      <c r="G5260" s="140">
        <v>31748.52</v>
      </c>
      <c r="H5260" s="141">
        <v>3.4519541689590159</v>
      </c>
      <c r="I5260" s="142">
        <v>887977.48</v>
      </c>
    </row>
    <row r="5261" spans="1:9" ht="14.25" customHeight="1" x14ac:dyDescent="0.2">
      <c r="A5261" s="127">
        <v>10132</v>
      </c>
      <c r="B5261" s="127" t="s">
        <v>322</v>
      </c>
      <c r="C5261" s="161" t="s">
        <v>46</v>
      </c>
      <c r="D5261" s="162">
        <v>304597</v>
      </c>
      <c r="E5261" s="162">
        <v>-457948.47</v>
      </c>
      <c r="F5261" s="162">
        <v>0</v>
      </c>
      <c r="G5261" s="162">
        <v>-457948.47</v>
      </c>
      <c r="H5261" s="151">
        <v>-150.34569283348162</v>
      </c>
      <c r="I5261" s="152">
        <v>762545.47</v>
      </c>
    </row>
    <row r="5262" spans="1:9" ht="16.5" customHeight="1" x14ac:dyDescent="0.2">
      <c r="A5262" s="127">
        <v>10132</v>
      </c>
      <c r="B5262" s="127" t="s">
        <v>323</v>
      </c>
      <c r="C5262" s="153" t="s">
        <v>47</v>
      </c>
      <c r="D5262" s="154">
        <v>9136</v>
      </c>
      <c r="E5262" s="155"/>
      <c r="F5262" s="155"/>
      <c r="G5262" s="155"/>
      <c r="H5262" s="155"/>
      <c r="I5262" s="156"/>
    </row>
    <row r="5263" spans="1:9" ht="13.5" customHeight="1" x14ac:dyDescent="0.2">
      <c r="A5263" s="127">
        <v>10132</v>
      </c>
      <c r="B5263" s="127" t="str">
        <f>LEFT(C5263,4)</f>
        <v>CI01</v>
      </c>
      <c r="C5263" s="129" t="s">
        <v>48</v>
      </c>
      <c r="D5263" s="130">
        <v>-5053</v>
      </c>
      <c r="E5263" s="130">
        <v>0</v>
      </c>
      <c r="F5263" s="130">
        <v>0</v>
      </c>
      <c r="G5263" s="130">
        <v>0</v>
      </c>
      <c r="H5263" s="131">
        <v>0</v>
      </c>
      <c r="I5263" s="132">
        <v>-5053</v>
      </c>
    </row>
    <row r="5264" spans="1:9" ht="12.75" customHeight="1" x14ac:dyDescent="0.2">
      <c r="A5264" s="127">
        <v>10132</v>
      </c>
      <c r="B5264" s="127" t="str">
        <f t="shared" si="82"/>
        <v/>
      </c>
    </row>
    <row r="5265" spans="1:9" ht="13.5" customHeight="1" x14ac:dyDescent="0.2">
      <c r="A5265" s="127">
        <v>10132</v>
      </c>
      <c r="C5265" s="143" t="s">
        <v>51</v>
      </c>
      <c r="D5265" s="144">
        <v>-5053</v>
      </c>
      <c r="E5265" s="144">
        <v>0</v>
      </c>
      <c r="F5265" s="144">
        <v>0</v>
      </c>
      <c r="G5265" s="144">
        <v>0</v>
      </c>
      <c r="H5265" s="145">
        <v>0</v>
      </c>
      <c r="I5265" s="146">
        <v>-5053</v>
      </c>
    </row>
    <row r="5266" spans="1:9" ht="0.75" customHeight="1" x14ac:dyDescent="0.2">
      <c r="A5266" s="127">
        <v>10132</v>
      </c>
      <c r="B5266" s="127" t="str">
        <f t="shared" si="82"/>
        <v/>
      </c>
    </row>
    <row r="5267" spans="1:9" ht="13.5" customHeight="1" x14ac:dyDescent="0.2">
      <c r="A5267" s="127">
        <v>10132</v>
      </c>
      <c r="B5267" s="127" t="str">
        <f>LEFT(C5267,4)</f>
        <v>CE02</v>
      </c>
      <c r="C5267" s="129" t="s">
        <v>230</v>
      </c>
      <c r="D5267" s="130">
        <v>14189</v>
      </c>
      <c r="E5267" s="130">
        <v>0</v>
      </c>
      <c r="F5267" s="130">
        <v>0</v>
      </c>
      <c r="G5267" s="130">
        <v>0</v>
      </c>
      <c r="H5267" s="131">
        <v>0</v>
      </c>
      <c r="I5267" s="132">
        <v>14189</v>
      </c>
    </row>
    <row r="5268" spans="1:9" ht="12.75" customHeight="1" x14ac:dyDescent="0.2">
      <c r="A5268" s="127">
        <v>10132</v>
      </c>
      <c r="B5268" s="127" t="str">
        <f t="shared" si="82"/>
        <v/>
      </c>
    </row>
    <row r="5269" spans="1:9" ht="13.5" customHeight="1" x14ac:dyDescent="0.2">
      <c r="A5269" s="127">
        <v>10132</v>
      </c>
      <c r="C5269" s="143" t="s">
        <v>56</v>
      </c>
      <c r="D5269" s="144">
        <v>14189</v>
      </c>
      <c r="E5269" s="144">
        <v>0</v>
      </c>
      <c r="F5269" s="144">
        <v>0</v>
      </c>
      <c r="G5269" s="144">
        <v>0</v>
      </c>
      <c r="H5269" s="145">
        <v>0</v>
      </c>
      <c r="I5269" s="146">
        <v>14189</v>
      </c>
    </row>
    <row r="5270" spans="1:9" ht="0.75" customHeight="1" x14ac:dyDescent="0.2">
      <c r="A5270" s="127">
        <v>10132</v>
      </c>
      <c r="B5270" s="127" t="str">
        <f t="shared" si="82"/>
        <v/>
      </c>
    </row>
    <row r="5271" spans="1:9" ht="14.25" customHeight="1" x14ac:dyDescent="0.2">
      <c r="A5271" s="127">
        <v>10132</v>
      </c>
      <c r="B5271" s="127" t="s">
        <v>324</v>
      </c>
      <c r="C5271" s="157" t="s">
        <v>57</v>
      </c>
      <c r="D5271" s="158">
        <v>9136</v>
      </c>
      <c r="E5271" s="158">
        <v>0</v>
      </c>
      <c r="F5271" s="158">
        <v>0</v>
      </c>
      <c r="G5271" s="158">
        <v>0</v>
      </c>
      <c r="H5271" s="159">
        <v>0</v>
      </c>
      <c r="I5271" s="160">
        <v>9136</v>
      </c>
    </row>
    <row r="5272" spans="1:9" ht="0.75" customHeight="1" x14ac:dyDescent="0.2">
      <c r="A5272" s="127">
        <v>10132</v>
      </c>
      <c r="B5272" s="127" t="str">
        <f t="shared" si="82"/>
        <v/>
      </c>
    </row>
    <row r="5273" spans="1:9" ht="14.25" customHeight="1" x14ac:dyDescent="0.2">
      <c r="A5273" s="127">
        <v>10132</v>
      </c>
      <c r="B5273" s="127" t="str">
        <f t="shared" si="82"/>
        <v>TOT</v>
      </c>
      <c r="C5273" s="133" t="s">
        <v>58</v>
      </c>
      <c r="D5273" s="134">
        <v>313733</v>
      </c>
      <c r="E5273" s="134">
        <v>-457948.47</v>
      </c>
      <c r="F5273" s="134">
        <v>0</v>
      </c>
      <c r="G5273" s="134">
        <v>-457948.47</v>
      </c>
      <c r="H5273" s="135">
        <v>-145.96758071353668</v>
      </c>
      <c r="I5273" s="136">
        <v>771681.47</v>
      </c>
    </row>
    <row r="5274" spans="1:9" ht="6.75" customHeight="1" x14ac:dyDescent="0.2">
      <c r="B5274" s="127" t="str">
        <f t="shared" si="82"/>
        <v>Lon</v>
      </c>
      <c r="C5274" s="247" t="s">
        <v>202</v>
      </c>
      <c r="D5274" s="247"/>
      <c r="E5274" s="247"/>
      <c r="F5274" s="247"/>
      <c r="G5274" s="247"/>
    </row>
    <row r="5275" spans="1:9" ht="13.5" customHeight="1" x14ac:dyDescent="0.2">
      <c r="B5275" s="127" t="str">
        <f t="shared" si="82"/>
        <v/>
      </c>
      <c r="C5275" s="247"/>
      <c r="D5275" s="247"/>
      <c r="E5275" s="247"/>
      <c r="F5275" s="247"/>
      <c r="G5275" s="247"/>
    </row>
    <row r="5276" spans="1:9" ht="6.75" customHeight="1" x14ac:dyDescent="0.2">
      <c r="B5276" s="127" t="str">
        <f t="shared" si="82"/>
        <v/>
      </c>
      <c r="C5276" s="247"/>
      <c r="D5276" s="247"/>
      <c r="E5276" s="247"/>
      <c r="F5276" s="247"/>
      <c r="G5276" s="247"/>
    </row>
    <row r="5277" spans="1:9" ht="13.5" customHeight="1" x14ac:dyDescent="0.2">
      <c r="B5277" s="127" t="str">
        <f t="shared" si="82"/>
        <v>Rep</v>
      </c>
      <c r="C5277" s="248" t="s">
        <v>203</v>
      </c>
      <c r="D5277" s="248"/>
      <c r="E5277" s="248"/>
      <c r="F5277" s="248"/>
      <c r="G5277" s="248"/>
    </row>
    <row r="5278" spans="1:9" ht="6.75" customHeight="1" x14ac:dyDescent="0.2">
      <c r="B5278" s="127" t="str">
        <f t="shared" si="82"/>
        <v/>
      </c>
    </row>
    <row r="5279" spans="1:9" ht="12.75" customHeight="1" x14ac:dyDescent="0.2">
      <c r="B5279" s="127" t="str">
        <f t="shared" si="82"/>
        <v>Cos</v>
      </c>
      <c r="C5279" s="248" t="s">
        <v>300</v>
      </c>
      <c r="D5279" s="248"/>
      <c r="E5279" s="248"/>
      <c r="F5279" s="248"/>
      <c r="G5279" s="248"/>
    </row>
    <row r="5280" spans="1:9" ht="13.5" customHeight="1" x14ac:dyDescent="0.2">
      <c r="B5280" s="127" t="str">
        <f t="shared" si="82"/>
        <v/>
      </c>
      <c r="C5280" s="248"/>
      <c r="D5280" s="248"/>
      <c r="E5280" s="248"/>
      <c r="F5280" s="248"/>
      <c r="G5280" s="248"/>
    </row>
    <row r="5281" spans="1:9" ht="6" customHeight="1" x14ac:dyDescent="0.2">
      <c r="B5281" s="127" t="str">
        <f t="shared" si="82"/>
        <v/>
      </c>
    </row>
    <row r="5282" spans="1:9" ht="13.5" customHeight="1" x14ac:dyDescent="0.2">
      <c r="B5282" s="127" t="str">
        <f t="shared" si="82"/>
        <v xml:space="preserve">
CF</v>
      </c>
      <c r="C5282" s="249" t="s">
        <v>205</v>
      </c>
      <c r="D5282" s="251" t="s">
        <v>206</v>
      </c>
      <c r="E5282" s="251" t="s">
        <v>207</v>
      </c>
      <c r="F5282" s="251" t="s">
        <v>208</v>
      </c>
      <c r="G5282" s="252" t="s">
        <v>209</v>
      </c>
      <c r="H5282" s="245" t="s">
        <v>210</v>
      </c>
      <c r="I5282" s="243" t="s">
        <v>211</v>
      </c>
    </row>
    <row r="5283" spans="1:9" ht="15" customHeight="1" x14ac:dyDescent="0.2">
      <c r="B5283" s="127" t="str">
        <f t="shared" si="82"/>
        <v/>
      </c>
      <c r="C5283" s="250"/>
      <c r="D5283" s="246"/>
      <c r="E5283" s="246"/>
      <c r="F5283" s="246"/>
      <c r="G5283" s="253"/>
      <c r="H5283" s="246"/>
      <c r="I5283" s="244"/>
    </row>
    <row r="5284" spans="1:9" ht="16.5" customHeight="1" x14ac:dyDescent="0.2">
      <c r="A5284" s="127">
        <v>10135</v>
      </c>
      <c r="B5284" s="126" t="s">
        <v>321</v>
      </c>
      <c r="C5284" s="147" t="s">
        <v>5</v>
      </c>
      <c r="D5284" s="148">
        <v>339346</v>
      </c>
      <c r="E5284" s="149"/>
      <c r="F5284" s="149"/>
      <c r="G5284" s="149"/>
      <c r="H5284" s="149"/>
      <c r="I5284" s="150"/>
    </row>
    <row r="5285" spans="1:9" ht="13.5" customHeight="1" x14ac:dyDescent="0.2">
      <c r="A5285" s="127">
        <v>10135</v>
      </c>
      <c r="B5285" s="127" t="str">
        <f t="shared" ref="B5285:B5348" si="83">LEFT(C5285,3)</f>
        <v>I01</v>
      </c>
      <c r="C5285" s="129" t="s">
        <v>6</v>
      </c>
      <c r="D5285" s="130">
        <v>-1181370</v>
      </c>
      <c r="E5285" s="130">
        <v>-1221063</v>
      </c>
      <c r="F5285" s="130">
        <v>0</v>
      </c>
      <c r="G5285" s="130">
        <v>-1221063</v>
      </c>
      <c r="H5285" s="131">
        <v>103.3599126437949</v>
      </c>
      <c r="I5285" s="132">
        <v>39693</v>
      </c>
    </row>
    <row r="5286" spans="1:9" ht="13.5" customHeight="1" x14ac:dyDescent="0.2">
      <c r="A5286" s="127">
        <v>10135</v>
      </c>
      <c r="B5286" s="127" t="str">
        <f t="shared" si="83"/>
        <v>I03</v>
      </c>
      <c r="C5286" s="129" t="s">
        <v>7</v>
      </c>
      <c r="D5286" s="130">
        <v>-16793</v>
      </c>
      <c r="E5286" s="130">
        <v>-45489.120000000003</v>
      </c>
      <c r="F5286" s="130">
        <v>0</v>
      </c>
      <c r="G5286" s="130">
        <v>-45489.120000000003</v>
      </c>
      <c r="H5286" s="131">
        <v>270.88143869469422</v>
      </c>
      <c r="I5286" s="132">
        <v>28696.12</v>
      </c>
    </row>
    <row r="5287" spans="1:9" ht="13.5" customHeight="1" x14ac:dyDescent="0.2">
      <c r="A5287" s="127">
        <v>10135</v>
      </c>
      <c r="B5287" s="127" t="str">
        <f t="shared" si="83"/>
        <v>I06</v>
      </c>
      <c r="C5287" s="129" t="s">
        <v>9</v>
      </c>
      <c r="D5287" s="130">
        <v>-200000</v>
      </c>
      <c r="E5287" s="130">
        <v>-80666</v>
      </c>
      <c r="F5287" s="130">
        <v>0</v>
      </c>
      <c r="G5287" s="130">
        <v>-80666</v>
      </c>
      <c r="H5287" s="131">
        <v>40.332999999999998</v>
      </c>
      <c r="I5287" s="132">
        <v>-119334</v>
      </c>
    </row>
    <row r="5288" spans="1:9" ht="13.5" customHeight="1" x14ac:dyDescent="0.2">
      <c r="A5288" s="127">
        <v>10135</v>
      </c>
      <c r="B5288" s="127" t="str">
        <f t="shared" si="83"/>
        <v>I07</v>
      </c>
      <c r="C5288" s="129" t="s">
        <v>212</v>
      </c>
      <c r="D5288" s="130">
        <v>-7500</v>
      </c>
      <c r="E5288" s="130">
        <v>-4230</v>
      </c>
      <c r="F5288" s="130">
        <v>0</v>
      </c>
      <c r="G5288" s="130">
        <v>-4230</v>
      </c>
      <c r="H5288" s="131">
        <v>56.4</v>
      </c>
      <c r="I5288" s="132">
        <v>-3270</v>
      </c>
    </row>
    <row r="5289" spans="1:9" ht="13.5" customHeight="1" x14ac:dyDescent="0.2">
      <c r="A5289" s="127">
        <v>10135</v>
      </c>
      <c r="B5289" s="127" t="str">
        <f t="shared" si="83"/>
        <v>I08</v>
      </c>
      <c r="C5289" s="129" t="s">
        <v>213</v>
      </c>
      <c r="D5289" s="130">
        <v>-487310</v>
      </c>
      <c r="E5289" s="130">
        <v>-104413.59</v>
      </c>
      <c r="F5289" s="130">
        <v>0</v>
      </c>
      <c r="G5289" s="130">
        <v>-104413.59</v>
      </c>
      <c r="H5289" s="131">
        <v>21.426523157743532</v>
      </c>
      <c r="I5289" s="132">
        <v>-382896.41</v>
      </c>
    </row>
    <row r="5290" spans="1:9" ht="13.5" customHeight="1" x14ac:dyDescent="0.2">
      <c r="A5290" s="127">
        <v>10135</v>
      </c>
      <c r="B5290" s="127" t="str">
        <f t="shared" si="83"/>
        <v>I09</v>
      </c>
      <c r="C5290" s="129" t="s">
        <v>10</v>
      </c>
      <c r="D5290" s="130">
        <v>-24000</v>
      </c>
      <c r="E5290" s="130">
        <v>-7842.35</v>
      </c>
      <c r="F5290" s="130">
        <v>0</v>
      </c>
      <c r="G5290" s="130">
        <v>-7842.35</v>
      </c>
      <c r="H5290" s="131">
        <v>32.676458333333336</v>
      </c>
      <c r="I5290" s="132">
        <v>-16157.65</v>
      </c>
    </row>
    <row r="5291" spans="1:9" ht="13.5" customHeight="1" x14ac:dyDescent="0.2">
      <c r="A5291" s="127">
        <v>10135</v>
      </c>
      <c r="B5291" s="127" t="str">
        <f t="shared" si="83"/>
        <v>I13</v>
      </c>
      <c r="C5291" s="129" t="s">
        <v>12</v>
      </c>
      <c r="D5291" s="130">
        <v>-8250</v>
      </c>
      <c r="E5291" s="130">
        <v>-4876.37</v>
      </c>
      <c r="F5291" s="130">
        <v>0</v>
      </c>
      <c r="G5291" s="130">
        <v>-4876.37</v>
      </c>
      <c r="H5291" s="131">
        <v>59.107515151515145</v>
      </c>
      <c r="I5291" s="132">
        <v>-3373.63</v>
      </c>
    </row>
    <row r="5292" spans="1:9" ht="13.5" customHeight="1" x14ac:dyDescent="0.2">
      <c r="A5292" s="127">
        <v>10135</v>
      </c>
      <c r="B5292" s="127" t="str">
        <f t="shared" si="83"/>
        <v>I17</v>
      </c>
      <c r="C5292" s="129" t="s">
        <v>221</v>
      </c>
      <c r="D5292" s="130">
        <v>0</v>
      </c>
      <c r="E5292" s="130">
        <v>-48.14</v>
      </c>
      <c r="F5292" s="130">
        <v>0</v>
      </c>
      <c r="G5292" s="130">
        <v>-48.14</v>
      </c>
      <c r="H5292" s="131">
        <v>0</v>
      </c>
      <c r="I5292" s="132">
        <v>48.14</v>
      </c>
    </row>
    <row r="5293" spans="1:9" ht="12.75" customHeight="1" x14ac:dyDescent="0.2">
      <c r="A5293" s="127">
        <v>10135</v>
      </c>
      <c r="B5293" s="127" t="str">
        <f t="shared" si="83"/>
        <v/>
      </c>
    </row>
    <row r="5294" spans="1:9" ht="13.5" customHeight="1" x14ac:dyDescent="0.2">
      <c r="A5294" s="127">
        <v>10135</v>
      </c>
      <c r="C5294" s="143" t="s">
        <v>14</v>
      </c>
      <c r="D5294" s="144">
        <v>-1925223</v>
      </c>
      <c r="E5294" s="144">
        <v>-1468628.57</v>
      </c>
      <c r="F5294" s="144">
        <v>0</v>
      </c>
      <c r="G5294" s="144">
        <v>-1468628.57</v>
      </c>
      <c r="H5294" s="145">
        <v>76.283556242575528</v>
      </c>
      <c r="I5294" s="146">
        <v>-456594.43</v>
      </c>
    </row>
    <row r="5295" spans="1:9" ht="0.75" customHeight="1" x14ac:dyDescent="0.2">
      <c r="A5295" s="127">
        <v>10135</v>
      </c>
      <c r="B5295" s="127" t="str">
        <f t="shared" si="83"/>
        <v/>
      </c>
    </row>
    <row r="5296" spans="1:9" ht="13.5" customHeight="1" x14ac:dyDescent="0.2">
      <c r="A5296" s="127">
        <v>10135</v>
      </c>
      <c r="B5296" s="127" t="str">
        <f t="shared" si="83"/>
        <v>E01</v>
      </c>
      <c r="C5296" s="129" t="s">
        <v>15</v>
      </c>
      <c r="D5296" s="130">
        <v>375124</v>
      </c>
      <c r="E5296" s="130">
        <v>0</v>
      </c>
      <c r="F5296" s="130">
        <v>0</v>
      </c>
      <c r="G5296" s="130">
        <v>0</v>
      </c>
      <c r="H5296" s="131">
        <v>0</v>
      </c>
      <c r="I5296" s="132">
        <v>375124</v>
      </c>
    </row>
    <row r="5297" spans="1:9" ht="13.5" customHeight="1" x14ac:dyDescent="0.2">
      <c r="A5297" s="127">
        <v>10135</v>
      </c>
      <c r="B5297" s="127" t="str">
        <f t="shared" si="83"/>
        <v>E03</v>
      </c>
      <c r="C5297" s="129" t="s">
        <v>17</v>
      </c>
      <c r="D5297" s="130">
        <v>1108511</v>
      </c>
      <c r="E5297" s="130">
        <v>0</v>
      </c>
      <c r="F5297" s="130">
        <v>0</v>
      </c>
      <c r="G5297" s="130">
        <v>0</v>
      </c>
      <c r="H5297" s="131">
        <v>0</v>
      </c>
      <c r="I5297" s="132">
        <v>1108511</v>
      </c>
    </row>
    <row r="5298" spans="1:9" ht="13.5" customHeight="1" x14ac:dyDescent="0.2">
      <c r="A5298" s="127">
        <v>10135</v>
      </c>
      <c r="B5298" s="127" t="str">
        <f t="shared" si="83"/>
        <v>E04</v>
      </c>
      <c r="C5298" s="129" t="s">
        <v>18</v>
      </c>
      <c r="D5298" s="130">
        <v>78571</v>
      </c>
      <c r="E5298" s="130">
        <v>0</v>
      </c>
      <c r="F5298" s="130">
        <v>0</v>
      </c>
      <c r="G5298" s="130">
        <v>0</v>
      </c>
      <c r="H5298" s="131">
        <v>0</v>
      </c>
      <c r="I5298" s="132">
        <v>78571</v>
      </c>
    </row>
    <row r="5299" spans="1:9" ht="13.5" customHeight="1" x14ac:dyDescent="0.2">
      <c r="A5299" s="127">
        <v>10135</v>
      </c>
      <c r="B5299" s="127" t="str">
        <f t="shared" si="83"/>
        <v>E05</v>
      </c>
      <c r="C5299" s="129" t="s">
        <v>214</v>
      </c>
      <c r="D5299" s="130">
        <v>87606</v>
      </c>
      <c r="E5299" s="130">
        <v>0</v>
      </c>
      <c r="F5299" s="130">
        <v>0</v>
      </c>
      <c r="G5299" s="130">
        <v>0</v>
      </c>
      <c r="H5299" s="131">
        <v>0</v>
      </c>
      <c r="I5299" s="132">
        <v>87606</v>
      </c>
    </row>
    <row r="5300" spans="1:9" ht="13.5" customHeight="1" x14ac:dyDescent="0.2">
      <c r="A5300" s="127">
        <v>10135</v>
      </c>
      <c r="B5300" s="127" t="str">
        <f t="shared" si="83"/>
        <v>E07</v>
      </c>
      <c r="C5300" s="129" t="s">
        <v>19</v>
      </c>
      <c r="D5300" s="130">
        <v>81905</v>
      </c>
      <c r="E5300" s="130">
        <v>0</v>
      </c>
      <c r="F5300" s="130">
        <v>0</v>
      </c>
      <c r="G5300" s="130">
        <v>0</v>
      </c>
      <c r="H5300" s="131">
        <v>0</v>
      </c>
      <c r="I5300" s="132">
        <v>81905</v>
      </c>
    </row>
    <row r="5301" spans="1:9" ht="13.5" customHeight="1" x14ac:dyDescent="0.2">
      <c r="A5301" s="127">
        <v>10135</v>
      </c>
      <c r="B5301" s="127" t="str">
        <f t="shared" si="83"/>
        <v>E08</v>
      </c>
      <c r="C5301" s="129" t="s">
        <v>20</v>
      </c>
      <c r="D5301" s="130">
        <v>2100</v>
      </c>
      <c r="E5301" s="130">
        <v>339.08</v>
      </c>
      <c r="F5301" s="130">
        <v>0</v>
      </c>
      <c r="G5301" s="130">
        <v>339.08</v>
      </c>
      <c r="H5301" s="131">
        <v>16.146666666666668</v>
      </c>
      <c r="I5301" s="132">
        <v>1760.92</v>
      </c>
    </row>
    <row r="5302" spans="1:9" ht="13.5" customHeight="1" x14ac:dyDescent="0.2">
      <c r="A5302" s="127">
        <v>10135</v>
      </c>
      <c r="B5302" s="127" t="str">
        <f t="shared" si="83"/>
        <v>E09</v>
      </c>
      <c r="C5302" s="129" t="s">
        <v>215</v>
      </c>
      <c r="D5302" s="130">
        <v>5450</v>
      </c>
      <c r="E5302" s="130">
        <v>4427.79</v>
      </c>
      <c r="F5302" s="130">
        <v>0</v>
      </c>
      <c r="G5302" s="130">
        <v>4427.79</v>
      </c>
      <c r="H5302" s="131">
        <v>81.243853211009167</v>
      </c>
      <c r="I5302" s="132">
        <v>1022.21</v>
      </c>
    </row>
    <row r="5303" spans="1:9" ht="13.5" customHeight="1" x14ac:dyDescent="0.2">
      <c r="A5303" s="127">
        <v>10135</v>
      </c>
      <c r="B5303" s="127" t="str">
        <f t="shared" si="83"/>
        <v>E10</v>
      </c>
      <c r="C5303" s="129" t="s">
        <v>21</v>
      </c>
      <c r="D5303" s="130">
        <v>8908</v>
      </c>
      <c r="E5303" s="130">
        <v>0</v>
      </c>
      <c r="F5303" s="130">
        <v>0</v>
      </c>
      <c r="G5303" s="130">
        <v>0</v>
      </c>
      <c r="H5303" s="131">
        <v>0</v>
      </c>
      <c r="I5303" s="132">
        <v>8908</v>
      </c>
    </row>
    <row r="5304" spans="1:9" ht="13.5" customHeight="1" x14ac:dyDescent="0.2">
      <c r="A5304" s="127">
        <v>10135</v>
      </c>
      <c r="B5304" s="127" t="str">
        <f t="shared" si="83"/>
        <v>E11</v>
      </c>
      <c r="C5304" s="129" t="s">
        <v>22</v>
      </c>
      <c r="D5304" s="130">
        <v>1625</v>
      </c>
      <c r="E5304" s="130">
        <v>0</v>
      </c>
      <c r="F5304" s="130">
        <v>0</v>
      </c>
      <c r="G5304" s="130">
        <v>0</v>
      </c>
      <c r="H5304" s="131">
        <v>0</v>
      </c>
      <c r="I5304" s="132">
        <v>1625</v>
      </c>
    </row>
    <row r="5305" spans="1:9" ht="12.75" customHeight="1" x14ac:dyDescent="0.2">
      <c r="A5305" s="127">
        <v>10135</v>
      </c>
      <c r="B5305" s="127" t="str">
        <f t="shared" si="83"/>
        <v/>
      </c>
    </row>
    <row r="5306" spans="1:9" ht="13.5" customHeight="1" x14ac:dyDescent="0.2">
      <c r="A5306" s="127">
        <v>10135</v>
      </c>
      <c r="C5306" s="143" t="s">
        <v>23</v>
      </c>
      <c r="D5306" s="144">
        <v>1749800</v>
      </c>
      <c r="E5306" s="144">
        <v>4766.87</v>
      </c>
      <c r="F5306" s="144">
        <v>0</v>
      </c>
      <c r="G5306" s="144">
        <v>4766.87</v>
      </c>
      <c r="H5306" s="145">
        <v>0.27242370556635043</v>
      </c>
      <c r="I5306" s="146">
        <v>1745033.13</v>
      </c>
    </row>
    <row r="5307" spans="1:9" ht="13.5" customHeight="1" x14ac:dyDescent="0.2">
      <c r="A5307" s="127">
        <v>10135</v>
      </c>
      <c r="B5307" s="127" t="str">
        <f t="shared" si="83"/>
        <v>E12</v>
      </c>
      <c r="C5307" s="129" t="s">
        <v>24</v>
      </c>
      <c r="D5307" s="130">
        <v>15000</v>
      </c>
      <c r="E5307" s="130">
        <v>7165.36</v>
      </c>
      <c r="F5307" s="130">
        <v>0</v>
      </c>
      <c r="G5307" s="130">
        <v>7165.36</v>
      </c>
      <c r="H5307" s="131">
        <v>47.769066666666667</v>
      </c>
      <c r="I5307" s="132">
        <v>7834.64</v>
      </c>
    </row>
    <row r="5308" spans="1:9" ht="13.5" customHeight="1" x14ac:dyDescent="0.2">
      <c r="A5308" s="127">
        <v>10135</v>
      </c>
      <c r="B5308" s="127" t="str">
        <f t="shared" si="83"/>
        <v>E13</v>
      </c>
      <c r="C5308" s="129" t="s">
        <v>216</v>
      </c>
      <c r="D5308" s="130">
        <v>1980</v>
      </c>
      <c r="E5308" s="130">
        <v>280</v>
      </c>
      <c r="F5308" s="130">
        <v>0</v>
      </c>
      <c r="G5308" s="130">
        <v>280</v>
      </c>
      <c r="H5308" s="131">
        <v>14.141414141414144</v>
      </c>
      <c r="I5308" s="132">
        <v>1700</v>
      </c>
    </row>
    <row r="5309" spans="1:9" ht="13.5" customHeight="1" x14ac:dyDescent="0.2">
      <c r="A5309" s="127">
        <v>10135</v>
      </c>
      <c r="B5309" s="127" t="str">
        <f t="shared" si="83"/>
        <v>E14</v>
      </c>
      <c r="C5309" s="129" t="s">
        <v>25</v>
      </c>
      <c r="D5309" s="130">
        <v>2400</v>
      </c>
      <c r="E5309" s="130">
        <v>495.38</v>
      </c>
      <c r="F5309" s="130">
        <v>0</v>
      </c>
      <c r="G5309" s="130">
        <v>495.38</v>
      </c>
      <c r="H5309" s="131">
        <v>20.640833333333333</v>
      </c>
      <c r="I5309" s="132">
        <v>1904.62</v>
      </c>
    </row>
    <row r="5310" spans="1:9" ht="13.5" customHeight="1" x14ac:dyDescent="0.2">
      <c r="A5310" s="127">
        <v>10135</v>
      </c>
      <c r="B5310" s="127" t="str">
        <f t="shared" si="83"/>
        <v>E15</v>
      </c>
      <c r="C5310" s="129" t="s">
        <v>26</v>
      </c>
      <c r="D5310" s="130">
        <v>6250</v>
      </c>
      <c r="E5310" s="130">
        <v>1661.6</v>
      </c>
      <c r="F5310" s="130">
        <v>0</v>
      </c>
      <c r="G5310" s="130">
        <v>1661.6</v>
      </c>
      <c r="H5310" s="131">
        <v>26.585599999999999</v>
      </c>
      <c r="I5310" s="132">
        <v>4588.3999999999996</v>
      </c>
    </row>
    <row r="5311" spans="1:9" ht="13.5" customHeight="1" x14ac:dyDescent="0.2">
      <c r="A5311" s="127">
        <v>10135</v>
      </c>
      <c r="B5311" s="127" t="str">
        <f t="shared" si="83"/>
        <v>E16</v>
      </c>
      <c r="C5311" s="129" t="s">
        <v>27</v>
      </c>
      <c r="D5311" s="130">
        <v>16600</v>
      </c>
      <c r="E5311" s="130">
        <v>4249.45</v>
      </c>
      <c r="F5311" s="130">
        <v>0</v>
      </c>
      <c r="G5311" s="130">
        <v>4249.45</v>
      </c>
      <c r="H5311" s="131">
        <v>25.599096385542172</v>
      </c>
      <c r="I5311" s="132">
        <v>12350.55</v>
      </c>
    </row>
    <row r="5312" spans="1:9" ht="13.5" customHeight="1" x14ac:dyDescent="0.2">
      <c r="A5312" s="127">
        <v>10135</v>
      </c>
      <c r="B5312" s="127" t="str">
        <f t="shared" si="83"/>
        <v>E17</v>
      </c>
      <c r="C5312" s="129" t="s">
        <v>28</v>
      </c>
      <c r="D5312" s="130">
        <v>23576</v>
      </c>
      <c r="E5312" s="130">
        <v>23064.38</v>
      </c>
      <c r="F5312" s="130">
        <v>0</v>
      </c>
      <c r="G5312" s="130">
        <v>23064.38</v>
      </c>
      <c r="H5312" s="131">
        <v>97.82991177468611</v>
      </c>
      <c r="I5312" s="132">
        <v>511.62</v>
      </c>
    </row>
    <row r="5313" spans="1:9" ht="13.5" customHeight="1" x14ac:dyDescent="0.2">
      <c r="A5313" s="127">
        <v>10135</v>
      </c>
      <c r="B5313" s="127" t="str">
        <f t="shared" si="83"/>
        <v>E18</v>
      </c>
      <c r="C5313" s="129" t="s">
        <v>29</v>
      </c>
      <c r="D5313" s="130">
        <v>14807</v>
      </c>
      <c r="E5313" s="130">
        <v>7630.87</v>
      </c>
      <c r="F5313" s="130">
        <v>0</v>
      </c>
      <c r="G5313" s="130">
        <v>7630.87</v>
      </c>
      <c r="H5313" s="131">
        <v>51.53555750658473</v>
      </c>
      <c r="I5313" s="132">
        <v>7176.13</v>
      </c>
    </row>
    <row r="5314" spans="1:9" ht="12.75" customHeight="1" x14ac:dyDescent="0.2">
      <c r="A5314" s="127">
        <v>10135</v>
      </c>
      <c r="B5314" s="127" t="str">
        <f t="shared" si="83"/>
        <v/>
      </c>
    </row>
    <row r="5315" spans="1:9" ht="13.5" customHeight="1" x14ac:dyDescent="0.2">
      <c r="A5315" s="127">
        <v>10135</v>
      </c>
      <c r="C5315" s="143" t="s">
        <v>30</v>
      </c>
      <c r="D5315" s="144">
        <v>80613</v>
      </c>
      <c r="E5315" s="144">
        <v>44547.040000000001</v>
      </c>
      <c r="F5315" s="144">
        <v>0</v>
      </c>
      <c r="G5315" s="144">
        <v>44547.040000000001</v>
      </c>
      <c r="H5315" s="145">
        <v>55.260367434532888</v>
      </c>
      <c r="I5315" s="146">
        <v>36065.96</v>
      </c>
    </row>
    <row r="5316" spans="1:9" ht="13.5" customHeight="1" x14ac:dyDescent="0.2">
      <c r="A5316" s="127">
        <v>10135</v>
      </c>
      <c r="B5316" s="127" t="str">
        <f t="shared" si="83"/>
        <v>E19</v>
      </c>
      <c r="C5316" s="129" t="s">
        <v>31</v>
      </c>
      <c r="D5316" s="130">
        <v>28192</v>
      </c>
      <c r="E5316" s="130">
        <v>9110.4500000000007</v>
      </c>
      <c r="F5316" s="130">
        <v>0</v>
      </c>
      <c r="G5316" s="130">
        <v>9110.4500000000007</v>
      </c>
      <c r="H5316" s="131">
        <v>32.315727866061295</v>
      </c>
      <c r="I5316" s="132">
        <v>19081.55</v>
      </c>
    </row>
    <row r="5317" spans="1:9" ht="13.5" customHeight="1" x14ac:dyDescent="0.2">
      <c r="A5317" s="127">
        <v>10135</v>
      </c>
      <c r="B5317" s="127" t="str">
        <f t="shared" si="83"/>
        <v>E20</v>
      </c>
      <c r="C5317" s="129" t="s">
        <v>32</v>
      </c>
      <c r="D5317" s="130">
        <v>18115</v>
      </c>
      <c r="E5317" s="130">
        <v>15000.43</v>
      </c>
      <c r="F5317" s="130">
        <v>0</v>
      </c>
      <c r="G5317" s="130">
        <v>15000.43</v>
      </c>
      <c r="H5317" s="131">
        <v>82.806679547336458</v>
      </c>
      <c r="I5317" s="132">
        <v>3114.57</v>
      </c>
    </row>
    <row r="5318" spans="1:9" ht="13.5" customHeight="1" x14ac:dyDescent="0.2">
      <c r="A5318" s="127">
        <v>10135</v>
      </c>
      <c r="B5318" s="127" t="str">
        <f t="shared" si="83"/>
        <v>E22</v>
      </c>
      <c r="C5318" s="129" t="s">
        <v>33</v>
      </c>
      <c r="D5318" s="130">
        <v>29379</v>
      </c>
      <c r="E5318" s="130">
        <v>8478.6</v>
      </c>
      <c r="F5318" s="130">
        <v>0</v>
      </c>
      <c r="G5318" s="130">
        <v>8478.6</v>
      </c>
      <c r="H5318" s="131">
        <v>28.859389359746757</v>
      </c>
      <c r="I5318" s="132">
        <v>20900.400000000001</v>
      </c>
    </row>
    <row r="5319" spans="1:9" ht="13.5" customHeight="1" x14ac:dyDescent="0.2">
      <c r="A5319" s="127">
        <v>10135</v>
      </c>
      <c r="B5319" s="127" t="str">
        <f t="shared" si="83"/>
        <v>E23</v>
      </c>
      <c r="C5319" s="129" t="s">
        <v>34</v>
      </c>
      <c r="D5319" s="130">
        <v>2952</v>
      </c>
      <c r="E5319" s="130">
        <v>0</v>
      </c>
      <c r="F5319" s="130">
        <v>0</v>
      </c>
      <c r="G5319" s="130">
        <v>0</v>
      </c>
      <c r="H5319" s="131">
        <v>0</v>
      </c>
      <c r="I5319" s="132">
        <v>2952</v>
      </c>
    </row>
    <row r="5320" spans="1:9" ht="13.5" customHeight="1" x14ac:dyDescent="0.2">
      <c r="A5320" s="127">
        <v>10135</v>
      </c>
      <c r="B5320" s="127" t="str">
        <f t="shared" si="83"/>
        <v>E24</v>
      </c>
      <c r="C5320" s="129" t="s">
        <v>35</v>
      </c>
      <c r="D5320" s="130">
        <v>0</v>
      </c>
      <c r="E5320" s="130">
        <v>1559.1</v>
      </c>
      <c r="F5320" s="130">
        <v>0</v>
      </c>
      <c r="G5320" s="130">
        <v>1559.1</v>
      </c>
      <c r="H5320" s="131">
        <v>0</v>
      </c>
      <c r="I5320" s="132">
        <v>-1559.1</v>
      </c>
    </row>
    <row r="5321" spans="1:9" ht="13.5" customHeight="1" x14ac:dyDescent="0.2">
      <c r="A5321" s="127">
        <v>10135</v>
      </c>
      <c r="B5321" s="127" t="str">
        <f t="shared" si="83"/>
        <v>E25</v>
      </c>
      <c r="C5321" s="129" t="s">
        <v>36</v>
      </c>
      <c r="D5321" s="130">
        <v>27400</v>
      </c>
      <c r="E5321" s="130">
        <v>13260.33</v>
      </c>
      <c r="F5321" s="130">
        <v>0</v>
      </c>
      <c r="G5321" s="130">
        <v>13260.33</v>
      </c>
      <c r="H5321" s="131">
        <v>48.395364963503653</v>
      </c>
      <c r="I5321" s="132">
        <v>14139.67</v>
      </c>
    </row>
    <row r="5322" spans="1:9" ht="13.5" customHeight="1" x14ac:dyDescent="0.2">
      <c r="A5322" s="127">
        <v>10135</v>
      </c>
      <c r="B5322" s="127" t="str">
        <f t="shared" si="83"/>
        <v>E32</v>
      </c>
      <c r="C5322" s="129" t="s">
        <v>223</v>
      </c>
      <c r="D5322" s="130">
        <v>0</v>
      </c>
      <c r="E5322" s="130">
        <v>1338.85</v>
      </c>
      <c r="F5322" s="130">
        <v>0</v>
      </c>
      <c r="G5322" s="130">
        <v>1338.85</v>
      </c>
      <c r="H5322" s="131">
        <v>0</v>
      </c>
      <c r="I5322" s="132">
        <v>-1338.85</v>
      </c>
    </row>
    <row r="5323" spans="1:9" ht="12.75" customHeight="1" x14ac:dyDescent="0.2">
      <c r="A5323" s="127">
        <v>10135</v>
      </c>
      <c r="B5323" s="127" t="str">
        <f t="shared" si="83"/>
        <v/>
      </c>
    </row>
    <row r="5324" spans="1:9" ht="13.5" customHeight="1" x14ac:dyDescent="0.2">
      <c r="A5324" s="127">
        <v>10135</v>
      </c>
      <c r="C5324" s="143" t="s">
        <v>37</v>
      </c>
      <c r="D5324" s="144">
        <v>106038</v>
      </c>
      <c r="E5324" s="144">
        <v>48747.76</v>
      </c>
      <c r="F5324" s="144">
        <v>0</v>
      </c>
      <c r="G5324" s="144">
        <v>48747.76</v>
      </c>
      <c r="H5324" s="145">
        <v>45.971972311812749</v>
      </c>
      <c r="I5324" s="146">
        <v>57290.239999999998</v>
      </c>
    </row>
    <row r="5325" spans="1:9" ht="13.5" customHeight="1" x14ac:dyDescent="0.2">
      <c r="A5325" s="127">
        <v>10135</v>
      </c>
      <c r="B5325" s="127" t="str">
        <f t="shared" si="83"/>
        <v>E27</v>
      </c>
      <c r="C5325" s="129" t="s">
        <v>39</v>
      </c>
      <c r="D5325" s="130">
        <v>13824</v>
      </c>
      <c r="E5325" s="130">
        <v>11237</v>
      </c>
      <c r="F5325" s="130">
        <v>0</v>
      </c>
      <c r="G5325" s="130">
        <v>11237</v>
      </c>
      <c r="H5325" s="131">
        <v>81.286168981481481</v>
      </c>
      <c r="I5325" s="132">
        <v>2587</v>
      </c>
    </row>
    <row r="5326" spans="1:9" ht="13.5" customHeight="1" x14ac:dyDescent="0.2">
      <c r="A5326" s="127">
        <v>10135</v>
      </c>
      <c r="B5326" s="127" t="str">
        <f t="shared" si="83"/>
        <v>E28</v>
      </c>
      <c r="C5326" s="129" t="s">
        <v>40</v>
      </c>
      <c r="D5326" s="130">
        <v>41030</v>
      </c>
      <c r="E5326" s="130">
        <v>160</v>
      </c>
      <c r="F5326" s="130">
        <v>0</v>
      </c>
      <c r="G5326" s="130">
        <v>160</v>
      </c>
      <c r="H5326" s="131">
        <v>0.38995856690226666</v>
      </c>
      <c r="I5326" s="132">
        <v>40870</v>
      </c>
    </row>
    <row r="5327" spans="1:9" ht="12.75" customHeight="1" x14ac:dyDescent="0.2">
      <c r="A5327" s="127">
        <v>10135</v>
      </c>
      <c r="B5327" s="127" t="str">
        <f t="shared" si="83"/>
        <v/>
      </c>
    </row>
    <row r="5328" spans="1:9" ht="13.5" customHeight="1" x14ac:dyDescent="0.2">
      <c r="A5328" s="127">
        <v>10135</v>
      </c>
      <c r="C5328" s="143" t="s">
        <v>41</v>
      </c>
      <c r="D5328" s="144">
        <v>54854</v>
      </c>
      <c r="E5328" s="144">
        <v>11397</v>
      </c>
      <c r="F5328" s="144">
        <v>0</v>
      </c>
      <c r="G5328" s="144">
        <v>11397</v>
      </c>
      <c r="H5328" s="145">
        <v>20.776971597331098</v>
      </c>
      <c r="I5328" s="146">
        <v>43457</v>
      </c>
    </row>
    <row r="5329" spans="1:9" ht="13.5" customHeight="1" x14ac:dyDescent="0.2">
      <c r="A5329" s="127">
        <v>10135</v>
      </c>
      <c r="B5329" s="127" t="str">
        <f t="shared" si="83"/>
        <v>Con</v>
      </c>
      <c r="C5329" s="129" t="s">
        <v>42</v>
      </c>
      <c r="D5329" s="130">
        <v>273264</v>
      </c>
      <c r="E5329" s="130">
        <v>0</v>
      </c>
      <c r="F5329" s="130">
        <v>0</v>
      </c>
      <c r="G5329" s="130">
        <v>0</v>
      </c>
      <c r="H5329" s="131">
        <v>0</v>
      </c>
      <c r="I5329" s="132">
        <v>273264</v>
      </c>
    </row>
    <row r="5330" spans="1:9" ht="12.75" customHeight="1" x14ac:dyDescent="0.2">
      <c r="A5330" s="127">
        <v>10135</v>
      </c>
      <c r="B5330" s="127" t="str">
        <f t="shared" si="83"/>
        <v/>
      </c>
    </row>
    <row r="5331" spans="1:9" ht="13.5" customHeight="1" x14ac:dyDescent="0.2">
      <c r="A5331" s="127">
        <v>10135</v>
      </c>
      <c r="C5331" s="143" t="s">
        <v>44</v>
      </c>
      <c r="D5331" s="144">
        <v>273264</v>
      </c>
      <c r="E5331" s="144">
        <v>0</v>
      </c>
      <c r="F5331" s="144">
        <v>0</v>
      </c>
      <c r="G5331" s="144">
        <v>0</v>
      </c>
      <c r="H5331" s="145">
        <v>0</v>
      </c>
      <c r="I5331" s="146">
        <v>273264</v>
      </c>
    </row>
    <row r="5332" spans="1:9" ht="0.75" customHeight="1" x14ac:dyDescent="0.2">
      <c r="A5332" s="127">
        <v>10135</v>
      </c>
      <c r="B5332" s="127" t="str">
        <f t="shared" si="83"/>
        <v/>
      </c>
    </row>
    <row r="5333" spans="1:9" ht="15.75" customHeight="1" x14ac:dyDescent="0.2">
      <c r="A5333" s="127">
        <v>10135</v>
      </c>
      <c r="C5333" s="139" t="s">
        <v>45</v>
      </c>
      <c r="D5333" s="140">
        <v>2264569</v>
      </c>
      <c r="E5333" s="140">
        <v>109458.67</v>
      </c>
      <c r="F5333" s="140">
        <v>0</v>
      </c>
      <c r="G5333" s="140">
        <v>109458.67</v>
      </c>
      <c r="H5333" s="141">
        <v>4.8335321202400987</v>
      </c>
      <c r="I5333" s="142">
        <v>2155110.33</v>
      </c>
    </row>
    <row r="5334" spans="1:9" ht="14.25" customHeight="1" x14ac:dyDescent="0.2">
      <c r="A5334" s="127">
        <v>10135</v>
      </c>
      <c r="B5334" s="127" t="s">
        <v>322</v>
      </c>
      <c r="C5334" s="161" t="s">
        <v>46</v>
      </c>
      <c r="D5334" s="162">
        <v>339346</v>
      </c>
      <c r="E5334" s="162">
        <v>-1359169.9</v>
      </c>
      <c r="F5334" s="162">
        <v>0</v>
      </c>
      <c r="G5334" s="162">
        <v>-1359169.9</v>
      </c>
      <c r="H5334" s="151">
        <v>-400.52627701519981</v>
      </c>
      <c r="I5334" s="152">
        <v>1698515.9</v>
      </c>
    </row>
    <row r="5335" spans="1:9" ht="16.5" customHeight="1" x14ac:dyDescent="0.2">
      <c r="A5335" s="127">
        <v>10135</v>
      </c>
      <c r="B5335" s="127" t="s">
        <v>323</v>
      </c>
      <c r="C5335" s="153" t="s">
        <v>47</v>
      </c>
      <c r="D5335" s="154">
        <v>14417</v>
      </c>
      <c r="E5335" s="155"/>
      <c r="F5335" s="155"/>
      <c r="G5335" s="155"/>
      <c r="H5335" s="155"/>
      <c r="I5335" s="156"/>
    </row>
    <row r="5336" spans="1:9" ht="13.5" customHeight="1" x14ac:dyDescent="0.2">
      <c r="A5336" s="127">
        <v>10135</v>
      </c>
      <c r="B5336" s="127" t="str">
        <f>LEFT(C5336,4)</f>
        <v>CI01</v>
      </c>
      <c r="C5336" s="129" t="s">
        <v>48</v>
      </c>
      <c r="D5336" s="130">
        <v>-14148</v>
      </c>
      <c r="E5336" s="130">
        <v>0</v>
      </c>
      <c r="F5336" s="130">
        <v>0</v>
      </c>
      <c r="G5336" s="130">
        <v>0</v>
      </c>
      <c r="H5336" s="131">
        <v>0</v>
      </c>
      <c r="I5336" s="132">
        <v>-14148</v>
      </c>
    </row>
    <row r="5337" spans="1:9" ht="12.75" customHeight="1" x14ac:dyDescent="0.2">
      <c r="A5337" s="127">
        <v>10135</v>
      </c>
      <c r="B5337" s="127" t="str">
        <f t="shared" si="83"/>
        <v/>
      </c>
    </row>
    <row r="5338" spans="1:9" ht="13.5" customHeight="1" x14ac:dyDescent="0.2">
      <c r="A5338" s="127">
        <v>10135</v>
      </c>
      <c r="C5338" s="143" t="s">
        <v>51</v>
      </c>
      <c r="D5338" s="144">
        <v>-14148</v>
      </c>
      <c r="E5338" s="144">
        <v>0</v>
      </c>
      <c r="F5338" s="144">
        <v>0</v>
      </c>
      <c r="G5338" s="144">
        <v>0</v>
      </c>
      <c r="H5338" s="145">
        <v>0</v>
      </c>
      <c r="I5338" s="146">
        <v>-14148</v>
      </c>
    </row>
    <row r="5339" spans="1:9" ht="0.75" customHeight="1" x14ac:dyDescent="0.2">
      <c r="A5339" s="127">
        <v>10135</v>
      </c>
      <c r="B5339" s="127" t="str">
        <f t="shared" si="83"/>
        <v/>
      </c>
    </row>
    <row r="5340" spans="1:9" ht="13.5" customHeight="1" x14ac:dyDescent="0.2">
      <c r="A5340" s="127">
        <v>10135</v>
      </c>
      <c r="B5340" s="127" t="s">
        <v>325</v>
      </c>
      <c r="C5340" s="129" t="s">
        <v>229</v>
      </c>
      <c r="D5340" s="130">
        <v>22565</v>
      </c>
      <c r="E5340" s="130">
        <v>0</v>
      </c>
      <c r="F5340" s="130">
        <v>0</v>
      </c>
      <c r="G5340" s="130">
        <v>0</v>
      </c>
      <c r="H5340" s="131">
        <v>0</v>
      </c>
      <c r="I5340" s="132">
        <v>22565</v>
      </c>
    </row>
    <row r="5341" spans="1:9" ht="13.5" customHeight="1" x14ac:dyDescent="0.2">
      <c r="A5341" s="127">
        <v>10135</v>
      </c>
      <c r="B5341" s="127" t="str">
        <f>LEFT(C5341,4)</f>
        <v>CE02</v>
      </c>
      <c r="C5341" s="129" t="s">
        <v>230</v>
      </c>
      <c r="D5341" s="130">
        <v>6000</v>
      </c>
      <c r="E5341" s="130">
        <v>0</v>
      </c>
      <c r="F5341" s="130">
        <v>0</v>
      </c>
      <c r="G5341" s="130">
        <v>0</v>
      </c>
      <c r="H5341" s="131">
        <v>0</v>
      </c>
      <c r="I5341" s="132">
        <v>6000</v>
      </c>
    </row>
    <row r="5342" spans="1:9" ht="12.75" customHeight="1" x14ac:dyDescent="0.2">
      <c r="A5342" s="127">
        <v>10135</v>
      </c>
      <c r="B5342" s="127" t="str">
        <f t="shared" si="83"/>
        <v/>
      </c>
    </row>
    <row r="5343" spans="1:9" ht="13.5" customHeight="1" x14ac:dyDescent="0.2">
      <c r="A5343" s="127">
        <v>10135</v>
      </c>
      <c r="C5343" s="143" t="s">
        <v>56</v>
      </c>
      <c r="D5343" s="144">
        <v>28565</v>
      </c>
      <c r="E5343" s="144">
        <v>0</v>
      </c>
      <c r="F5343" s="144">
        <v>0</v>
      </c>
      <c r="G5343" s="144">
        <v>0</v>
      </c>
      <c r="H5343" s="145">
        <v>0</v>
      </c>
      <c r="I5343" s="146">
        <v>28565</v>
      </c>
    </row>
    <row r="5344" spans="1:9" ht="0.75" customHeight="1" x14ac:dyDescent="0.2">
      <c r="A5344" s="127">
        <v>10135</v>
      </c>
      <c r="B5344" s="127" t="str">
        <f t="shared" si="83"/>
        <v/>
      </c>
    </row>
    <row r="5345" spans="1:9" ht="14.25" customHeight="1" x14ac:dyDescent="0.2">
      <c r="A5345" s="127">
        <v>10135</v>
      </c>
      <c r="B5345" s="127" t="s">
        <v>324</v>
      </c>
      <c r="C5345" s="157" t="s">
        <v>57</v>
      </c>
      <c r="D5345" s="158">
        <v>14417</v>
      </c>
      <c r="E5345" s="158">
        <v>0</v>
      </c>
      <c r="F5345" s="158">
        <v>0</v>
      </c>
      <c r="G5345" s="158">
        <v>0</v>
      </c>
      <c r="H5345" s="159">
        <v>0</v>
      </c>
      <c r="I5345" s="160">
        <v>14417</v>
      </c>
    </row>
    <row r="5346" spans="1:9" ht="0.75" customHeight="1" x14ac:dyDescent="0.2">
      <c r="A5346" s="127">
        <v>10135</v>
      </c>
      <c r="B5346" s="127" t="str">
        <f t="shared" si="83"/>
        <v/>
      </c>
    </row>
    <row r="5347" spans="1:9" ht="14.25" customHeight="1" x14ac:dyDescent="0.2">
      <c r="A5347" s="127">
        <v>10135</v>
      </c>
      <c r="B5347" s="127" t="str">
        <f t="shared" si="83"/>
        <v>TOT</v>
      </c>
      <c r="C5347" s="133" t="s">
        <v>58</v>
      </c>
      <c r="D5347" s="134">
        <v>353763</v>
      </c>
      <c r="E5347" s="134">
        <v>-1359169.9</v>
      </c>
      <c r="F5347" s="134">
        <v>0</v>
      </c>
      <c r="G5347" s="134">
        <v>-1359169.9</v>
      </c>
      <c r="H5347" s="135">
        <v>-384.20352043599809</v>
      </c>
      <c r="I5347" s="136">
        <v>1712932.9</v>
      </c>
    </row>
    <row r="5348" spans="1:9" ht="6.75" customHeight="1" x14ac:dyDescent="0.2">
      <c r="B5348" s="127" t="str">
        <f t="shared" si="83"/>
        <v>Lon</v>
      </c>
      <c r="C5348" s="247" t="s">
        <v>202</v>
      </c>
      <c r="D5348" s="247"/>
      <c r="E5348" s="247"/>
      <c r="F5348" s="247"/>
      <c r="G5348" s="247"/>
    </row>
    <row r="5349" spans="1:9" ht="13.5" customHeight="1" x14ac:dyDescent="0.2">
      <c r="B5349" s="127" t="str">
        <f t="shared" ref="B5349:B5411" si="84">LEFT(C5349,3)</f>
        <v/>
      </c>
      <c r="C5349" s="247"/>
      <c r="D5349" s="247"/>
      <c r="E5349" s="247"/>
      <c r="F5349" s="247"/>
      <c r="G5349" s="247"/>
    </row>
    <row r="5350" spans="1:9" ht="6.75" customHeight="1" x14ac:dyDescent="0.2">
      <c r="B5350" s="127" t="str">
        <f t="shared" si="84"/>
        <v/>
      </c>
      <c r="C5350" s="247"/>
      <c r="D5350" s="247"/>
      <c r="E5350" s="247"/>
      <c r="F5350" s="247"/>
      <c r="G5350" s="247"/>
    </row>
    <row r="5351" spans="1:9" ht="13.5" customHeight="1" x14ac:dyDescent="0.2">
      <c r="B5351" s="127" t="str">
        <f t="shared" si="84"/>
        <v>Rep</v>
      </c>
      <c r="C5351" s="248" t="s">
        <v>203</v>
      </c>
      <c r="D5351" s="248"/>
      <c r="E5351" s="248"/>
      <c r="F5351" s="248"/>
      <c r="G5351" s="248"/>
    </row>
    <row r="5352" spans="1:9" ht="6.75" customHeight="1" x14ac:dyDescent="0.2">
      <c r="B5352" s="127" t="str">
        <f t="shared" si="84"/>
        <v/>
      </c>
    </row>
    <row r="5353" spans="1:9" ht="12.75" customHeight="1" x14ac:dyDescent="0.2">
      <c r="B5353" s="127" t="str">
        <f t="shared" si="84"/>
        <v>Cos</v>
      </c>
      <c r="C5353" s="248" t="s">
        <v>301</v>
      </c>
      <c r="D5353" s="248"/>
      <c r="E5353" s="248"/>
      <c r="F5353" s="248"/>
      <c r="G5353" s="248"/>
    </row>
    <row r="5354" spans="1:9" ht="13.5" customHeight="1" x14ac:dyDescent="0.2">
      <c r="B5354" s="127" t="str">
        <f t="shared" si="84"/>
        <v/>
      </c>
      <c r="C5354" s="248"/>
      <c r="D5354" s="248"/>
      <c r="E5354" s="248"/>
      <c r="F5354" s="248"/>
      <c r="G5354" s="248"/>
    </row>
    <row r="5355" spans="1:9" ht="6" customHeight="1" x14ac:dyDescent="0.2">
      <c r="B5355" s="127" t="str">
        <f t="shared" si="84"/>
        <v/>
      </c>
    </row>
    <row r="5356" spans="1:9" ht="13.5" customHeight="1" x14ac:dyDescent="0.2">
      <c r="B5356" s="127" t="str">
        <f t="shared" si="84"/>
        <v xml:space="preserve">
CF</v>
      </c>
      <c r="C5356" s="249" t="s">
        <v>205</v>
      </c>
      <c r="D5356" s="251" t="s">
        <v>206</v>
      </c>
      <c r="E5356" s="251" t="s">
        <v>207</v>
      </c>
      <c r="F5356" s="251" t="s">
        <v>208</v>
      </c>
      <c r="G5356" s="252" t="s">
        <v>209</v>
      </c>
      <c r="H5356" s="245" t="s">
        <v>210</v>
      </c>
      <c r="I5356" s="243" t="s">
        <v>211</v>
      </c>
    </row>
    <row r="5357" spans="1:9" ht="15" customHeight="1" x14ac:dyDescent="0.2">
      <c r="B5357" s="127" t="str">
        <f t="shared" si="84"/>
        <v/>
      </c>
      <c r="C5357" s="250"/>
      <c r="D5357" s="246"/>
      <c r="E5357" s="246"/>
      <c r="F5357" s="246"/>
      <c r="G5357" s="253"/>
      <c r="H5357" s="246"/>
      <c r="I5357" s="244"/>
    </row>
    <row r="5358" spans="1:9" ht="16.5" customHeight="1" x14ac:dyDescent="0.2">
      <c r="A5358" s="127">
        <v>10139</v>
      </c>
      <c r="B5358" s="126" t="s">
        <v>321</v>
      </c>
      <c r="C5358" s="147" t="s">
        <v>5</v>
      </c>
      <c r="D5358" s="148">
        <v>174784</v>
      </c>
      <c r="E5358" s="149"/>
      <c r="F5358" s="149"/>
      <c r="G5358" s="149"/>
      <c r="H5358" s="149"/>
      <c r="I5358" s="150"/>
    </row>
    <row r="5359" spans="1:9" ht="13.5" customHeight="1" x14ac:dyDescent="0.2">
      <c r="A5359" s="127">
        <v>10139</v>
      </c>
      <c r="B5359" s="127" t="str">
        <f t="shared" si="84"/>
        <v>I01</v>
      </c>
      <c r="C5359" s="129" t="s">
        <v>6</v>
      </c>
      <c r="D5359" s="130">
        <v>-4754436</v>
      </c>
      <c r="E5359" s="130">
        <v>-1320968</v>
      </c>
      <c r="F5359" s="130">
        <v>0</v>
      </c>
      <c r="G5359" s="130">
        <v>-1320968</v>
      </c>
      <c r="H5359" s="131">
        <v>27.78390538856765</v>
      </c>
      <c r="I5359" s="132">
        <v>-3433468</v>
      </c>
    </row>
    <row r="5360" spans="1:9" ht="13.5" customHeight="1" x14ac:dyDescent="0.2">
      <c r="A5360" s="127">
        <v>10139</v>
      </c>
      <c r="B5360" s="127" t="str">
        <f t="shared" si="84"/>
        <v>I03</v>
      </c>
      <c r="C5360" s="129" t="s">
        <v>7</v>
      </c>
      <c r="D5360" s="130">
        <v>-265683</v>
      </c>
      <c r="E5360" s="130">
        <v>-60552.08</v>
      </c>
      <c r="F5360" s="130">
        <v>0</v>
      </c>
      <c r="G5360" s="130">
        <v>-60552.08</v>
      </c>
      <c r="H5360" s="131">
        <v>22.791100672606071</v>
      </c>
      <c r="I5360" s="132">
        <v>-205130.92</v>
      </c>
    </row>
    <row r="5361" spans="1:9" ht="13.5" customHeight="1" x14ac:dyDescent="0.2">
      <c r="A5361" s="127">
        <v>10139</v>
      </c>
      <c r="B5361" s="127" t="str">
        <f t="shared" si="84"/>
        <v>I05</v>
      </c>
      <c r="C5361" s="129" t="s">
        <v>8</v>
      </c>
      <c r="D5361" s="130">
        <v>-380810</v>
      </c>
      <c r="E5361" s="130">
        <v>-95202.5</v>
      </c>
      <c r="F5361" s="130">
        <v>0</v>
      </c>
      <c r="G5361" s="130">
        <v>-95202.5</v>
      </c>
      <c r="H5361" s="131">
        <v>25</v>
      </c>
      <c r="I5361" s="132">
        <v>-285607.5</v>
      </c>
    </row>
    <row r="5362" spans="1:9" ht="13.5" customHeight="1" x14ac:dyDescent="0.2">
      <c r="A5362" s="127">
        <v>10139</v>
      </c>
      <c r="B5362" s="127" t="str">
        <f t="shared" si="84"/>
        <v>I06</v>
      </c>
      <c r="C5362" s="129" t="s">
        <v>9</v>
      </c>
      <c r="D5362" s="130">
        <v>-5000</v>
      </c>
      <c r="E5362" s="130">
        <v>-780</v>
      </c>
      <c r="F5362" s="130">
        <v>0</v>
      </c>
      <c r="G5362" s="130">
        <v>-780</v>
      </c>
      <c r="H5362" s="131">
        <v>15.6</v>
      </c>
      <c r="I5362" s="132">
        <v>-4220</v>
      </c>
    </row>
    <row r="5363" spans="1:9" ht="13.5" customHeight="1" x14ac:dyDescent="0.2">
      <c r="A5363" s="127">
        <v>10139</v>
      </c>
      <c r="B5363" s="127" t="str">
        <f t="shared" si="84"/>
        <v>I08</v>
      </c>
      <c r="C5363" s="129" t="s">
        <v>213</v>
      </c>
      <c r="D5363" s="130">
        <v>-5000</v>
      </c>
      <c r="E5363" s="130">
        <v>-1892.5</v>
      </c>
      <c r="F5363" s="130">
        <v>0</v>
      </c>
      <c r="G5363" s="130">
        <v>-1892.5</v>
      </c>
      <c r="H5363" s="131">
        <v>37.85</v>
      </c>
      <c r="I5363" s="132">
        <v>-3107.5</v>
      </c>
    </row>
    <row r="5364" spans="1:9" ht="13.5" customHeight="1" x14ac:dyDescent="0.2">
      <c r="A5364" s="127">
        <v>10139</v>
      </c>
      <c r="B5364" s="127" t="str">
        <f t="shared" si="84"/>
        <v>I09</v>
      </c>
      <c r="C5364" s="129" t="s">
        <v>10</v>
      </c>
      <c r="D5364" s="130">
        <v>-140000</v>
      </c>
      <c r="E5364" s="130">
        <v>-47511.09</v>
      </c>
      <c r="F5364" s="130">
        <v>0</v>
      </c>
      <c r="G5364" s="130">
        <v>-47511.09</v>
      </c>
      <c r="H5364" s="131">
        <v>33.936492857142859</v>
      </c>
      <c r="I5364" s="132">
        <v>-92488.91</v>
      </c>
    </row>
    <row r="5365" spans="1:9" ht="13.5" customHeight="1" x14ac:dyDescent="0.2">
      <c r="A5365" s="127">
        <v>10139</v>
      </c>
      <c r="B5365" s="127" t="str">
        <f t="shared" si="84"/>
        <v>I12</v>
      </c>
      <c r="C5365" s="129" t="s">
        <v>11</v>
      </c>
      <c r="D5365" s="130">
        <v>-37000</v>
      </c>
      <c r="E5365" s="130">
        <v>-44081.32</v>
      </c>
      <c r="F5365" s="130">
        <v>0</v>
      </c>
      <c r="G5365" s="130">
        <v>-44081.32</v>
      </c>
      <c r="H5365" s="131">
        <v>119.1387027027027</v>
      </c>
      <c r="I5365" s="132">
        <v>7081.32</v>
      </c>
    </row>
    <row r="5366" spans="1:9" ht="13.5" customHeight="1" x14ac:dyDescent="0.2">
      <c r="A5366" s="127">
        <v>10139</v>
      </c>
      <c r="B5366" s="127" t="str">
        <f t="shared" si="84"/>
        <v>I13</v>
      </c>
      <c r="C5366" s="129" t="s">
        <v>12</v>
      </c>
      <c r="D5366" s="130">
        <v>0</v>
      </c>
      <c r="E5366" s="130">
        <v>-6398</v>
      </c>
      <c r="F5366" s="130">
        <v>0</v>
      </c>
      <c r="G5366" s="130">
        <v>-6398</v>
      </c>
      <c r="H5366" s="131">
        <v>0</v>
      </c>
      <c r="I5366" s="132">
        <v>6398</v>
      </c>
    </row>
    <row r="5367" spans="1:9" ht="12.75" customHeight="1" x14ac:dyDescent="0.2">
      <c r="A5367" s="127">
        <v>10139</v>
      </c>
      <c r="B5367" s="127" t="str">
        <f t="shared" si="84"/>
        <v/>
      </c>
    </row>
    <row r="5368" spans="1:9" ht="13.5" customHeight="1" x14ac:dyDescent="0.2">
      <c r="A5368" s="127">
        <v>10139</v>
      </c>
      <c r="C5368" s="143" t="s">
        <v>14</v>
      </c>
      <c r="D5368" s="144">
        <v>-5587929</v>
      </c>
      <c r="E5368" s="144">
        <v>-1577385.49</v>
      </c>
      <c r="F5368" s="144">
        <v>0</v>
      </c>
      <c r="G5368" s="144">
        <v>-1577385.49</v>
      </c>
      <c r="H5368" s="145">
        <v>28.228445458057895</v>
      </c>
      <c r="I5368" s="146">
        <v>-4010543.51</v>
      </c>
    </row>
    <row r="5369" spans="1:9" ht="0.75" customHeight="1" x14ac:dyDescent="0.2">
      <c r="A5369" s="127">
        <v>10139</v>
      </c>
      <c r="B5369" s="127" t="str">
        <f t="shared" si="84"/>
        <v/>
      </c>
    </row>
    <row r="5370" spans="1:9" ht="13.5" customHeight="1" x14ac:dyDescent="0.2">
      <c r="A5370" s="127">
        <v>10139</v>
      </c>
      <c r="B5370" s="127" t="str">
        <f t="shared" si="84"/>
        <v>E01</v>
      </c>
      <c r="C5370" s="129" t="s">
        <v>15</v>
      </c>
      <c r="D5370" s="130">
        <v>3263139</v>
      </c>
      <c r="E5370" s="130">
        <v>762302.53</v>
      </c>
      <c r="F5370" s="130">
        <v>0</v>
      </c>
      <c r="G5370" s="130">
        <v>762302.53</v>
      </c>
      <c r="H5370" s="131">
        <v>23.36101925170825</v>
      </c>
      <c r="I5370" s="132">
        <v>2500836.4700000002</v>
      </c>
    </row>
    <row r="5371" spans="1:9" ht="13.5" customHeight="1" x14ac:dyDescent="0.2">
      <c r="A5371" s="127">
        <v>10139</v>
      </c>
      <c r="B5371" s="127" t="str">
        <f t="shared" si="84"/>
        <v>E03</v>
      </c>
      <c r="C5371" s="129" t="s">
        <v>17</v>
      </c>
      <c r="D5371" s="130">
        <v>824503</v>
      </c>
      <c r="E5371" s="130">
        <v>216823.94</v>
      </c>
      <c r="F5371" s="130">
        <v>0</v>
      </c>
      <c r="G5371" s="130">
        <v>216823.94</v>
      </c>
      <c r="H5371" s="131">
        <v>26.297531967742994</v>
      </c>
      <c r="I5371" s="132">
        <v>607679.06000000006</v>
      </c>
    </row>
    <row r="5372" spans="1:9" ht="13.5" customHeight="1" x14ac:dyDescent="0.2">
      <c r="A5372" s="127">
        <v>10139</v>
      </c>
      <c r="B5372" s="127" t="str">
        <f t="shared" si="84"/>
        <v>E04</v>
      </c>
      <c r="C5372" s="129" t="s">
        <v>18</v>
      </c>
      <c r="D5372" s="130">
        <v>93677</v>
      </c>
      <c r="E5372" s="130">
        <v>22808.34</v>
      </c>
      <c r="F5372" s="130">
        <v>0</v>
      </c>
      <c r="G5372" s="130">
        <v>22808.34</v>
      </c>
      <c r="H5372" s="131">
        <v>24.347854862986647</v>
      </c>
      <c r="I5372" s="132">
        <v>70868.66</v>
      </c>
    </row>
    <row r="5373" spans="1:9" ht="13.5" customHeight="1" x14ac:dyDescent="0.2">
      <c r="A5373" s="127">
        <v>10139</v>
      </c>
      <c r="B5373" s="127" t="str">
        <f t="shared" si="84"/>
        <v>E05</v>
      </c>
      <c r="C5373" s="129" t="s">
        <v>214</v>
      </c>
      <c r="D5373" s="130">
        <v>458270</v>
      </c>
      <c r="E5373" s="130">
        <v>107458</v>
      </c>
      <c r="F5373" s="130">
        <v>0</v>
      </c>
      <c r="G5373" s="130">
        <v>107458</v>
      </c>
      <c r="H5373" s="131">
        <v>23.448621991402447</v>
      </c>
      <c r="I5373" s="132">
        <v>350812</v>
      </c>
    </row>
    <row r="5374" spans="1:9" ht="13.5" customHeight="1" x14ac:dyDescent="0.2">
      <c r="A5374" s="127">
        <v>10139</v>
      </c>
      <c r="B5374" s="127" t="str">
        <f t="shared" si="84"/>
        <v>E07</v>
      </c>
      <c r="C5374" s="129" t="s">
        <v>19</v>
      </c>
      <c r="D5374" s="130">
        <v>39959</v>
      </c>
      <c r="E5374" s="130">
        <v>11971.76</v>
      </c>
      <c r="F5374" s="130">
        <v>0</v>
      </c>
      <c r="G5374" s="130">
        <v>11971.76</v>
      </c>
      <c r="H5374" s="131">
        <v>29.960109111839639</v>
      </c>
      <c r="I5374" s="132">
        <v>27987.24</v>
      </c>
    </row>
    <row r="5375" spans="1:9" ht="13.5" customHeight="1" x14ac:dyDescent="0.2">
      <c r="A5375" s="127">
        <v>10139</v>
      </c>
      <c r="B5375" s="127" t="str">
        <f t="shared" si="84"/>
        <v>E08</v>
      </c>
      <c r="C5375" s="129" t="s">
        <v>20</v>
      </c>
      <c r="D5375" s="130">
        <v>53639</v>
      </c>
      <c r="E5375" s="130">
        <v>14546.88</v>
      </c>
      <c r="F5375" s="130">
        <v>0</v>
      </c>
      <c r="G5375" s="130">
        <v>14546.88</v>
      </c>
      <c r="H5375" s="131">
        <v>27.119968679505583</v>
      </c>
      <c r="I5375" s="132">
        <v>39092.120000000003</v>
      </c>
    </row>
    <row r="5376" spans="1:9" ht="13.5" customHeight="1" x14ac:dyDescent="0.2">
      <c r="A5376" s="127">
        <v>10139</v>
      </c>
      <c r="B5376" s="127" t="str">
        <f t="shared" si="84"/>
        <v>E09</v>
      </c>
      <c r="C5376" s="129" t="s">
        <v>215</v>
      </c>
      <c r="D5376" s="130">
        <v>19400</v>
      </c>
      <c r="E5376" s="130">
        <v>7735.41</v>
      </c>
      <c r="F5376" s="130">
        <v>0</v>
      </c>
      <c r="G5376" s="130">
        <v>7735.41</v>
      </c>
      <c r="H5376" s="131">
        <v>39.873247422680414</v>
      </c>
      <c r="I5376" s="132">
        <v>11664.59</v>
      </c>
    </row>
    <row r="5377" spans="1:9" ht="13.5" customHeight="1" x14ac:dyDescent="0.2">
      <c r="A5377" s="127">
        <v>10139</v>
      </c>
      <c r="B5377" s="127" t="str">
        <f t="shared" si="84"/>
        <v>E10</v>
      </c>
      <c r="C5377" s="129" t="s">
        <v>21</v>
      </c>
      <c r="D5377" s="130">
        <v>806</v>
      </c>
      <c r="E5377" s="130">
        <v>806</v>
      </c>
      <c r="F5377" s="130">
        <v>0</v>
      </c>
      <c r="G5377" s="130">
        <v>806</v>
      </c>
      <c r="H5377" s="131">
        <v>100</v>
      </c>
      <c r="I5377" s="132">
        <v>0</v>
      </c>
    </row>
    <row r="5378" spans="1:9" ht="13.5" customHeight="1" x14ac:dyDescent="0.2">
      <c r="A5378" s="127">
        <v>10139</v>
      </c>
      <c r="B5378" s="127" t="str">
        <f t="shared" si="84"/>
        <v>E11</v>
      </c>
      <c r="C5378" s="129" t="s">
        <v>22</v>
      </c>
      <c r="D5378" s="130">
        <v>4100</v>
      </c>
      <c r="E5378" s="130">
        <v>0</v>
      </c>
      <c r="F5378" s="130">
        <v>0</v>
      </c>
      <c r="G5378" s="130">
        <v>0</v>
      </c>
      <c r="H5378" s="131">
        <v>0</v>
      </c>
      <c r="I5378" s="132">
        <v>4100</v>
      </c>
    </row>
    <row r="5379" spans="1:9" ht="12.75" customHeight="1" x14ac:dyDescent="0.2">
      <c r="A5379" s="127">
        <v>10139</v>
      </c>
      <c r="B5379" s="127" t="str">
        <f t="shared" si="84"/>
        <v/>
      </c>
    </row>
    <row r="5380" spans="1:9" ht="13.5" customHeight="1" x14ac:dyDescent="0.2">
      <c r="A5380" s="127">
        <v>10139</v>
      </c>
      <c r="C5380" s="143" t="s">
        <v>23</v>
      </c>
      <c r="D5380" s="144">
        <v>4757493</v>
      </c>
      <c r="E5380" s="144">
        <v>1144452.8600000001</v>
      </c>
      <c r="F5380" s="144">
        <v>0</v>
      </c>
      <c r="G5380" s="144">
        <v>1144452.8600000001</v>
      </c>
      <c r="H5380" s="145">
        <v>24.055797034278349</v>
      </c>
      <c r="I5380" s="146">
        <v>3613040.14</v>
      </c>
    </row>
    <row r="5381" spans="1:9" ht="13.5" customHeight="1" x14ac:dyDescent="0.2">
      <c r="A5381" s="127">
        <v>10139</v>
      </c>
      <c r="B5381" s="127" t="str">
        <f t="shared" si="84"/>
        <v>E12</v>
      </c>
      <c r="C5381" s="129" t="s">
        <v>24</v>
      </c>
      <c r="D5381" s="130">
        <v>56200</v>
      </c>
      <c r="E5381" s="130">
        <v>7475.53</v>
      </c>
      <c r="F5381" s="130">
        <v>0</v>
      </c>
      <c r="G5381" s="130">
        <v>7475.53</v>
      </c>
      <c r="H5381" s="131">
        <v>13.301654804270461</v>
      </c>
      <c r="I5381" s="132">
        <v>48724.47</v>
      </c>
    </row>
    <row r="5382" spans="1:9" ht="13.5" customHeight="1" x14ac:dyDescent="0.2">
      <c r="A5382" s="127">
        <v>10139</v>
      </c>
      <c r="B5382" s="127" t="str">
        <f t="shared" si="84"/>
        <v>E13</v>
      </c>
      <c r="C5382" s="129" t="s">
        <v>216</v>
      </c>
      <c r="D5382" s="130">
        <v>4000</v>
      </c>
      <c r="E5382" s="130">
        <v>558.9</v>
      </c>
      <c r="F5382" s="130">
        <v>0</v>
      </c>
      <c r="G5382" s="130">
        <v>558.9</v>
      </c>
      <c r="H5382" s="131">
        <v>13.9725</v>
      </c>
      <c r="I5382" s="132">
        <v>3441.1</v>
      </c>
    </row>
    <row r="5383" spans="1:9" ht="13.5" customHeight="1" x14ac:dyDescent="0.2">
      <c r="A5383" s="127">
        <v>10139</v>
      </c>
      <c r="B5383" s="127" t="str">
        <f t="shared" si="84"/>
        <v>E14</v>
      </c>
      <c r="C5383" s="129" t="s">
        <v>25</v>
      </c>
      <c r="D5383" s="130">
        <v>53550</v>
      </c>
      <c r="E5383" s="130">
        <v>13767.83</v>
      </c>
      <c r="F5383" s="130">
        <v>0</v>
      </c>
      <c r="G5383" s="130">
        <v>13767.83</v>
      </c>
      <c r="H5383" s="131">
        <v>25.710233426704018</v>
      </c>
      <c r="I5383" s="132">
        <v>39782.17</v>
      </c>
    </row>
    <row r="5384" spans="1:9" ht="13.5" customHeight="1" x14ac:dyDescent="0.2">
      <c r="A5384" s="127">
        <v>10139</v>
      </c>
      <c r="B5384" s="127" t="str">
        <f t="shared" si="84"/>
        <v>E15</v>
      </c>
      <c r="C5384" s="129" t="s">
        <v>26</v>
      </c>
      <c r="D5384" s="130">
        <v>5600</v>
      </c>
      <c r="E5384" s="130">
        <v>2237.86</v>
      </c>
      <c r="F5384" s="130">
        <v>0</v>
      </c>
      <c r="G5384" s="130">
        <v>2237.86</v>
      </c>
      <c r="H5384" s="131">
        <v>39.961785714285718</v>
      </c>
      <c r="I5384" s="132">
        <v>3362.14</v>
      </c>
    </row>
    <row r="5385" spans="1:9" ht="13.5" customHeight="1" x14ac:dyDescent="0.2">
      <c r="A5385" s="127">
        <v>10139</v>
      </c>
      <c r="B5385" s="127" t="str">
        <f t="shared" si="84"/>
        <v>E16</v>
      </c>
      <c r="C5385" s="129" t="s">
        <v>27</v>
      </c>
      <c r="D5385" s="130">
        <v>57000</v>
      </c>
      <c r="E5385" s="130">
        <v>760.49</v>
      </c>
      <c r="F5385" s="130">
        <v>0</v>
      </c>
      <c r="G5385" s="130">
        <v>760.49</v>
      </c>
      <c r="H5385" s="131">
        <v>1.3341929824561403</v>
      </c>
      <c r="I5385" s="132">
        <v>56239.51</v>
      </c>
    </row>
    <row r="5386" spans="1:9" ht="13.5" customHeight="1" x14ac:dyDescent="0.2">
      <c r="A5386" s="127">
        <v>10139</v>
      </c>
      <c r="B5386" s="127" t="str">
        <f t="shared" si="84"/>
        <v>E17</v>
      </c>
      <c r="C5386" s="129" t="s">
        <v>28</v>
      </c>
      <c r="D5386" s="130">
        <v>56886</v>
      </c>
      <c r="E5386" s="130">
        <v>17546</v>
      </c>
      <c r="F5386" s="130">
        <v>0</v>
      </c>
      <c r="G5386" s="130">
        <v>17546</v>
      </c>
      <c r="H5386" s="131">
        <v>30.844144429209301</v>
      </c>
      <c r="I5386" s="132">
        <v>39340</v>
      </c>
    </row>
    <row r="5387" spans="1:9" ht="13.5" customHeight="1" x14ac:dyDescent="0.2">
      <c r="A5387" s="127">
        <v>10139</v>
      </c>
      <c r="B5387" s="127" t="str">
        <f t="shared" si="84"/>
        <v>E18</v>
      </c>
      <c r="C5387" s="129" t="s">
        <v>29</v>
      </c>
      <c r="D5387" s="130">
        <v>43270</v>
      </c>
      <c r="E5387" s="130">
        <v>12153.08</v>
      </c>
      <c r="F5387" s="130">
        <v>0</v>
      </c>
      <c r="G5387" s="130">
        <v>12153.08</v>
      </c>
      <c r="H5387" s="131">
        <v>28.086618904552807</v>
      </c>
      <c r="I5387" s="132">
        <v>31116.92</v>
      </c>
    </row>
    <row r="5388" spans="1:9" ht="12.75" customHeight="1" x14ac:dyDescent="0.2">
      <c r="A5388" s="127">
        <v>10139</v>
      </c>
      <c r="B5388" s="127" t="str">
        <f t="shared" si="84"/>
        <v/>
      </c>
    </row>
    <row r="5389" spans="1:9" ht="13.5" customHeight="1" x14ac:dyDescent="0.2">
      <c r="A5389" s="127">
        <v>10139</v>
      </c>
      <c r="C5389" s="143" t="s">
        <v>30</v>
      </c>
      <c r="D5389" s="144">
        <v>276506</v>
      </c>
      <c r="E5389" s="144">
        <v>54499.69</v>
      </c>
      <c r="F5389" s="144">
        <v>0</v>
      </c>
      <c r="G5389" s="144">
        <v>54499.69</v>
      </c>
      <c r="H5389" s="145">
        <v>19.710129255784686</v>
      </c>
      <c r="I5389" s="146">
        <v>222006.31</v>
      </c>
    </row>
    <row r="5390" spans="1:9" ht="13.5" customHeight="1" x14ac:dyDescent="0.2">
      <c r="A5390" s="127">
        <v>10139</v>
      </c>
      <c r="B5390" s="127" t="str">
        <f t="shared" si="84"/>
        <v>E19</v>
      </c>
      <c r="C5390" s="129" t="s">
        <v>31</v>
      </c>
      <c r="D5390" s="130">
        <v>160000</v>
      </c>
      <c r="E5390" s="130">
        <v>66051.289999999994</v>
      </c>
      <c r="F5390" s="130">
        <v>0</v>
      </c>
      <c r="G5390" s="130">
        <v>66051.289999999994</v>
      </c>
      <c r="H5390" s="131">
        <v>41.282056249999989</v>
      </c>
      <c r="I5390" s="132">
        <v>93948.71</v>
      </c>
    </row>
    <row r="5391" spans="1:9" ht="13.5" customHeight="1" x14ac:dyDescent="0.2">
      <c r="A5391" s="127">
        <v>10139</v>
      </c>
      <c r="B5391" s="127" t="str">
        <f t="shared" si="84"/>
        <v>E20</v>
      </c>
      <c r="C5391" s="129" t="s">
        <v>32</v>
      </c>
      <c r="D5391" s="130">
        <v>87755</v>
      </c>
      <c r="E5391" s="130">
        <v>62724.9</v>
      </c>
      <c r="F5391" s="130">
        <v>0</v>
      </c>
      <c r="G5391" s="130">
        <v>62724.9</v>
      </c>
      <c r="H5391" s="131">
        <v>71.477294741040396</v>
      </c>
      <c r="I5391" s="132">
        <v>25030.1</v>
      </c>
    </row>
    <row r="5392" spans="1:9" ht="13.5" customHeight="1" x14ac:dyDescent="0.2">
      <c r="A5392" s="127">
        <v>10139</v>
      </c>
      <c r="B5392" s="127" t="str">
        <f t="shared" si="84"/>
        <v>E21</v>
      </c>
      <c r="C5392" s="129" t="s">
        <v>302</v>
      </c>
      <c r="D5392" s="130">
        <v>37000</v>
      </c>
      <c r="E5392" s="130">
        <v>17724.419999999998</v>
      </c>
      <c r="F5392" s="130">
        <v>0</v>
      </c>
      <c r="G5392" s="130">
        <v>17724.419999999998</v>
      </c>
      <c r="H5392" s="131">
        <v>47.903837837837827</v>
      </c>
      <c r="I5392" s="132">
        <v>19275.580000000002</v>
      </c>
    </row>
    <row r="5393" spans="1:9" ht="13.5" customHeight="1" x14ac:dyDescent="0.2">
      <c r="A5393" s="127">
        <v>10139</v>
      </c>
      <c r="B5393" s="127" t="str">
        <f t="shared" si="84"/>
        <v>E22</v>
      </c>
      <c r="C5393" s="129" t="s">
        <v>33</v>
      </c>
      <c r="D5393" s="130">
        <v>19350</v>
      </c>
      <c r="E5393" s="130">
        <v>10043.040000000001</v>
      </c>
      <c r="F5393" s="130">
        <v>0</v>
      </c>
      <c r="G5393" s="130">
        <v>10043.040000000001</v>
      </c>
      <c r="H5393" s="131">
        <v>51.90201550387598</v>
      </c>
      <c r="I5393" s="132">
        <v>9306.9599999999991</v>
      </c>
    </row>
    <row r="5394" spans="1:9" ht="13.5" customHeight="1" x14ac:dyDescent="0.2">
      <c r="A5394" s="127">
        <v>10139</v>
      </c>
      <c r="B5394" s="127" t="str">
        <f t="shared" si="84"/>
        <v>E23</v>
      </c>
      <c r="C5394" s="129" t="s">
        <v>34</v>
      </c>
      <c r="D5394" s="130">
        <v>23680</v>
      </c>
      <c r="E5394" s="130">
        <v>1580</v>
      </c>
      <c r="F5394" s="130">
        <v>0</v>
      </c>
      <c r="G5394" s="130">
        <v>1580</v>
      </c>
      <c r="H5394" s="131">
        <v>6.6722972972972965</v>
      </c>
      <c r="I5394" s="132">
        <v>22100</v>
      </c>
    </row>
    <row r="5395" spans="1:9" ht="13.5" customHeight="1" x14ac:dyDescent="0.2">
      <c r="A5395" s="127">
        <v>10139</v>
      </c>
      <c r="B5395" s="127" t="str">
        <f t="shared" si="84"/>
        <v>E25</v>
      </c>
      <c r="C5395" s="129" t="s">
        <v>36</v>
      </c>
      <c r="D5395" s="130">
        <v>171990</v>
      </c>
      <c r="E5395" s="130">
        <v>41179.600000000006</v>
      </c>
      <c r="F5395" s="130">
        <v>0</v>
      </c>
      <c r="G5395" s="130">
        <v>41179.600000000006</v>
      </c>
      <c r="H5395" s="131">
        <v>23.943019943019955</v>
      </c>
      <c r="I5395" s="132">
        <v>130810.4</v>
      </c>
    </row>
    <row r="5396" spans="1:9" ht="12.75" customHeight="1" x14ac:dyDescent="0.2">
      <c r="A5396" s="127">
        <v>10139</v>
      </c>
      <c r="B5396" s="127" t="str">
        <f t="shared" si="84"/>
        <v/>
      </c>
    </row>
    <row r="5397" spans="1:9" ht="13.5" customHeight="1" x14ac:dyDescent="0.2">
      <c r="A5397" s="127">
        <v>10139</v>
      </c>
      <c r="C5397" s="143" t="s">
        <v>37</v>
      </c>
      <c r="D5397" s="144">
        <v>499775</v>
      </c>
      <c r="E5397" s="144">
        <v>199303.25</v>
      </c>
      <c r="F5397" s="144">
        <v>0</v>
      </c>
      <c r="G5397" s="144">
        <v>199303.25</v>
      </c>
      <c r="H5397" s="145">
        <v>39.878595367915565</v>
      </c>
      <c r="I5397" s="146">
        <v>300471.75</v>
      </c>
    </row>
    <row r="5398" spans="1:9" ht="13.5" customHeight="1" x14ac:dyDescent="0.2">
      <c r="A5398" s="127">
        <v>10139</v>
      </c>
      <c r="B5398" s="127" t="str">
        <f t="shared" si="84"/>
        <v>E26</v>
      </c>
      <c r="C5398" s="129" t="s">
        <v>38</v>
      </c>
      <c r="D5398" s="130">
        <v>75000</v>
      </c>
      <c r="E5398" s="130">
        <v>21509.86</v>
      </c>
      <c r="F5398" s="130">
        <v>0</v>
      </c>
      <c r="G5398" s="130">
        <v>21509.86</v>
      </c>
      <c r="H5398" s="131">
        <v>28.679813333333332</v>
      </c>
      <c r="I5398" s="132">
        <v>53490.14</v>
      </c>
    </row>
    <row r="5399" spans="1:9" ht="13.5" customHeight="1" x14ac:dyDescent="0.2">
      <c r="A5399" s="127">
        <v>10139</v>
      </c>
      <c r="B5399" s="127" t="str">
        <f t="shared" si="84"/>
        <v>E27</v>
      </c>
      <c r="C5399" s="129" t="s">
        <v>39</v>
      </c>
      <c r="D5399" s="130">
        <v>91288</v>
      </c>
      <c r="E5399" s="130">
        <v>27164.47</v>
      </c>
      <c r="F5399" s="130">
        <v>0</v>
      </c>
      <c r="G5399" s="130">
        <v>27164.47</v>
      </c>
      <c r="H5399" s="131">
        <v>29.756890281307509</v>
      </c>
      <c r="I5399" s="132">
        <v>64123.53</v>
      </c>
    </row>
    <row r="5400" spans="1:9" ht="13.5" customHeight="1" x14ac:dyDescent="0.2">
      <c r="A5400" s="127">
        <v>10139</v>
      </c>
      <c r="B5400" s="127" t="str">
        <f t="shared" si="84"/>
        <v>E28</v>
      </c>
      <c r="C5400" s="129" t="s">
        <v>40</v>
      </c>
      <c r="D5400" s="130">
        <v>28325</v>
      </c>
      <c r="E5400" s="130">
        <v>1135</v>
      </c>
      <c r="F5400" s="130">
        <v>0</v>
      </c>
      <c r="G5400" s="130">
        <v>1135</v>
      </c>
      <c r="H5400" s="131">
        <v>4.0070609002647837</v>
      </c>
      <c r="I5400" s="132">
        <v>27190</v>
      </c>
    </row>
    <row r="5401" spans="1:9" ht="12.75" customHeight="1" x14ac:dyDescent="0.2">
      <c r="A5401" s="127">
        <v>10139</v>
      </c>
      <c r="B5401" s="127" t="str">
        <f t="shared" si="84"/>
        <v/>
      </c>
    </row>
    <row r="5402" spans="1:9" ht="13.5" customHeight="1" x14ac:dyDescent="0.2">
      <c r="A5402" s="127">
        <v>10139</v>
      </c>
      <c r="C5402" s="143" t="s">
        <v>41</v>
      </c>
      <c r="D5402" s="144">
        <v>194613</v>
      </c>
      <c r="E5402" s="144">
        <v>49809.33</v>
      </c>
      <c r="F5402" s="144">
        <v>0</v>
      </c>
      <c r="G5402" s="144">
        <v>49809.33</v>
      </c>
      <c r="H5402" s="145">
        <v>25.594040480337902</v>
      </c>
      <c r="I5402" s="146">
        <v>144803.67000000001</v>
      </c>
    </row>
    <row r="5403" spans="1:9" ht="13.5" customHeight="1" x14ac:dyDescent="0.2">
      <c r="A5403" s="127">
        <v>10139</v>
      </c>
      <c r="B5403" s="127" t="str">
        <f t="shared" si="84"/>
        <v>Con</v>
      </c>
      <c r="C5403" s="129" t="s">
        <v>42</v>
      </c>
      <c r="D5403" s="130">
        <v>34326</v>
      </c>
      <c r="E5403" s="130">
        <v>0</v>
      </c>
      <c r="F5403" s="130">
        <v>0</v>
      </c>
      <c r="G5403" s="130">
        <v>0</v>
      </c>
      <c r="H5403" s="131">
        <v>0</v>
      </c>
      <c r="I5403" s="132">
        <v>34326</v>
      </c>
    </row>
    <row r="5404" spans="1:9" ht="12.75" customHeight="1" x14ac:dyDescent="0.2">
      <c r="A5404" s="127">
        <v>10139</v>
      </c>
      <c r="B5404" s="127" t="str">
        <f t="shared" si="84"/>
        <v/>
      </c>
    </row>
    <row r="5405" spans="1:9" ht="13.5" customHeight="1" x14ac:dyDescent="0.2">
      <c r="A5405" s="127">
        <v>10139</v>
      </c>
      <c r="C5405" s="143" t="s">
        <v>44</v>
      </c>
      <c r="D5405" s="144">
        <v>34326</v>
      </c>
      <c r="E5405" s="144">
        <v>0</v>
      </c>
      <c r="F5405" s="144">
        <v>0</v>
      </c>
      <c r="G5405" s="144">
        <v>0</v>
      </c>
      <c r="H5405" s="145">
        <v>0</v>
      </c>
      <c r="I5405" s="146">
        <v>34326</v>
      </c>
    </row>
    <row r="5406" spans="1:9" ht="0.75" customHeight="1" x14ac:dyDescent="0.2">
      <c r="A5406" s="127">
        <v>10139</v>
      </c>
      <c r="B5406" s="127" t="str">
        <f t="shared" si="84"/>
        <v/>
      </c>
    </row>
    <row r="5407" spans="1:9" ht="15.75" customHeight="1" x14ac:dyDescent="0.2">
      <c r="A5407" s="127">
        <v>10139</v>
      </c>
      <c r="C5407" s="139" t="s">
        <v>45</v>
      </c>
      <c r="D5407" s="140">
        <v>5762713</v>
      </c>
      <c r="E5407" s="140">
        <v>1448065.13</v>
      </c>
      <c r="F5407" s="140">
        <v>0</v>
      </c>
      <c r="G5407" s="140">
        <v>1448065.13</v>
      </c>
      <c r="H5407" s="141">
        <v>25.128184068857845</v>
      </c>
      <c r="I5407" s="142">
        <v>4314647.87</v>
      </c>
    </row>
    <row r="5408" spans="1:9" ht="14.25" customHeight="1" x14ac:dyDescent="0.2">
      <c r="A5408" s="127">
        <v>10139</v>
      </c>
      <c r="B5408" s="127" t="s">
        <v>322</v>
      </c>
      <c r="C5408" s="161" t="s">
        <v>46</v>
      </c>
      <c r="D5408" s="162">
        <v>174784</v>
      </c>
      <c r="E5408" s="162">
        <v>-129320.36</v>
      </c>
      <c r="F5408" s="162">
        <v>0</v>
      </c>
      <c r="G5408" s="162">
        <v>-129320.36</v>
      </c>
      <c r="H5408" s="151">
        <v>-73.988671731966306</v>
      </c>
      <c r="I5408" s="152">
        <v>304104.36</v>
      </c>
    </row>
    <row r="5409" spans="1:9" ht="16.5" customHeight="1" x14ac:dyDescent="0.2">
      <c r="A5409" s="127">
        <v>10139</v>
      </c>
      <c r="B5409" s="127" t="s">
        <v>323</v>
      </c>
      <c r="C5409" s="153" t="s">
        <v>47</v>
      </c>
      <c r="D5409" s="154">
        <v>25217</v>
      </c>
      <c r="E5409" s="155"/>
      <c r="F5409" s="155"/>
      <c r="G5409" s="155"/>
      <c r="H5409" s="155"/>
      <c r="I5409" s="156"/>
    </row>
    <row r="5410" spans="1:9" ht="13.5" customHeight="1" x14ac:dyDescent="0.2">
      <c r="A5410" s="127">
        <v>10139</v>
      </c>
      <c r="B5410" s="127" t="str">
        <f>LEFT(C5410,4)</f>
        <v>CI01</v>
      </c>
      <c r="C5410" s="129" t="s">
        <v>48</v>
      </c>
      <c r="D5410" s="130">
        <v>-17298</v>
      </c>
      <c r="E5410" s="130">
        <v>-4324.38</v>
      </c>
      <c r="F5410" s="130">
        <v>0</v>
      </c>
      <c r="G5410" s="130">
        <v>-4324.38</v>
      </c>
      <c r="H5410" s="131">
        <v>24.999306278182448</v>
      </c>
      <c r="I5410" s="132">
        <v>-12973.62</v>
      </c>
    </row>
    <row r="5411" spans="1:9" ht="12.75" customHeight="1" x14ac:dyDescent="0.2">
      <c r="A5411" s="127">
        <v>10139</v>
      </c>
      <c r="B5411" s="127" t="str">
        <f t="shared" si="84"/>
        <v/>
      </c>
    </row>
    <row r="5412" spans="1:9" ht="13.5" customHeight="1" x14ac:dyDescent="0.2">
      <c r="A5412" s="127">
        <v>10139</v>
      </c>
      <c r="C5412" s="143" t="s">
        <v>51</v>
      </c>
      <c r="D5412" s="144">
        <v>-17298</v>
      </c>
      <c r="E5412" s="144">
        <v>-4324.38</v>
      </c>
      <c r="F5412" s="144">
        <v>0</v>
      </c>
      <c r="G5412" s="144">
        <v>-4324.38</v>
      </c>
      <c r="H5412" s="145">
        <v>24.999306278182448</v>
      </c>
      <c r="I5412" s="146">
        <v>-12973.62</v>
      </c>
    </row>
    <row r="5413" spans="1:9" ht="0.75" customHeight="1" x14ac:dyDescent="0.2">
      <c r="A5413" s="127">
        <v>10139</v>
      </c>
      <c r="B5413" s="127" t="str">
        <f t="shared" ref="B5413:B5475" si="85">LEFT(C5413,3)</f>
        <v/>
      </c>
    </row>
    <row r="5414" spans="1:9" ht="13.5" customHeight="1" x14ac:dyDescent="0.2">
      <c r="A5414" s="127">
        <v>10139</v>
      </c>
      <c r="B5414" s="127" t="str">
        <f>LEFT(C5414,4)</f>
        <v>CE02</v>
      </c>
      <c r="C5414" s="129" t="s">
        <v>230</v>
      </c>
      <c r="D5414" s="130">
        <v>22515</v>
      </c>
      <c r="E5414" s="130">
        <v>0</v>
      </c>
      <c r="F5414" s="130">
        <v>0</v>
      </c>
      <c r="G5414" s="130">
        <v>0</v>
      </c>
      <c r="H5414" s="131">
        <v>0</v>
      </c>
      <c r="I5414" s="132">
        <v>22515</v>
      </c>
    </row>
    <row r="5415" spans="1:9" ht="13.5" customHeight="1" x14ac:dyDescent="0.2">
      <c r="A5415" s="127">
        <v>10139</v>
      </c>
      <c r="B5415" s="127" t="str">
        <f>LEFT(C5415,4)</f>
        <v>CE04</v>
      </c>
      <c r="C5415" s="129" t="s">
        <v>227</v>
      </c>
      <c r="D5415" s="130">
        <v>20000</v>
      </c>
      <c r="E5415" s="130">
        <v>0</v>
      </c>
      <c r="F5415" s="130">
        <v>0</v>
      </c>
      <c r="G5415" s="130">
        <v>0</v>
      </c>
      <c r="H5415" s="131">
        <v>0</v>
      </c>
      <c r="I5415" s="132">
        <v>20000</v>
      </c>
    </row>
    <row r="5416" spans="1:9" ht="12.75" customHeight="1" x14ac:dyDescent="0.2">
      <c r="A5416" s="127">
        <v>10139</v>
      </c>
      <c r="B5416" s="127" t="str">
        <f t="shared" si="85"/>
        <v/>
      </c>
    </row>
    <row r="5417" spans="1:9" ht="13.5" customHeight="1" x14ac:dyDescent="0.2">
      <c r="A5417" s="127">
        <v>10139</v>
      </c>
      <c r="C5417" s="143" t="s">
        <v>56</v>
      </c>
      <c r="D5417" s="144">
        <v>42515</v>
      </c>
      <c r="E5417" s="144">
        <v>0</v>
      </c>
      <c r="F5417" s="144">
        <v>0</v>
      </c>
      <c r="G5417" s="144">
        <v>0</v>
      </c>
      <c r="H5417" s="145">
        <v>0</v>
      </c>
      <c r="I5417" s="146">
        <v>42515</v>
      </c>
    </row>
    <row r="5418" spans="1:9" ht="0.75" customHeight="1" x14ac:dyDescent="0.2">
      <c r="A5418" s="127">
        <v>10139</v>
      </c>
      <c r="B5418" s="127" t="str">
        <f t="shared" si="85"/>
        <v/>
      </c>
    </row>
    <row r="5419" spans="1:9" ht="14.25" customHeight="1" x14ac:dyDescent="0.2">
      <c r="A5419" s="127">
        <v>10139</v>
      </c>
      <c r="B5419" s="127" t="s">
        <v>324</v>
      </c>
      <c r="C5419" s="157" t="s">
        <v>57</v>
      </c>
      <c r="D5419" s="158">
        <v>25217</v>
      </c>
      <c r="E5419" s="158">
        <v>-4324.38</v>
      </c>
      <c r="F5419" s="158">
        <v>0</v>
      </c>
      <c r="G5419" s="158">
        <v>-4324.38</v>
      </c>
      <c r="H5419" s="159">
        <v>-17.148669548320573</v>
      </c>
      <c r="I5419" s="160">
        <v>29541.38</v>
      </c>
    </row>
    <row r="5420" spans="1:9" ht="0.75" customHeight="1" x14ac:dyDescent="0.2">
      <c r="A5420" s="127">
        <v>10139</v>
      </c>
      <c r="B5420" s="127" t="str">
        <f t="shared" si="85"/>
        <v/>
      </c>
    </row>
    <row r="5421" spans="1:9" ht="14.25" customHeight="1" x14ac:dyDescent="0.2">
      <c r="A5421" s="127">
        <v>10139</v>
      </c>
      <c r="B5421" s="127" t="str">
        <f t="shared" si="85"/>
        <v>TOT</v>
      </c>
      <c r="C5421" s="133" t="s">
        <v>58</v>
      </c>
      <c r="D5421" s="134">
        <v>200001</v>
      </c>
      <c r="E5421" s="134">
        <v>-133644.74</v>
      </c>
      <c r="F5421" s="134">
        <v>0</v>
      </c>
      <c r="G5421" s="134">
        <v>-133644.74</v>
      </c>
      <c r="H5421" s="135">
        <v>-66.822035889820555</v>
      </c>
      <c r="I5421" s="136">
        <v>333645.74</v>
      </c>
    </row>
    <row r="5422" spans="1:9" ht="6.75" customHeight="1" x14ac:dyDescent="0.2">
      <c r="B5422" s="127" t="str">
        <f t="shared" si="85"/>
        <v>Lon</v>
      </c>
      <c r="C5422" s="247" t="s">
        <v>202</v>
      </c>
      <c r="D5422" s="247"/>
      <c r="E5422" s="247"/>
      <c r="F5422" s="247"/>
      <c r="G5422" s="247"/>
    </row>
    <row r="5423" spans="1:9" ht="13.5" customHeight="1" x14ac:dyDescent="0.2">
      <c r="B5423" s="127" t="str">
        <f t="shared" si="85"/>
        <v/>
      </c>
      <c r="C5423" s="247"/>
      <c r="D5423" s="247"/>
      <c r="E5423" s="247"/>
      <c r="F5423" s="247"/>
      <c r="G5423" s="247"/>
    </row>
    <row r="5424" spans="1:9" ht="6.75" customHeight="1" x14ac:dyDescent="0.2">
      <c r="B5424" s="127" t="str">
        <f t="shared" si="85"/>
        <v/>
      </c>
      <c r="C5424" s="247"/>
      <c r="D5424" s="247"/>
      <c r="E5424" s="247"/>
      <c r="F5424" s="247"/>
      <c r="G5424" s="247"/>
    </row>
    <row r="5425" spans="1:9" ht="13.5" customHeight="1" x14ac:dyDescent="0.2">
      <c r="B5425" s="127" t="str">
        <f t="shared" si="85"/>
        <v>Rep</v>
      </c>
      <c r="C5425" s="248" t="s">
        <v>203</v>
      </c>
      <c r="D5425" s="248"/>
      <c r="E5425" s="248"/>
      <c r="F5425" s="248"/>
      <c r="G5425" s="248"/>
    </row>
    <row r="5426" spans="1:9" ht="6.75" customHeight="1" x14ac:dyDescent="0.2">
      <c r="B5426" s="127" t="str">
        <f t="shared" si="85"/>
        <v/>
      </c>
    </row>
    <row r="5427" spans="1:9" ht="12.75" customHeight="1" x14ac:dyDescent="0.2">
      <c r="B5427" s="127" t="str">
        <f t="shared" si="85"/>
        <v>Cos</v>
      </c>
      <c r="C5427" s="248" t="s">
        <v>303</v>
      </c>
      <c r="D5427" s="248"/>
      <c r="E5427" s="248"/>
      <c r="F5427" s="248"/>
      <c r="G5427" s="248"/>
    </row>
    <row r="5428" spans="1:9" ht="13.5" customHeight="1" x14ac:dyDescent="0.2">
      <c r="B5428" s="127" t="str">
        <f t="shared" si="85"/>
        <v/>
      </c>
      <c r="C5428" s="248"/>
      <c r="D5428" s="248"/>
      <c r="E5428" s="248"/>
      <c r="F5428" s="248"/>
      <c r="G5428" s="248"/>
    </row>
    <row r="5429" spans="1:9" ht="6" customHeight="1" x14ac:dyDescent="0.2">
      <c r="B5429" s="127" t="str">
        <f t="shared" si="85"/>
        <v/>
      </c>
    </row>
    <row r="5430" spans="1:9" ht="13.5" customHeight="1" x14ac:dyDescent="0.2">
      <c r="B5430" s="127" t="str">
        <f t="shared" si="85"/>
        <v xml:space="preserve">
CF</v>
      </c>
      <c r="C5430" s="249" t="s">
        <v>205</v>
      </c>
      <c r="D5430" s="251" t="s">
        <v>206</v>
      </c>
      <c r="E5430" s="251" t="s">
        <v>207</v>
      </c>
      <c r="F5430" s="251" t="s">
        <v>208</v>
      </c>
      <c r="G5430" s="252" t="s">
        <v>209</v>
      </c>
      <c r="H5430" s="245" t="s">
        <v>210</v>
      </c>
      <c r="I5430" s="243" t="s">
        <v>211</v>
      </c>
    </row>
    <row r="5431" spans="1:9" ht="15" customHeight="1" x14ac:dyDescent="0.2">
      <c r="B5431" s="127" t="str">
        <f t="shared" si="85"/>
        <v/>
      </c>
      <c r="C5431" s="250"/>
      <c r="D5431" s="246"/>
      <c r="E5431" s="246"/>
      <c r="F5431" s="246"/>
      <c r="G5431" s="253"/>
      <c r="H5431" s="246"/>
      <c r="I5431" s="244"/>
    </row>
    <row r="5432" spans="1:9" ht="16.5" customHeight="1" x14ac:dyDescent="0.2">
      <c r="A5432" s="127">
        <v>10142</v>
      </c>
      <c r="B5432" s="126" t="s">
        <v>321</v>
      </c>
      <c r="C5432" s="147" t="s">
        <v>5</v>
      </c>
      <c r="D5432" s="148">
        <v>-333260</v>
      </c>
      <c r="E5432" s="149"/>
      <c r="F5432" s="149"/>
      <c r="G5432" s="149"/>
      <c r="H5432" s="149"/>
      <c r="I5432" s="150"/>
    </row>
    <row r="5433" spans="1:9" ht="13.5" customHeight="1" x14ac:dyDescent="0.2">
      <c r="A5433" s="127">
        <v>10142</v>
      </c>
      <c r="B5433" s="127" t="str">
        <f t="shared" si="85"/>
        <v>I01</v>
      </c>
      <c r="C5433" s="129" t="s">
        <v>6</v>
      </c>
      <c r="D5433" s="130">
        <v>-5320254</v>
      </c>
      <c r="E5433" s="130">
        <v>-2207004</v>
      </c>
      <c r="F5433" s="130">
        <v>0</v>
      </c>
      <c r="G5433" s="130">
        <v>-2207004</v>
      </c>
      <c r="H5433" s="131">
        <v>41.483057011939657</v>
      </c>
      <c r="I5433" s="132">
        <v>-3113250</v>
      </c>
    </row>
    <row r="5434" spans="1:9" ht="13.5" customHeight="1" x14ac:dyDescent="0.2">
      <c r="A5434" s="127">
        <v>10142</v>
      </c>
      <c r="B5434" s="127" t="str">
        <f t="shared" si="85"/>
        <v>I02</v>
      </c>
      <c r="C5434" s="129" t="s">
        <v>304</v>
      </c>
      <c r="D5434" s="130">
        <v>-840056</v>
      </c>
      <c r="E5434" s="130">
        <v>-301482</v>
      </c>
      <c r="F5434" s="130">
        <v>0</v>
      </c>
      <c r="G5434" s="130">
        <v>-301482</v>
      </c>
      <c r="H5434" s="131">
        <v>35.888321730932226</v>
      </c>
      <c r="I5434" s="132">
        <v>-538574</v>
      </c>
    </row>
    <row r="5435" spans="1:9" ht="13.5" customHeight="1" x14ac:dyDescent="0.2">
      <c r="A5435" s="127">
        <v>10142</v>
      </c>
      <c r="B5435" s="127" t="str">
        <f t="shared" si="85"/>
        <v>I03</v>
      </c>
      <c r="C5435" s="129" t="s">
        <v>7</v>
      </c>
      <c r="D5435" s="130">
        <v>-307000</v>
      </c>
      <c r="E5435" s="130">
        <v>-119188.83</v>
      </c>
      <c r="F5435" s="130">
        <v>0</v>
      </c>
      <c r="G5435" s="130">
        <v>-119188.83</v>
      </c>
      <c r="H5435" s="131">
        <v>38.823723127035834</v>
      </c>
      <c r="I5435" s="132">
        <v>-187811.17</v>
      </c>
    </row>
    <row r="5436" spans="1:9" ht="13.5" customHeight="1" x14ac:dyDescent="0.2">
      <c r="A5436" s="127">
        <v>10142</v>
      </c>
      <c r="B5436" s="127" t="str">
        <f t="shared" si="85"/>
        <v>I05</v>
      </c>
      <c r="C5436" s="129" t="s">
        <v>8</v>
      </c>
      <c r="D5436" s="130">
        <v>-235501</v>
      </c>
      <c r="E5436" s="130">
        <v>-58203.75</v>
      </c>
      <c r="F5436" s="130">
        <v>0</v>
      </c>
      <c r="G5436" s="130">
        <v>-58203.75</v>
      </c>
      <c r="H5436" s="131">
        <v>24.71486320652566</v>
      </c>
      <c r="I5436" s="132">
        <v>-177297.25</v>
      </c>
    </row>
    <row r="5437" spans="1:9" ht="13.5" customHeight="1" x14ac:dyDescent="0.2">
      <c r="A5437" s="127">
        <v>10142</v>
      </c>
      <c r="B5437" s="127" t="str">
        <f t="shared" si="85"/>
        <v>I08</v>
      </c>
      <c r="C5437" s="129" t="s">
        <v>213</v>
      </c>
      <c r="D5437" s="130">
        <v>-212</v>
      </c>
      <c r="E5437" s="130">
        <v>-55.72</v>
      </c>
      <c r="F5437" s="130">
        <v>0</v>
      </c>
      <c r="G5437" s="130">
        <v>-55.72</v>
      </c>
      <c r="H5437" s="131">
        <v>26.283018867924529</v>
      </c>
      <c r="I5437" s="132">
        <v>-156.28</v>
      </c>
    </row>
    <row r="5438" spans="1:9" ht="13.5" customHeight="1" x14ac:dyDescent="0.2">
      <c r="A5438" s="127">
        <v>10142</v>
      </c>
      <c r="B5438" s="127" t="str">
        <f t="shared" si="85"/>
        <v>I12</v>
      </c>
      <c r="C5438" s="129" t="s">
        <v>11</v>
      </c>
      <c r="D5438" s="130">
        <v>-61500</v>
      </c>
      <c r="E5438" s="130">
        <v>-24118.49</v>
      </c>
      <c r="F5438" s="130">
        <v>0</v>
      </c>
      <c r="G5438" s="130">
        <v>-24118.49</v>
      </c>
      <c r="H5438" s="131">
        <v>39.217056910569106</v>
      </c>
      <c r="I5438" s="132">
        <v>-37381.51</v>
      </c>
    </row>
    <row r="5439" spans="1:9" ht="13.5" customHeight="1" x14ac:dyDescent="0.2">
      <c r="A5439" s="127">
        <v>10142</v>
      </c>
      <c r="B5439" s="127" t="str">
        <f t="shared" si="85"/>
        <v>I13</v>
      </c>
      <c r="C5439" s="129" t="s">
        <v>12</v>
      </c>
      <c r="D5439" s="130">
        <v>-30800</v>
      </c>
      <c r="E5439" s="130">
        <v>-26535.81</v>
      </c>
      <c r="F5439" s="130">
        <v>0</v>
      </c>
      <c r="G5439" s="130">
        <v>-26535.81</v>
      </c>
      <c r="H5439" s="131">
        <v>86.155227272727274</v>
      </c>
      <c r="I5439" s="132">
        <v>-4264.1899999999996</v>
      </c>
    </row>
    <row r="5440" spans="1:9" ht="12.75" customHeight="1" x14ac:dyDescent="0.2">
      <c r="A5440" s="127">
        <v>10142</v>
      </c>
      <c r="B5440" s="127" t="str">
        <f t="shared" si="85"/>
        <v/>
      </c>
    </row>
    <row r="5441" spans="1:9" ht="13.5" customHeight="1" x14ac:dyDescent="0.2">
      <c r="A5441" s="127">
        <v>10142</v>
      </c>
      <c r="C5441" s="143" t="s">
        <v>14</v>
      </c>
      <c r="D5441" s="144">
        <v>-6795323</v>
      </c>
      <c r="E5441" s="144">
        <v>-2736588.6</v>
      </c>
      <c r="F5441" s="144">
        <v>0</v>
      </c>
      <c r="G5441" s="144">
        <v>-2736588.6</v>
      </c>
      <c r="H5441" s="145">
        <v>40.271648603017105</v>
      </c>
      <c r="I5441" s="146">
        <v>-4058734.4</v>
      </c>
    </row>
    <row r="5442" spans="1:9" ht="0.75" customHeight="1" x14ac:dyDescent="0.2">
      <c r="A5442" s="127">
        <v>10142</v>
      </c>
      <c r="B5442" s="127" t="str">
        <f t="shared" si="85"/>
        <v/>
      </c>
    </row>
    <row r="5443" spans="1:9" ht="13.5" customHeight="1" x14ac:dyDescent="0.2">
      <c r="A5443" s="127">
        <v>10142</v>
      </c>
      <c r="B5443" s="127" t="str">
        <f t="shared" si="85"/>
        <v>E01</v>
      </c>
      <c r="C5443" s="129" t="s">
        <v>15</v>
      </c>
      <c r="D5443" s="130">
        <v>4167735</v>
      </c>
      <c r="E5443" s="130">
        <v>1362584.9</v>
      </c>
      <c r="F5443" s="130">
        <v>0</v>
      </c>
      <c r="G5443" s="130">
        <v>1362584.9</v>
      </c>
      <c r="H5443" s="131">
        <v>32.693654946871625</v>
      </c>
      <c r="I5443" s="132">
        <v>2805150.1</v>
      </c>
    </row>
    <row r="5444" spans="1:9" ht="13.5" customHeight="1" x14ac:dyDescent="0.2">
      <c r="A5444" s="127">
        <v>10142</v>
      </c>
      <c r="B5444" s="127" t="str">
        <f t="shared" si="85"/>
        <v>E03</v>
      </c>
      <c r="C5444" s="129" t="s">
        <v>17</v>
      </c>
      <c r="D5444" s="130">
        <v>770632</v>
      </c>
      <c r="E5444" s="130">
        <v>245567.88</v>
      </c>
      <c r="F5444" s="130">
        <v>0</v>
      </c>
      <c r="G5444" s="130">
        <v>245567.88</v>
      </c>
      <c r="H5444" s="131">
        <v>31.865777699342875</v>
      </c>
      <c r="I5444" s="132">
        <v>525064.12</v>
      </c>
    </row>
    <row r="5445" spans="1:9" ht="13.5" customHeight="1" x14ac:dyDescent="0.2">
      <c r="A5445" s="127">
        <v>10142</v>
      </c>
      <c r="B5445" s="127" t="str">
        <f t="shared" si="85"/>
        <v>E04</v>
      </c>
      <c r="C5445" s="129" t="s">
        <v>18</v>
      </c>
      <c r="D5445" s="130">
        <v>131159</v>
      </c>
      <c r="E5445" s="130">
        <v>36626.21</v>
      </c>
      <c r="F5445" s="130">
        <v>0</v>
      </c>
      <c r="G5445" s="130">
        <v>36626.21</v>
      </c>
      <c r="H5445" s="131">
        <v>27.925045174177903</v>
      </c>
      <c r="I5445" s="132">
        <v>94532.79</v>
      </c>
    </row>
    <row r="5446" spans="1:9" ht="13.5" customHeight="1" x14ac:dyDescent="0.2">
      <c r="A5446" s="127">
        <v>10142</v>
      </c>
      <c r="B5446" s="127" t="str">
        <f t="shared" si="85"/>
        <v>E05</v>
      </c>
      <c r="C5446" s="129" t="s">
        <v>214</v>
      </c>
      <c r="D5446" s="130">
        <v>372743</v>
      </c>
      <c r="E5446" s="130">
        <v>123308.49</v>
      </c>
      <c r="F5446" s="130">
        <v>0</v>
      </c>
      <c r="G5446" s="130">
        <v>123308.49</v>
      </c>
      <c r="H5446" s="131">
        <v>33.081369737325716</v>
      </c>
      <c r="I5446" s="132">
        <v>249434.51</v>
      </c>
    </row>
    <row r="5447" spans="1:9" ht="13.5" customHeight="1" x14ac:dyDescent="0.2">
      <c r="A5447" s="127">
        <v>10142</v>
      </c>
      <c r="B5447" s="127" t="str">
        <f t="shared" si="85"/>
        <v>E07</v>
      </c>
      <c r="C5447" s="129" t="s">
        <v>19</v>
      </c>
      <c r="D5447" s="130">
        <v>16145</v>
      </c>
      <c r="E5447" s="130">
        <v>7048.97</v>
      </c>
      <c r="F5447" s="130">
        <v>0</v>
      </c>
      <c r="G5447" s="130">
        <v>7048.97</v>
      </c>
      <c r="H5447" s="131">
        <v>43.660390213688451</v>
      </c>
      <c r="I5447" s="132">
        <v>9096.0300000000007</v>
      </c>
    </row>
    <row r="5448" spans="1:9" ht="13.5" customHeight="1" x14ac:dyDescent="0.2">
      <c r="A5448" s="127">
        <v>10142</v>
      </c>
      <c r="B5448" s="127" t="str">
        <f t="shared" si="85"/>
        <v>E08</v>
      </c>
      <c r="C5448" s="129" t="s">
        <v>20</v>
      </c>
      <c r="D5448" s="130">
        <v>46751</v>
      </c>
      <c r="E5448" s="130">
        <v>22105.77</v>
      </c>
      <c r="F5448" s="130">
        <v>0</v>
      </c>
      <c r="G5448" s="130">
        <v>22105.77</v>
      </c>
      <c r="H5448" s="131">
        <v>47.284058095014004</v>
      </c>
      <c r="I5448" s="132">
        <v>24645.23</v>
      </c>
    </row>
    <row r="5449" spans="1:9" ht="13.5" customHeight="1" x14ac:dyDescent="0.2">
      <c r="A5449" s="127">
        <v>10142</v>
      </c>
      <c r="B5449" s="127" t="str">
        <f t="shared" si="85"/>
        <v>E09</v>
      </c>
      <c r="C5449" s="129" t="s">
        <v>215</v>
      </c>
      <c r="D5449" s="130">
        <v>13000</v>
      </c>
      <c r="E5449" s="130">
        <v>4176.29</v>
      </c>
      <c r="F5449" s="130">
        <v>0</v>
      </c>
      <c r="G5449" s="130">
        <v>4176.29</v>
      </c>
      <c r="H5449" s="131">
        <v>32.125307692307693</v>
      </c>
      <c r="I5449" s="132">
        <v>8823.7099999999991</v>
      </c>
    </row>
    <row r="5450" spans="1:9" ht="13.5" customHeight="1" x14ac:dyDescent="0.2">
      <c r="A5450" s="127">
        <v>10142</v>
      </c>
      <c r="B5450" s="127" t="str">
        <f t="shared" si="85"/>
        <v>E10</v>
      </c>
      <c r="C5450" s="129" t="s">
        <v>21</v>
      </c>
      <c r="D5450" s="130">
        <v>922</v>
      </c>
      <c r="E5450" s="130">
        <v>929</v>
      </c>
      <c r="F5450" s="130">
        <v>0</v>
      </c>
      <c r="G5450" s="130">
        <v>929</v>
      </c>
      <c r="H5450" s="131">
        <v>100.75921908893707</v>
      </c>
      <c r="I5450" s="132">
        <v>-7</v>
      </c>
    </row>
    <row r="5451" spans="1:9" ht="13.5" customHeight="1" x14ac:dyDescent="0.2">
      <c r="A5451" s="127">
        <v>10142</v>
      </c>
      <c r="B5451" s="127" t="str">
        <f t="shared" si="85"/>
        <v>E11</v>
      </c>
      <c r="C5451" s="129" t="s">
        <v>22</v>
      </c>
      <c r="D5451" s="130">
        <v>4000</v>
      </c>
      <c r="E5451" s="130">
        <v>4707.1099999999997</v>
      </c>
      <c r="F5451" s="130">
        <v>0</v>
      </c>
      <c r="G5451" s="130">
        <v>4707.1099999999997</v>
      </c>
      <c r="H5451" s="131">
        <v>117.67774999999997</v>
      </c>
      <c r="I5451" s="132">
        <v>-707.10999999999945</v>
      </c>
    </row>
    <row r="5452" spans="1:9" ht="12.75" customHeight="1" x14ac:dyDescent="0.2">
      <c r="A5452" s="127">
        <v>10142</v>
      </c>
      <c r="B5452" s="127" t="str">
        <f t="shared" si="85"/>
        <v/>
      </c>
    </row>
    <row r="5453" spans="1:9" ht="13.5" customHeight="1" x14ac:dyDescent="0.2">
      <c r="A5453" s="127">
        <v>10142</v>
      </c>
      <c r="C5453" s="143" t="s">
        <v>23</v>
      </c>
      <c r="D5453" s="144">
        <v>5523087</v>
      </c>
      <c r="E5453" s="144">
        <v>1807054.62</v>
      </c>
      <c r="F5453" s="144">
        <v>0</v>
      </c>
      <c r="G5453" s="144">
        <v>1807054.62</v>
      </c>
      <c r="H5453" s="145">
        <v>32.718199441725254</v>
      </c>
      <c r="I5453" s="146">
        <v>3716032.38</v>
      </c>
    </row>
    <row r="5454" spans="1:9" ht="13.5" customHeight="1" x14ac:dyDescent="0.2">
      <c r="A5454" s="127">
        <v>10142</v>
      </c>
      <c r="B5454" s="127" t="str">
        <f t="shared" si="85"/>
        <v>E12</v>
      </c>
      <c r="C5454" s="129" t="s">
        <v>24</v>
      </c>
      <c r="D5454" s="130">
        <v>77201</v>
      </c>
      <c r="E5454" s="130">
        <v>16193.32</v>
      </c>
      <c r="F5454" s="130">
        <v>0</v>
      </c>
      <c r="G5454" s="130">
        <v>16193.32</v>
      </c>
      <c r="H5454" s="131">
        <v>20.97553140503361</v>
      </c>
      <c r="I5454" s="132">
        <v>61007.68</v>
      </c>
    </row>
    <row r="5455" spans="1:9" ht="13.5" customHeight="1" x14ac:dyDescent="0.2">
      <c r="A5455" s="127">
        <v>10142</v>
      </c>
      <c r="B5455" s="127" t="str">
        <f t="shared" si="85"/>
        <v>E13</v>
      </c>
      <c r="C5455" s="129" t="s">
        <v>216</v>
      </c>
      <c r="D5455" s="130">
        <v>12001</v>
      </c>
      <c r="E5455" s="130">
        <v>5021.66</v>
      </c>
      <c r="F5455" s="130">
        <v>0</v>
      </c>
      <c r="G5455" s="130">
        <v>5021.66</v>
      </c>
      <c r="H5455" s="131">
        <v>41.843679693358894</v>
      </c>
      <c r="I5455" s="132">
        <v>6979.34</v>
      </c>
    </row>
    <row r="5456" spans="1:9" ht="13.5" customHeight="1" x14ac:dyDescent="0.2">
      <c r="A5456" s="127">
        <v>10142</v>
      </c>
      <c r="B5456" s="127" t="str">
        <f t="shared" si="85"/>
        <v>E14</v>
      </c>
      <c r="C5456" s="129" t="s">
        <v>25</v>
      </c>
      <c r="D5456" s="130">
        <v>108598</v>
      </c>
      <c r="E5456" s="130">
        <v>35417.660000000003</v>
      </c>
      <c r="F5456" s="130">
        <v>0</v>
      </c>
      <c r="G5456" s="130">
        <v>35417.660000000003</v>
      </c>
      <c r="H5456" s="131">
        <v>32.613547210814204</v>
      </c>
      <c r="I5456" s="132">
        <v>73180.34</v>
      </c>
    </row>
    <row r="5457" spans="1:9" ht="13.5" customHeight="1" x14ac:dyDescent="0.2">
      <c r="A5457" s="127">
        <v>10142</v>
      </c>
      <c r="B5457" s="127" t="str">
        <f t="shared" si="85"/>
        <v>E15</v>
      </c>
      <c r="C5457" s="129" t="s">
        <v>26</v>
      </c>
      <c r="D5457" s="130">
        <v>8568</v>
      </c>
      <c r="E5457" s="130">
        <v>-1040</v>
      </c>
      <c r="F5457" s="130">
        <v>0</v>
      </c>
      <c r="G5457" s="130">
        <v>-1040</v>
      </c>
      <c r="H5457" s="131">
        <v>-12.138188608776844</v>
      </c>
      <c r="I5457" s="132">
        <v>9608</v>
      </c>
    </row>
    <row r="5458" spans="1:9" ht="13.5" customHeight="1" x14ac:dyDescent="0.2">
      <c r="A5458" s="127">
        <v>10142</v>
      </c>
      <c r="B5458" s="127" t="str">
        <f t="shared" si="85"/>
        <v>E16</v>
      </c>
      <c r="C5458" s="129" t="s">
        <v>27</v>
      </c>
      <c r="D5458" s="130">
        <v>158000</v>
      </c>
      <c r="E5458" s="130">
        <v>-76271.960000000006</v>
      </c>
      <c r="F5458" s="130">
        <v>0</v>
      </c>
      <c r="G5458" s="130">
        <v>-76271.960000000006</v>
      </c>
      <c r="H5458" s="131">
        <v>-48.273392405063298</v>
      </c>
      <c r="I5458" s="132">
        <v>234271.96</v>
      </c>
    </row>
    <row r="5459" spans="1:9" ht="13.5" customHeight="1" x14ac:dyDescent="0.2">
      <c r="A5459" s="127">
        <v>10142</v>
      </c>
      <c r="B5459" s="127" t="str">
        <f t="shared" si="85"/>
        <v>E17</v>
      </c>
      <c r="C5459" s="129" t="s">
        <v>28</v>
      </c>
      <c r="D5459" s="130">
        <v>38335</v>
      </c>
      <c r="E5459" s="130">
        <v>14861.31</v>
      </c>
      <c r="F5459" s="130">
        <v>0</v>
      </c>
      <c r="G5459" s="130">
        <v>14861.31</v>
      </c>
      <c r="H5459" s="131">
        <v>38.766949263075517</v>
      </c>
      <c r="I5459" s="132">
        <v>23473.69</v>
      </c>
    </row>
    <row r="5460" spans="1:9" ht="13.5" customHeight="1" x14ac:dyDescent="0.2">
      <c r="A5460" s="127">
        <v>10142</v>
      </c>
      <c r="B5460" s="127" t="str">
        <f t="shared" si="85"/>
        <v>E18</v>
      </c>
      <c r="C5460" s="129" t="s">
        <v>29</v>
      </c>
      <c r="D5460" s="130">
        <v>41170</v>
      </c>
      <c r="E5460" s="130">
        <v>17196.13</v>
      </c>
      <c r="F5460" s="130">
        <v>0</v>
      </c>
      <c r="G5460" s="130">
        <v>17196.13</v>
      </c>
      <c r="H5460" s="131">
        <v>41.768593636142825</v>
      </c>
      <c r="I5460" s="132">
        <v>23973.87</v>
      </c>
    </row>
    <row r="5461" spans="1:9" ht="12.75" customHeight="1" x14ac:dyDescent="0.2">
      <c r="A5461" s="127">
        <v>10142</v>
      </c>
      <c r="B5461" s="127" t="str">
        <f t="shared" si="85"/>
        <v/>
      </c>
    </row>
    <row r="5462" spans="1:9" ht="13.5" customHeight="1" x14ac:dyDescent="0.2">
      <c r="A5462" s="127">
        <v>10142</v>
      </c>
      <c r="C5462" s="143" t="s">
        <v>30</v>
      </c>
      <c r="D5462" s="144">
        <v>443873</v>
      </c>
      <c r="E5462" s="144">
        <v>11378.12</v>
      </c>
      <c r="F5462" s="144">
        <v>0</v>
      </c>
      <c r="G5462" s="144">
        <v>11378.12</v>
      </c>
      <c r="H5462" s="145">
        <v>2.5633728566504379</v>
      </c>
      <c r="I5462" s="146">
        <v>432494.88</v>
      </c>
    </row>
    <row r="5463" spans="1:9" ht="13.5" customHeight="1" x14ac:dyDescent="0.2">
      <c r="A5463" s="127">
        <v>10142</v>
      </c>
      <c r="B5463" s="127" t="str">
        <f t="shared" si="85"/>
        <v>E19</v>
      </c>
      <c r="C5463" s="129" t="s">
        <v>31</v>
      </c>
      <c r="D5463" s="130">
        <v>167692</v>
      </c>
      <c r="E5463" s="130">
        <v>61778.41</v>
      </c>
      <c r="F5463" s="130">
        <v>0</v>
      </c>
      <c r="G5463" s="130">
        <v>61778.41</v>
      </c>
      <c r="H5463" s="131">
        <v>36.840403835603368</v>
      </c>
      <c r="I5463" s="132">
        <v>105913.59</v>
      </c>
    </row>
    <row r="5464" spans="1:9" ht="13.5" customHeight="1" x14ac:dyDescent="0.2">
      <c r="A5464" s="127">
        <v>10142</v>
      </c>
      <c r="B5464" s="127" t="str">
        <f t="shared" si="85"/>
        <v>E20</v>
      </c>
      <c r="C5464" s="129" t="s">
        <v>32</v>
      </c>
      <c r="D5464" s="130">
        <v>84824</v>
      </c>
      <c r="E5464" s="130">
        <v>32727.68</v>
      </c>
      <c r="F5464" s="130">
        <v>0</v>
      </c>
      <c r="G5464" s="130">
        <v>32727.68</v>
      </c>
      <c r="H5464" s="131">
        <v>38.583042535131568</v>
      </c>
      <c r="I5464" s="132">
        <v>52096.32</v>
      </c>
    </row>
    <row r="5465" spans="1:9" ht="13.5" customHeight="1" x14ac:dyDescent="0.2">
      <c r="A5465" s="127">
        <v>10142</v>
      </c>
      <c r="B5465" s="127" t="str">
        <f t="shared" si="85"/>
        <v>E21</v>
      </c>
      <c r="C5465" s="129" t="s">
        <v>302</v>
      </c>
      <c r="D5465" s="130">
        <v>115000</v>
      </c>
      <c r="E5465" s="130">
        <v>87703.12</v>
      </c>
      <c r="F5465" s="130">
        <v>0</v>
      </c>
      <c r="G5465" s="130">
        <v>87703.12</v>
      </c>
      <c r="H5465" s="131">
        <v>76.263582608695657</v>
      </c>
      <c r="I5465" s="132">
        <v>27296.880000000001</v>
      </c>
    </row>
    <row r="5466" spans="1:9" ht="13.5" customHeight="1" x14ac:dyDescent="0.2">
      <c r="A5466" s="127">
        <v>10142</v>
      </c>
      <c r="B5466" s="127" t="str">
        <f t="shared" si="85"/>
        <v>E22</v>
      </c>
      <c r="C5466" s="129" t="s">
        <v>33</v>
      </c>
      <c r="D5466" s="130">
        <v>104298</v>
      </c>
      <c r="E5466" s="130">
        <v>22162.58</v>
      </c>
      <c r="F5466" s="130">
        <v>0</v>
      </c>
      <c r="G5466" s="130">
        <v>22162.58</v>
      </c>
      <c r="H5466" s="131">
        <v>21.249285700588697</v>
      </c>
      <c r="I5466" s="132">
        <v>82135.42</v>
      </c>
    </row>
    <row r="5467" spans="1:9" ht="13.5" customHeight="1" x14ac:dyDescent="0.2">
      <c r="A5467" s="127">
        <v>10142</v>
      </c>
      <c r="B5467" s="127" t="str">
        <f t="shared" si="85"/>
        <v>E23</v>
      </c>
      <c r="C5467" s="129" t="s">
        <v>34</v>
      </c>
      <c r="D5467" s="130">
        <v>33146</v>
      </c>
      <c r="E5467" s="130">
        <v>34799.040000000001</v>
      </c>
      <c r="F5467" s="130">
        <v>0</v>
      </c>
      <c r="G5467" s="130">
        <v>34799.040000000001</v>
      </c>
      <c r="H5467" s="131">
        <v>104.98714777047006</v>
      </c>
      <c r="I5467" s="132">
        <v>-1653.04</v>
      </c>
    </row>
    <row r="5468" spans="1:9" ht="13.5" customHeight="1" x14ac:dyDescent="0.2">
      <c r="A5468" s="127">
        <v>10142</v>
      </c>
      <c r="B5468" s="127" t="str">
        <f t="shared" si="85"/>
        <v>E24</v>
      </c>
      <c r="C5468" s="129" t="s">
        <v>35</v>
      </c>
      <c r="D5468" s="130">
        <v>106</v>
      </c>
      <c r="E5468" s="130">
        <v>250</v>
      </c>
      <c r="F5468" s="130">
        <v>0</v>
      </c>
      <c r="G5468" s="130">
        <v>250</v>
      </c>
      <c r="H5468" s="131">
        <v>235.84905660377362</v>
      </c>
      <c r="I5468" s="132">
        <v>-144</v>
      </c>
    </row>
    <row r="5469" spans="1:9" ht="13.5" customHeight="1" x14ac:dyDescent="0.2">
      <c r="A5469" s="127">
        <v>10142</v>
      </c>
      <c r="B5469" s="127" t="str">
        <f t="shared" si="85"/>
        <v>E25</v>
      </c>
      <c r="C5469" s="129" t="s">
        <v>36</v>
      </c>
      <c r="D5469" s="130">
        <v>47001</v>
      </c>
      <c r="E5469" s="130">
        <v>5614.48</v>
      </c>
      <c r="F5469" s="130">
        <v>0</v>
      </c>
      <c r="G5469" s="130">
        <v>5614.48</v>
      </c>
      <c r="H5469" s="131">
        <v>11.945447969192143</v>
      </c>
      <c r="I5469" s="132">
        <v>41386.519999999997</v>
      </c>
    </row>
    <row r="5470" spans="1:9" ht="12.75" customHeight="1" x14ac:dyDescent="0.2">
      <c r="A5470" s="127">
        <v>10142</v>
      </c>
      <c r="B5470" s="127" t="str">
        <f t="shared" si="85"/>
        <v/>
      </c>
    </row>
    <row r="5471" spans="1:9" ht="13.5" customHeight="1" x14ac:dyDescent="0.2">
      <c r="A5471" s="127">
        <v>10142</v>
      </c>
      <c r="C5471" s="143" t="s">
        <v>37</v>
      </c>
      <c r="D5471" s="144">
        <v>552067</v>
      </c>
      <c r="E5471" s="144">
        <v>245035.31</v>
      </c>
      <c r="F5471" s="144">
        <v>0</v>
      </c>
      <c r="G5471" s="144">
        <v>245035.31</v>
      </c>
      <c r="H5471" s="145">
        <v>44.385067392182471</v>
      </c>
      <c r="I5471" s="146">
        <v>307031.69</v>
      </c>
    </row>
    <row r="5472" spans="1:9" ht="13.5" customHeight="1" x14ac:dyDescent="0.2">
      <c r="A5472" s="127">
        <v>10142</v>
      </c>
      <c r="B5472" s="127" t="str">
        <f t="shared" si="85"/>
        <v>E26</v>
      </c>
      <c r="C5472" s="129" t="s">
        <v>38</v>
      </c>
      <c r="D5472" s="130">
        <v>55000</v>
      </c>
      <c r="E5472" s="130">
        <v>43428.2</v>
      </c>
      <c r="F5472" s="130">
        <v>0</v>
      </c>
      <c r="G5472" s="130">
        <v>43428.2</v>
      </c>
      <c r="H5472" s="131">
        <v>78.960363636363638</v>
      </c>
      <c r="I5472" s="132">
        <v>11571.8</v>
      </c>
    </row>
    <row r="5473" spans="1:9" ht="13.5" customHeight="1" x14ac:dyDescent="0.2">
      <c r="A5473" s="127">
        <v>10142</v>
      </c>
      <c r="B5473" s="127" t="str">
        <f t="shared" si="85"/>
        <v>E27</v>
      </c>
      <c r="C5473" s="129" t="s">
        <v>39</v>
      </c>
      <c r="D5473" s="130">
        <v>173949</v>
      </c>
      <c r="E5473" s="130">
        <v>88216.79</v>
      </c>
      <c r="F5473" s="130">
        <v>0</v>
      </c>
      <c r="G5473" s="130">
        <v>88216.79</v>
      </c>
      <c r="H5473" s="131">
        <v>50.714169095539489</v>
      </c>
      <c r="I5473" s="132">
        <v>85732.21</v>
      </c>
    </row>
    <row r="5474" spans="1:9" ht="13.5" customHeight="1" x14ac:dyDescent="0.2">
      <c r="A5474" s="127">
        <v>10142</v>
      </c>
      <c r="B5474" s="127" t="str">
        <f t="shared" si="85"/>
        <v>E28</v>
      </c>
      <c r="C5474" s="129" t="s">
        <v>40</v>
      </c>
      <c r="D5474" s="130">
        <v>58841</v>
      </c>
      <c r="E5474" s="130">
        <v>24063.39</v>
      </c>
      <c r="F5474" s="130">
        <v>0</v>
      </c>
      <c r="G5474" s="130">
        <v>24063.39</v>
      </c>
      <c r="H5474" s="131">
        <v>40.89561700175048</v>
      </c>
      <c r="I5474" s="132">
        <v>34777.61</v>
      </c>
    </row>
    <row r="5475" spans="1:9" ht="12.75" customHeight="1" x14ac:dyDescent="0.2">
      <c r="A5475" s="127">
        <v>10142</v>
      </c>
      <c r="B5475" s="127" t="str">
        <f t="shared" si="85"/>
        <v/>
      </c>
    </row>
    <row r="5476" spans="1:9" ht="13.5" customHeight="1" x14ac:dyDescent="0.2">
      <c r="A5476" s="127">
        <v>10142</v>
      </c>
      <c r="C5476" s="143" t="s">
        <v>41</v>
      </c>
      <c r="D5476" s="144">
        <v>287790</v>
      </c>
      <c r="E5476" s="144">
        <v>155708.38</v>
      </c>
      <c r="F5476" s="144">
        <v>0</v>
      </c>
      <c r="G5476" s="144">
        <v>155708.38</v>
      </c>
      <c r="H5476" s="145">
        <v>54.10486118350186</v>
      </c>
      <c r="I5476" s="146">
        <v>132081.62</v>
      </c>
    </row>
    <row r="5477" spans="1:9" ht="13.5" customHeight="1" x14ac:dyDescent="0.2">
      <c r="A5477" s="127">
        <v>10142</v>
      </c>
      <c r="B5477" s="127" t="str">
        <f t="shared" ref="B5477:B5539" si="86">LEFT(C5477,3)</f>
        <v>Con</v>
      </c>
      <c r="C5477" s="129" t="s">
        <v>42</v>
      </c>
      <c r="D5477" s="130">
        <v>-344754</v>
      </c>
      <c r="E5477" s="130">
        <v>0</v>
      </c>
      <c r="F5477" s="130">
        <v>0</v>
      </c>
      <c r="G5477" s="130">
        <v>0</v>
      </c>
      <c r="H5477" s="131">
        <v>0</v>
      </c>
      <c r="I5477" s="132">
        <v>-344754</v>
      </c>
    </row>
    <row r="5478" spans="1:9" ht="12.75" customHeight="1" x14ac:dyDescent="0.2">
      <c r="A5478" s="127">
        <v>10142</v>
      </c>
      <c r="B5478" s="127" t="str">
        <f t="shared" si="86"/>
        <v/>
      </c>
    </row>
    <row r="5479" spans="1:9" ht="13.5" customHeight="1" x14ac:dyDescent="0.2">
      <c r="A5479" s="127">
        <v>10142</v>
      </c>
      <c r="C5479" s="143" t="s">
        <v>44</v>
      </c>
      <c r="D5479" s="144">
        <v>-344754</v>
      </c>
      <c r="E5479" s="144">
        <v>0</v>
      </c>
      <c r="F5479" s="144">
        <v>0</v>
      </c>
      <c r="G5479" s="144">
        <v>0</v>
      </c>
      <c r="H5479" s="145">
        <v>0</v>
      </c>
      <c r="I5479" s="146">
        <v>-344754</v>
      </c>
    </row>
    <row r="5480" spans="1:9" ht="0.75" customHeight="1" x14ac:dyDescent="0.2">
      <c r="A5480" s="127">
        <v>10142</v>
      </c>
      <c r="B5480" s="127" t="str">
        <f t="shared" si="86"/>
        <v/>
      </c>
    </row>
    <row r="5481" spans="1:9" ht="15.75" customHeight="1" x14ac:dyDescent="0.2">
      <c r="A5481" s="127">
        <v>10142</v>
      </c>
      <c r="C5481" s="139" t="s">
        <v>45</v>
      </c>
      <c r="D5481" s="140">
        <v>6462063</v>
      </c>
      <c r="E5481" s="140">
        <v>2219176.4300000002</v>
      </c>
      <c r="F5481" s="140">
        <v>0</v>
      </c>
      <c r="G5481" s="140">
        <v>2219176.4300000002</v>
      </c>
      <c r="H5481" s="141">
        <v>34.341609328166562</v>
      </c>
      <c r="I5481" s="142">
        <v>4242886.57</v>
      </c>
    </row>
    <row r="5482" spans="1:9" ht="14.25" customHeight="1" x14ac:dyDescent="0.2">
      <c r="A5482" s="127">
        <v>10142</v>
      </c>
      <c r="B5482" s="127" t="s">
        <v>322</v>
      </c>
      <c r="C5482" s="161" t="s">
        <v>46</v>
      </c>
      <c r="D5482" s="162">
        <v>-333260</v>
      </c>
      <c r="E5482" s="162">
        <v>-517412.17</v>
      </c>
      <c r="F5482" s="162">
        <v>0</v>
      </c>
      <c r="G5482" s="162">
        <v>-517412.17</v>
      </c>
      <c r="H5482" s="151">
        <v>155.25780771769789</v>
      </c>
      <c r="I5482" s="152">
        <v>184152.17</v>
      </c>
    </row>
    <row r="5483" spans="1:9" ht="0.75" customHeight="1" x14ac:dyDescent="0.2">
      <c r="A5483" s="127">
        <v>10142</v>
      </c>
      <c r="B5483" s="127" t="str">
        <f t="shared" si="86"/>
        <v/>
      </c>
    </row>
    <row r="5484" spans="1:9" ht="14.25" customHeight="1" x14ac:dyDescent="0.2">
      <c r="A5484" s="127">
        <v>10142</v>
      </c>
      <c r="B5484" s="127" t="str">
        <f t="shared" si="86"/>
        <v>TOT</v>
      </c>
      <c r="C5484" s="133" t="s">
        <v>58</v>
      </c>
      <c r="D5484" s="134">
        <v>-333260</v>
      </c>
      <c r="E5484" s="134">
        <v>-517412.17</v>
      </c>
      <c r="F5484" s="134">
        <v>0</v>
      </c>
      <c r="G5484" s="134">
        <v>-517412.17</v>
      </c>
      <c r="H5484" s="135">
        <v>155.25780771769789</v>
      </c>
      <c r="I5484" s="136">
        <v>184152.17</v>
      </c>
    </row>
    <row r="5485" spans="1:9" ht="6.75" customHeight="1" x14ac:dyDescent="0.2">
      <c r="B5485" s="127" t="str">
        <f t="shared" si="86"/>
        <v>Lon</v>
      </c>
      <c r="C5485" s="247" t="s">
        <v>202</v>
      </c>
      <c r="D5485" s="247"/>
      <c r="E5485" s="247"/>
      <c r="F5485" s="247"/>
      <c r="G5485" s="247"/>
    </row>
    <row r="5486" spans="1:9" ht="13.5" customHeight="1" x14ac:dyDescent="0.2">
      <c r="B5486" s="127" t="str">
        <f t="shared" si="86"/>
        <v/>
      </c>
      <c r="C5486" s="247"/>
      <c r="D5486" s="247"/>
      <c r="E5486" s="247"/>
      <c r="F5486" s="247"/>
      <c r="G5486" s="247"/>
    </row>
    <row r="5487" spans="1:9" ht="6.75" customHeight="1" x14ac:dyDescent="0.2">
      <c r="B5487" s="127" t="str">
        <f t="shared" si="86"/>
        <v/>
      </c>
      <c r="C5487" s="247"/>
      <c r="D5487" s="247"/>
      <c r="E5487" s="247"/>
      <c r="F5487" s="247"/>
      <c r="G5487" s="247"/>
    </row>
    <row r="5488" spans="1:9" ht="13.5" customHeight="1" x14ac:dyDescent="0.2">
      <c r="B5488" s="127" t="str">
        <f t="shared" si="86"/>
        <v>Rep</v>
      </c>
      <c r="C5488" s="248" t="s">
        <v>203</v>
      </c>
      <c r="D5488" s="248"/>
      <c r="E5488" s="248"/>
      <c r="F5488" s="248"/>
      <c r="G5488" s="248"/>
    </row>
    <row r="5489" spans="1:9" ht="6.75" customHeight="1" x14ac:dyDescent="0.2">
      <c r="B5489" s="127" t="str">
        <f t="shared" si="86"/>
        <v/>
      </c>
    </row>
    <row r="5490" spans="1:9" ht="12.75" customHeight="1" x14ac:dyDescent="0.2">
      <c r="B5490" s="127" t="str">
        <f t="shared" si="86"/>
        <v>Cos</v>
      </c>
      <c r="C5490" s="248" t="s">
        <v>305</v>
      </c>
      <c r="D5490" s="248"/>
      <c r="E5490" s="248"/>
      <c r="F5490" s="248"/>
      <c r="G5490" s="248"/>
    </row>
    <row r="5491" spans="1:9" ht="13.5" customHeight="1" x14ac:dyDescent="0.2">
      <c r="B5491" s="127" t="str">
        <f t="shared" si="86"/>
        <v/>
      </c>
      <c r="C5491" s="248"/>
      <c r="D5491" s="248"/>
      <c r="E5491" s="248"/>
      <c r="F5491" s="248"/>
      <c r="G5491" s="248"/>
    </row>
    <row r="5492" spans="1:9" ht="6" customHeight="1" x14ac:dyDescent="0.2">
      <c r="B5492" s="127" t="str">
        <f t="shared" si="86"/>
        <v/>
      </c>
    </row>
    <row r="5493" spans="1:9" ht="13.5" customHeight="1" x14ac:dyDescent="0.2">
      <c r="B5493" s="127" t="str">
        <f t="shared" si="86"/>
        <v xml:space="preserve">
CF</v>
      </c>
      <c r="C5493" s="249" t="s">
        <v>205</v>
      </c>
      <c r="D5493" s="251" t="s">
        <v>206</v>
      </c>
      <c r="E5493" s="251" t="s">
        <v>207</v>
      </c>
      <c r="F5493" s="251" t="s">
        <v>208</v>
      </c>
      <c r="G5493" s="252" t="s">
        <v>209</v>
      </c>
      <c r="H5493" s="245" t="s">
        <v>210</v>
      </c>
      <c r="I5493" s="243" t="s">
        <v>211</v>
      </c>
    </row>
    <row r="5494" spans="1:9" ht="15" customHeight="1" x14ac:dyDescent="0.2">
      <c r="B5494" s="127" t="str">
        <f t="shared" si="86"/>
        <v/>
      </c>
      <c r="C5494" s="250"/>
      <c r="D5494" s="246"/>
      <c r="E5494" s="246"/>
      <c r="F5494" s="246"/>
      <c r="G5494" s="253"/>
      <c r="H5494" s="246"/>
      <c r="I5494" s="244"/>
    </row>
    <row r="5495" spans="1:9" ht="16.5" customHeight="1" x14ac:dyDescent="0.2">
      <c r="A5495" s="127">
        <v>10145</v>
      </c>
      <c r="B5495" s="126" t="s">
        <v>321</v>
      </c>
      <c r="C5495" s="147" t="s">
        <v>5</v>
      </c>
      <c r="D5495" s="148">
        <v>543829</v>
      </c>
      <c r="E5495" s="149"/>
      <c r="F5495" s="149"/>
      <c r="G5495" s="149"/>
      <c r="H5495" s="149"/>
      <c r="I5495" s="150"/>
    </row>
    <row r="5496" spans="1:9" ht="13.5" customHeight="1" x14ac:dyDescent="0.2">
      <c r="A5496" s="127">
        <v>10145</v>
      </c>
      <c r="B5496" s="127" t="str">
        <f t="shared" si="86"/>
        <v>I01</v>
      </c>
      <c r="C5496" s="129" t="s">
        <v>6</v>
      </c>
      <c r="D5496" s="130">
        <v>-4717881</v>
      </c>
      <c r="E5496" s="130">
        <v>-1312352</v>
      </c>
      <c r="F5496" s="130">
        <v>0</v>
      </c>
      <c r="G5496" s="130">
        <v>-1312352</v>
      </c>
      <c r="H5496" s="131">
        <v>27.816555780020735</v>
      </c>
      <c r="I5496" s="132">
        <v>-3405529</v>
      </c>
    </row>
    <row r="5497" spans="1:9" ht="13.5" customHeight="1" x14ac:dyDescent="0.2">
      <c r="A5497" s="127">
        <v>10145</v>
      </c>
      <c r="B5497" s="127" t="str">
        <f t="shared" si="86"/>
        <v>I02</v>
      </c>
      <c r="C5497" s="129" t="s">
        <v>304</v>
      </c>
      <c r="D5497" s="130">
        <v>-1375165</v>
      </c>
      <c r="E5497" s="130">
        <v>-381648</v>
      </c>
      <c r="F5497" s="130">
        <v>0</v>
      </c>
      <c r="G5497" s="130">
        <v>-381648</v>
      </c>
      <c r="H5497" s="131">
        <v>27.752887835277946</v>
      </c>
      <c r="I5497" s="132">
        <v>-993517</v>
      </c>
    </row>
    <row r="5498" spans="1:9" ht="13.5" customHeight="1" x14ac:dyDescent="0.2">
      <c r="A5498" s="127">
        <v>10145</v>
      </c>
      <c r="B5498" s="127" t="str">
        <f t="shared" si="86"/>
        <v>I03</v>
      </c>
      <c r="C5498" s="129" t="s">
        <v>7</v>
      </c>
      <c r="D5498" s="130">
        <v>-220548</v>
      </c>
      <c r="E5498" s="130">
        <v>-39421.57</v>
      </c>
      <c r="F5498" s="130">
        <v>0</v>
      </c>
      <c r="G5498" s="130">
        <v>-39421.57</v>
      </c>
      <c r="H5498" s="131">
        <v>17.874372018789561</v>
      </c>
      <c r="I5498" s="132">
        <v>-181126.43</v>
      </c>
    </row>
    <row r="5499" spans="1:9" ht="13.5" customHeight="1" x14ac:dyDescent="0.2">
      <c r="A5499" s="127">
        <v>10145</v>
      </c>
      <c r="B5499" s="127" t="str">
        <f t="shared" si="86"/>
        <v>I05</v>
      </c>
      <c r="C5499" s="129" t="s">
        <v>8</v>
      </c>
      <c r="D5499" s="130">
        <v>-129885</v>
      </c>
      <c r="E5499" s="130">
        <v>0</v>
      </c>
      <c r="F5499" s="130">
        <v>0</v>
      </c>
      <c r="G5499" s="130">
        <v>0</v>
      </c>
      <c r="H5499" s="131">
        <v>0</v>
      </c>
      <c r="I5499" s="132">
        <v>-129885</v>
      </c>
    </row>
    <row r="5500" spans="1:9" ht="13.5" customHeight="1" x14ac:dyDescent="0.2">
      <c r="A5500" s="127">
        <v>10145</v>
      </c>
      <c r="B5500" s="127" t="str">
        <f t="shared" si="86"/>
        <v>I06</v>
      </c>
      <c r="C5500" s="129" t="s">
        <v>9</v>
      </c>
      <c r="D5500" s="130">
        <v>-12300</v>
      </c>
      <c r="E5500" s="130">
        <v>-17489.150000000001</v>
      </c>
      <c r="F5500" s="130">
        <v>0</v>
      </c>
      <c r="G5500" s="130">
        <v>-17489.150000000001</v>
      </c>
      <c r="H5500" s="131">
        <v>142.18821138211382</v>
      </c>
      <c r="I5500" s="132">
        <v>5189.1499999999996</v>
      </c>
    </row>
    <row r="5501" spans="1:9" ht="13.5" customHeight="1" x14ac:dyDescent="0.2">
      <c r="A5501" s="127">
        <v>10145</v>
      </c>
      <c r="B5501" s="127" t="str">
        <f t="shared" si="86"/>
        <v>I07</v>
      </c>
      <c r="C5501" s="129" t="s">
        <v>212</v>
      </c>
      <c r="D5501" s="130">
        <v>-2500</v>
      </c>
      <c r="E5501" s="130">
        <v>-1000</v>
      </c>
      <c r="F5501" s="130">
        <v>0</v>
      </c>
      <c r="G5501" s="130">
        <v>-1000</v>
      </c>
      <c r="H5501" s="131">
        <v>40</v>
      </c>
      <c r="I5501" s="132">
        <v>-1500</v>
      </c>
    </row>
    <row r="5502" spans="1:9" ht="13.5" customHeight="1" x14ac:dyDescent="0.2">
      <c r="A5502" s="127">
        <v>10145</v>
      </c>
      <c r="B5502" s="127" t="str">
        <f t="shared" si="86"/>
        <v>I08</v>
      </c>
      <c r="C5502" s="129" t="s">
        <v>213</v>
      </c>
      <c r="D5502" s="130">
        <v>-128700</v>
      </c>
      <c r="E5502" s="130">
        <v>-58946.11</v>
      </c>
      <c r="F5502" s="130">
        <v>0</v>
      </c>
      <c r="G5502" s="130">
        <v>-58946.11</v>
      </c>
      <c r="H5502" s="131">
        <v>45.801173271173269</v>
      </c>
      <c r="I5502" s="132">
        <v>-69753.89</v>
      </c>
    </row>
    <row r="5503" spans="1:9" ht="13.5" customHeight="1" x14ac:dyDescent="0.2">
      <c r="A5503" s="127">
        <v>10145</v>
      </c>
      <c r="B5503" s="127" t="str">
        <f t="shared" si="86"/>
        <v>I09</v>
      </c>
      <c r="C5503" s="129" t="s">
        <v>10</v>
      </c>
      <c r="D5503" s="130">
        <v>-353720</v>
      </c>
      <c r="E5503" s="130">
        <v>-112965.74</v>
      </c>
      <c r="F5503" s="130">
        <v>0</v>
      </c>
      <c r="G5503" s="130">
        <v>-112965.74</v>
      </c>
      <c r="H5503" s="131">
        <v>31.936486486486483</v>
      </c>
      <c r="I5503" s="132">
        <v>-240754.26</v>
      </c>
    </row>
    <row r="5504" spans="1:9" ht="13.5" customHeight="1" x14ac:dyDescent="0.2">
      <c r="A5504" s="127">
        <v>10145</v>
      </c>
      <c r="B5504" s="127" t="str">
        <f t="shared" si="86"/>
        <v>I12</v>
      </c>
      <c r="C5504" s="129" t="s">
        <v>11</v>
      </c>
      <c r="D5504" s="130">
        <v>-88100</v>
      </c>
      <c r="E5504" s="130">
        <v>-55209.4</v>
      </c>
      <c r="F5504" s="130">
        <v>0</v>
      </c>
      <c r="G5504" s="130">
        <v>-55209.4</v>
      </c>
      <c r="H5504" s="131">
        <v>62.666742338251986</v>
      </c>
      <c r="I5504" s="132">
        <v>-32890.6</v>
      </c>
    </row>
    <row r="5505" spans="1:9" ht="13.5" customHeight="1" x14ac:dyDescent="0.2">
      <c r="A5505" s="127">
        <v>10145</v>
      </c>
      <c r="B5505" s="127" t="str">
        <f t="shared" si="86"/>
        <v>I13</v>
      </c>
      <c r="C5505" s="129" t="s">
        <v>12</v>
      </c>
      <c r="D5505" s="130">
        <v>-10000</v>
      </c>
      <c r="E5505" s="130">
        <v>0</v>
      </c>
      <c r="F5505" s="130">
        <v>0</v>
      </c>
      <c r="G5505" s="130">
        <v>0</v>
      </c>
      <c r="H5505" s="131">
        <v>0</v>
      </c>
      <c r="I5505" s="132">
        <v>-10000</v>
      </c>
    </row>
    <row r="5506" spans="1:9" ht="12.75" customHeight="1" x14ac:dyDescent="0.2">
      <c r="A5506" s="127">
        <v>10145</v>
      </c>
      <c r="B5506" s="127" t="str">
        <f t="shared" si="86"/>
        <v/>
      </c>
    </row>
    <row r="5507" spans="1:9" ht="13.5" customHeight="1" x14ac:dyDescent="0.2">
      <c r="A5507" s="127">
        <v>10145</v>
      </c>
      <c r="C5507" s="143" t="s">
        <v>14</v>
      </c>
      <c r="D5507" s="144">
        <v>-7038799</v>
      </c>
      <c r="E5507" s="144">
        <v>-1979031.97</v>
      </c>
      <c r="F5507" s="144">
        <v>0</v>
      </c>
      <c r="G5507" s="144">
        <v>-1979031.97</v>
      </c>
      <c r="H5507" s="145">
        <v>28.11604607547396</v>
      </c>
      <c r="I5507" s="146">
        <v>-5059767.03</v>
      </c>
    </row>
    <row r="5508" spans="1:9" ht="0.75" customHeight="1" x14ac:dyDescent="0.2">
      <c r="A5508" s="127">
        <v>10145</v>
      </c>
      <c r="B5508" s="127" t="str">
        <f t="shared" si="86"/>
        <v/>
      </c>
    </row>
    <row r="5509" spans="1:9" ht="13.5" customHeight="1" x14ac:dyDescent="0.2">
      <c r="A5509" s="127">
        <v>10145</v>
      </c>
      <c r="B5509" s="127" t="str">
        <f t="shared" si="86"/>
        <v>E01</v>
      </c>
      <c r="C5509" s="129" t="s">
        <v>15</v>
      </c>
      <c r="D5509" s="130">
        <v>4424050</v>
      </c>
      <c r="E5509" s="130">
        <v>1024074.22</v>
      </c>
      <c r="F5509" s="130">
        <v>0</v>
      </c>
      <c r="G5509" s="130">
        <v>1024074.22</v>
      </c>
      <c r="H5509" s="131">
        <v>23.147889829454911</v>
      </c>
      <c r="I5509" s="132">
        <v>3399975.78</v>
      </c>
    </row>
    <row r="5510" spans="1:9" ht="13.5" customHeight="1" x14ac:dyDescent="0.2">
      <c r="A5510" s="127">
        <v>10145</v>
      </c>
      <c r="B5510" s="127" t="str">
        <f t="shared" si="86"/>
        <v>E02</v>
      </c>
      <c r="C5510" s="129" t="s">
        <v>16</v>
      </c>
      <c r="D5510" s="130">
        <v>30000</v>
      </c>
      <c r="E5510" s="130">
        <v>8980.3700000000008</v>
      </c>
      <c r="F5510" s="130">
        <v>0</v>
      </c>
      <c r="G5510" s="130">
        <v>8980.3700000000008</v>
      </c>
      <c r="H5510" s="131">
        <v>29.934566666666672</v>
      </c>
      <c r="I5510" s="132">
        <v>21019.63</v>
      </c>
    </row>
    <row r="5511" spans="1:9" ht="13.5" customHeight="1" x14ac:dyDescent="0.2">
      <c r="A5511" s="127">
        <v>10145</v>
      </c>
      <c r="B5511" s="127" t="str">
        <f t="shared" si="86"/>
        <v>E03</v>
      </c>
      <c r="C5511" s="129" t="s">
        <v>17</v>
      </c>
      <c r="D5511" s="130">
        <v>523721</v>
      </c>
      <c r="E5511" s="130">
        <v>135948.51</v>
      </c>
      <c r="F5511" s="130">
        <v>0</v>
      </c>
      <c r="G5511" s="130">
        <v>135948.51</v>
      </c>
      <c r="H5511" s="131">
        <v>25.958193389228235</v>
      </c>
      <c r="I5511" s="132">
        <v>387772.49</v>
      </c>
    </row>
    <row r="5512" spans="1:9" ht="13.5" customHeight="1" x14ac:dyDescent="0.2">
      <c r="A5512" s="127">
        <v>10145</v>
      </c>
      <c r="B5512" s="127" t="str">
        <f t="shared" si="86"/>
        <v>E04</v>
      </c>
      <c r="C5512" s="129" t="s">
        <v>18</v>
      </c>
      <c r="D5512" s="130">
        <v>107141</v>
      </c>
      <c r="E5512" s="130">
        <v>25329.85</v>
      </c>
      <c r="F5512" s="130">
        <v>0</v>
      </c>
      <c r="G5512" s="130">
        <v>25329.85</v>
      </c>
      <c r="H5512" s="131">
        <v>23.64160312112077</v>
      </c>
      <c r="I5512" s="132">
        <v>81811.149999999994</v>
      </c>
    </row>
    <row r="5513" spans="1:9" ht="13.5" customHeight="1" x14ac:dyDescent="0.2">
      <c r="A5513" s="127">
        <v>10145</v>
      </c>
      <c r="B5513" s="127" t="str">
        <f t="shared" si="86"/>
        <v>E05</v>
      </c>
      <c r="C5513" s="129" t="s">
        <v>214</v>
      </c>
      <c r="D5513" s="130">
        <v>555023</v>
      </c>
      <c r="E5513" s="130">
        <v>123205.28</v>
      </c>
      <c r="F5513" s="130">
        <v>0</v>
      </c>
      <c r="G5513" s="130">
        <v>123205.28</v>
      </c>
      <c r="H5513" s="131">
        <v>22.198229622916529</v>
      </c>
      <c r="I5513" s="132">
        <v>431817.72</v>
      </c>
    </row>
    <row r="5514" spans="1:9" ht="13.5" customHeight="1" x14ac:dyDescent="0.2">
      <c r="A5514" s="127">
        <v>10145</v>
      </c>
      <c r="B5514" s="127" t="str">
        <f t="shared" si="86"/>
        <v>E06</v>
      </c>
      <c r="C5514" s="129" t="s">
        <v>262</v>
      </c>
      <c r="D5514" s="130">
        <v>148698</v>
      </c>
      <c r="E5514" s="130">
        <v>32165.91</v>
      </c>
      <c r="F5514" s="130">
        <v>0</v>
      </c>
      <c r="G5514" s="130">
        <v>32165.91</v>
      </c>
      <c r="H5514" s="131">
        <v>21.631703183633942</v>
      </c>
      <c r="I5514" s="132">
        <v>116532.09</v>
      </c>
    </row>
    <row r="5515" spans="1:9" ht="13.5" customHeight="1" x14ac:dyDescent="0.2">
      <c r="A5515" s="127">
        <v>10145</v>
      </c>
      <c r="B5515" s="127" t="str">
        <f t="shared" si="86"/>
        <v>E08</v>
      </c>
      <c r="C5515" s="129" t="s">
        <v>20</v>
      </c>
      <c r="D5515" s="130">
        <v>30558</v>
      </c>
      <c r="E5515" s="130">
        <v>7225.29</v>
      </c>
      <c r="F5515" s="130">
        <v>0</v>
      </c>
      <c r="G5515" s="130">
        <v>7225.29</v>
      </c>
      <c r="H5515" s="131">
        <v>23.6445120753976</v>
      </c>
      <c r="I5515" s="132">
        <v>23332.71</v>
      </c>
    </row>
    <row r="5516" spans="1:9" ht="13.5" customHeight="1" x14ac:dyDescent="0.2">
      <c r="A5516" s="127">
        <v>10145</v>
      </c>
      <c r="B5516" s="127" t="str">
        <f t="shared" si="86"/>
        <v>E09</v>
      </c>
      <c r="C5516" s="129" t="s">
        <v>215</v>
      </c>
      <c r="D5516" s="130">
        <v>27421</v>
      </c>
      <c r="E5516" s="130">
        <v>10830.14</v>
      </c>
      <c r="F5516" s="130">
        <v>0</v>
      </c>
      <c r="G5516" s="130">
        <v>10830.14</v>
      </c>
      <c r="H5516" s="131">
        <v>39.495787899784837</v>
      </c>
      <c r="I5516" s="132">
        <v>16590.86</v>
      </c>
    </row>
    <row r="5517" spans="1:9" ht="13.5" customHeight="1" x14ac:dyDescent="0.2">
      <c r="A5517" s="127">
        <v>10145</v>
      </c>
      <c r="B5517" s="127" t="str">
        <f t="shared" si="86"/>
        <v>E10</v>
      </c>
      <c r="C5517" s="129" t="s">
        <v>21</v>
      </c>
      <c r="D5517" s="130">
        <v>900</v>
      </c>
      <c r="E5517" s="130">
        <v>900</v>
      </c>
      <c r="F5517" s="130">
        <v>0</v>
      </c>
      <c r="G5517" s="130">
        <v>900</v>
      </c>
      <c r="H5517" s="131">
        <v>100</v>
      </c>
      <c r="I5517" s="132">
        <v>0</v>
      </c>
    </row>
    <row r="5518" spans="1:9" ht="13.5" customHeight="1" x14ac:dyDescent="0.2">
      <c r="A5518" s="127">
        <v>10145</v>
      </c>
      <c r="B5518" s="127" t="str">
        <f t="shared" si="86"/>
        <v>E11</v>
      </c>
      <c r="C5518" s="129" t="s">
        <v>22</v>
      </c>
      <c r="D5518" s="130">
        <v>6200</v>
      </c>
      <c r="E5518" s="130">
        <v>0</v>
      </c>
      <c r="F5518" s="130">
        <v>0</v>
      </c>
      <c r="G5518" s="130">
        <v>0</v>
      </c>
      <c r="H5518" s="131">
        <v>0</v>
      </c>
      <c r="I5518" s="132">
        <v>6200</v>
      </c>
    </row>
    <row r="5519" spans="1:9" ht="13.5" customHeight="1" x14ac:dyDescent="0.2">
      <c r="A5519" s="127">
        <v>10145</v>
      </c>
      <c r="B5519" s="127" t="str">
        <f t="shared" si="86"/>
        <v>E31</v>
      </c>
      <c r="C5519" s="129" t="s">
        <v>222</v>
      </c>
      <c r="D5519" s="130">
        <v>200</v>
      </c>
      <c r="E5519" s="130">
        <v>-1600</v>
      </c>
      <c r="F5519" s="130">
        <v>0</v>
      </c>
      <c r="G5519" s="130">
        <v>-1600</v>
      </c>
      <c r="H5519" s="131">
        <v>-800</v>
      </c>
      <c r="I5519" s="132">
        <v>1800</v>
      </c>
    </row>
    <row r="5520" spans="1:9" ht="12.75" customHeight="1" x14ac:dyDescent="0.2">
      <c r="A5520" s="127">
        <v>10145</v>
      </c>
      <c r="B5520" s="127" t="str">
        <f t="shared" si="86"/>
        <v/>
      </c>
    </row>
    <row r="5521" spans="1:9" ht="13.5" customHeight="1" x14ac:dyDescent="0.2">
      <c r="A5521" s="127">
        <v>10145</v>
      </c>
      <c r="C5521" s="143" t="s">
        <v>23</v>
      </c>
      <c r="D5521" s="144">
        <v>5853912</v>
      </c>
      <c r="E5521" s="144">
        <v>1367059.57</v>
      </c>
      <c r="F5521" s="144">
        <v>0</v>
      </c>
      <c r="G5521" s="144">
        <v>1367059.57</v>
      </c>
      <c r="H5521" s="145">
        <v>23.352923139261403</v>
      </c>
      <c r="I5521" s="146">
        <v>4486852.43</v>
      </c>
    </row>
    <row r="5522" spans="1:9" ht="13.5" customHeight="1" x14ac:dyDescent="0.2">
      <c r="A5522" s="127">
        <v>10145</v>
      </c>
      <c r="B5522" s="127" t="str">
        <f t="shared" si="86"/>
        <v>E12</v>
      </c>
      <c r="C5522" s="129" t="s">
        <v>24</v>
      </c>
      <c r="D5522" s="130">
        <v>59000</v>
      </c>
      <c r="E5522" s="130">
        <v>7812.57</v>
      </c>
      <c r="F5522" s="130">
        <v>0</v>
      </c>
      <c r="G5522" s="130">
        <v>7812.57</v>
      </c>
      <c r="H5522" s="131">
        <v>13.24164406779661</v>
      </c>
      <c r="I5522" s="132">
        <v>51187.43</v>
      </c>
    </row>
    <row r="5523" spans="1:9" ht="13.5" customHeight="1" x14ac:dyDescent="0.2">
      <c r="A5523" s="127">
        <v>10145</v>
      </c>
      <c r="B5523" s="127" t="str">
        <f t="shared" si="86"/>
        <v>E13</v>
      </c>
      <c r="C5523" s="129" t="s">
        <v>216</v>
      </c>
      <c r="D5523" s="130">
        <v>35000</v>
      </c>
      <c r="E5523" s="130">
        <v>6512.1200000000008</v>
      </c>
      <c r="F5523" s="130">
        <v>0</v>
      </c>
      <c r="G5523" s="130">
        <v>6512.1200000000008</v>
      </c>
      <c r="H5523" s="131">
        <v>18.60605714285715</v>
      </c>
      <c r="I5523" s="132">
        <v>28487.88</v>
      </c>
    </row>
    <row r="5524" spans="1:9" ht="13.5" customHeight="1" x14ac:dyDescent="0.2">
      <c r="A5524" s="127">
        <v>10145</v>
      </c>
      <c r="B5524" s="127" t="str">
        <f t="shared" si="86"/>
        <v>E14</v>
      </c>
      <c r="C5524" s="129" t="s">
        <v>25</v>
      </c>
      <c r="D5524" s="130">
        <v>102400</v>
      </c>
      <c r="E5524" s="130">
        <v>24592.45</v>
      </c>
      <c r="F5524" s="130">
        <v>0</v>
      </c>
      <c r="G5524" s="130">
        <v>24592.45</v>
      </c>
      <c r="H5524" s="131">
        <v>24.016064453125001</v>
      </c>
      <c r="I5524" s="132">
        <v>77807.55</v>
      </c>
    </row>
    <row r="5525" spans="1:9" ht="13.5" customHeight="1" x14ac:dyDescent="0.2">
      <c r="A5525" s="127">
        <v>10145</v>
      </c>
      <c r="B5525" s="127" t="str">
        <f t="shared" si="86"/>
        <v>E15</v>
      </c>
      <c r="C5525" s="129" t="s">
        <v>26</v>
      </c>
      <c r="D5525" s="130">
        <v>13000</v>
      </c>
      <c r="E5525" s="130">
        <v>1732.72</v>
      </c>
      <c r="F5525" s="130">
        <v>0</v>
      </c>
      <c r="G5525" s="130">
        <v>1732.72</v>
      </c>
      <c r="H5525" s="131">
        <v>13.328615384615384</v>
      </c>
      <c r="I5525" s="132">
        <v>11267.28</v>
      </c>
    </row>
    <row r="5526" spans="1:9" ht="13.5" customHeight="1" x14ac:dyDescent="0.2">
      <c r="A5526" s="127">
        <v>10145</v>
      </c>
      <c r="B5526" s="127" t="str">
        <f t="shared" si="86"/>
        <v>E16</v>
      </c>
      <c r="C5526" s="129" t="s">
        <v>27</v>
      </c>
      <c r="D5526" s="130">
        <v>97000</v>
      </c>
      <c r="E5526" s="130">
        <v>15448.01</v>
      </c>
      <c r="F5526" s="130">
        <v>0</v>
      </c>
      <c r="G5526" s="130">
        <v>15448.01</v>
      </c>
      <c r="H5526" s="131">
        <v>15.925783505154641</v>
      </c>
      <c r="I5526" s="132">
        <v>81551.990000000005</v>
      </c>
    </row>
    <row r="5527" spans="1:9" ht="13.5" customHeight="1" x14ac:dyDescent="0.2">
      <c r="A5527" s="127">
        <v>10145</v>
      </c>
      <c r="B5527" s="127" t="str">
        <f t="shared" si="86"/>
        <v>E17</v>
      </c>
      <c r="C5527" s="129" t="s">
        <v>28</v>
      </c>
      <c r="D5527" s="130">
        <v>25588</v>
      </c>
      <c r="E5527" s="130">
        <v>25294.79</v>
      </c>
      <c r="F5527" s="130">
        <v>0</v>
      </c>
      <c r="G5527" s="130">
        <v>25294.79</v>
      </c>
      <c r="H5527" s="131">
        <v>98.854111302172896</v>
      </c>
      <c r="I5527" s="132">
        <v>293.20999999999998</v>
      </c>
    </row>
    <row r="5528" spans="1:9" ht="13.5" customHeight="1" x14ac:dyDescent="0.2">
      <c r="A5528" s="127">
        <v>10145</v>
      </c>
      <c r="B5528" s="127" t="str">
        <f t="shared" si="86"/>
        <v>E18</v>
      </c>
      <c r="C5528" s="129" t="s">
        <v>29</v>
      </c>
      <c r="D5528" s="130">
        <v>37650</v>
      </c>
      <c r="E5528" s="130">
        <v>5100.42</v>
      </c>
      <c r="F5528" s="130">
        <v>0</v>
      </c>
      <c r="G5528" s="130">
        <v>5100.42</v>
      </c>
      <c r="H5528" s="131">
        <v>13.546932270916336</v>
      </c>
      <c r="I5528" s="132">
        <v>32549.58</v>
      </c>
    </row>
    <row r="5529" spans="1:9" ht="12.75" customHeight="1" x14ac:dyDescent="0.2">
      <c r="A5529" s="127">
        <v>10145</v>
      </c>
      <c r="B5529" s="127" t="str">
        <f t="shared" si="86"/>
        <v/>
      </c>
    </row>
    <row r="5530" spans="1:9" ht="13.5" customHeight="1" x14ac:dyDescent="0.2">
      <c r="A5530" s="127">
        <v>10145</v>
      </c>
      <c r="C5530" s="143" t="s">
        <v>30</v>
      </c>
      <c r="D5530" s="144">
        <v>369638</v>
      </c>
      <c r="E5530" s="144">
        <v>86493.08</v>
      </c>
      <c r="F5530" s="144">
        <v>0</v>
      </c>
      <c r="G5530" s="144">
        <v>86493.08</v>
      </c>
      <c r="H5530" s="145">
        <v>23.399401576677718</v>
      </c>
      <c r="I5530" s="146">
        <v>283144.92</v>
      </c>
    </row>
    <row r="5531" spans="1:9" ht="13.5" customHeight="1" x14ac:dyDescent="0.2">
      <c r="A5531" s="127">
        <v>10145</v>
      </c>
      <c r="B5531" s="127" t="str">
        <f t="shared" si="86"/>
        <v>E19</v>
      </c>
      <c r="C5531" s="129" t="s">
        <v>31</v>
      </c>
      <c r="D5531" s="130">
        <v>268075</v>
      </c>
      <c r="E5531" s="130">
        <v>78311.22</v>
      </c>
      <c r="F5531" s="130">
        <v>0</v>
      </c>
      <c r="G5531" s="130">
        <v>78311.22</v>
      </c>
      <c r="H5531" s="131">
        <v>29.212429357455932</v>
      </c>
      <c r="I5531" s="132">
        <v>189763.78</v>
      </c>
    </row>
    <row r="5532" spans="1:9" ht="13.5" customHeight="1" x14ac:dyDescent="0.2">
      <c r="A5532" s="127">
        <v>10145</v>
      </c>
      <c r="B5532" s="127" t="str">
        <f t="shared" si="86"/>
        <v>E20</v>
      </c>
      <c r="C5532" s="129" t="s">
        <v>32</v>
      </c>
      <c r="D5532" s="130">
        <v>63745</v>
      </c>
      <c r="E5532" s="130">
        <v>26734.41</v>
      </c>
      <c r="F5532" s="130">
        <v>0</v>
      </c>
      <c r="G5532" s="130">
        <v>26734.41</v>
      </c>
      <c r="H5532" s="131">
        <v>41.939618793630871</v>
      </c>
      <c r="I5532" s="132">
        <v>37010.589999999997</v>
      </c>
    </row>
    <row r="5533" spans="1:9" ht="13.5" customHeight="1" x14ac:dyDescent="0.2">
      <c r="A5533" s="127">
        <v>10145</v>
      </c>
      <c r="B5533" s="127" t="str">
        <f t="shared" si="86"/>
        <v>E21</v>
      </c>
      <c r="C5533" s="129" t="s">
        <v>302</v>
      </c>
      <c r="D5533" s="130">
        <v>124000</v>
      </c>
      <c r="E5533" s="130">
        <v>107540.82</v>
      </c>
      <c r="F5533" s="130">
        <v>0</v>
      </c>
      <c r="G5533" s="130">
        <v>107540.82</v>
      </c>
      <c r="H5533" s="131">
        <v>86.72646774193548</v>
      </c>
      <c r="I5533" s="132">
        <v>16459.18</v>
      </c>
    </row>
    <row r="5534" spans="1:9" ht="13.5" customHeight="1" x14ac:dyDescent="0.2">
      <c r="A5534" s="127">
        <v>10145</v>
      </c>
      <c r="B5534" s="127" t="str">
        <f t="shared" si="86"/>
        <v>E22</v>
      </c>
      <c r="C5534" s="129" t="s">
        <v>33</v>
      </c>
      <c r="D5534" s="130">
        <v>42565</v>
      </c>
      <c r="E5534" s="130">
        <v>8876.01</v>
      </c>
      <c r="F5534" s="130">
        <v>0</v>
      </c>
      <c r="G5534" s="130">
        <v>8876.01</v>
      </c>
      <c r="H5534" s="131">
        <v>20.852836837777517</v>
      </c>
      <c r="I5534" s="132">
        <v>33688.99</v>
      </c>
    </row>
    <row r="5535" spans="1:9" ht="13.5" customHeight="1" x14ac:dyDescent="0.2">
      <c r="A5535" s="127">
        <v>10145</v>
      </c>
      <c r="B5535" s="127" t="str">
        <f t="shared" si="86"/>
        <v>E23</v>
      </c>
      <c r="C5535" s="129" t="s">
        <v>34</v>
      </c>
      <c r="D5535" s="130">
        <v>47176</v>
      </c>
      <c r="E5535" s="130">
        <v>31526.49</v>
      </c>
      <c r="F5535" s="130">
        <v>0</v>
      </c>
      <c r="G5535" s="130">
        <v>31526.49</v>
      </c>
      <c r="H5535" s="131">
        <v>66.827391046294721</v>
      </c>
      <c r="I5535" s="132">
        <v>15649.51</v>
      </c>
    </row>
    <row r="5536" spans="1:9" ht="13.5" customHeight="1" x14ac:dyDescent="0.2">
      <c r="A5536" s="127">
        <v>10145</v>
      </c>
      <c r="B5536" s="127" t="str">
        <f t="shared" si="86"/>
        <v>E24</v>
      </c>
      <c r="C5536" s="129" t="s">
        <v>35</v>
      </c>
      <c r="D5536" s="130">
        <v>500</v>
      </c>
      <c r="E5536" s="130">
        <v>0</v>
      </c>
      <c r="F5536" s="130">
        <v>0</v>
      </c>
      <c r="G5536" s="130">
        <v>0</v>
      </c>
      <c r="H5536" s="131">
        <v>0</v>
      </c>
      <c r="I5536" s="132">
        <v>500</v>
      </c>
    </row>
    <row r="5537" spans="1:9" ht="13.5" customHeight="1" x14ac:dyDescent="0.2">
      <c r="A5537" s="127">
        <v>10145</v>
      </c>
      <c r="B5537" s="127" t="str">
        <f t="shared" si="86"/>
        <v>E25</v>
      </c>
      <c r="C5537" s="129" t="s">
        <v>36</v>
      </c>
      <c r="D5537" s="130">
        <v>208220</v>
      </c>
      <c r="E5537" s="130">
        <v>45965.06</v>
      </c>
      <c r="F5537" s="130">
        <v>0</v>
      </c>
      <c r="G5537" s="130">
        <v>45965.06</v>
      </c>
      <c r="H5537" s="131">
        <v>22.075237729324755</v>
      </c>
      <c r="I5537" s="132">
        <v>162254.94</v>
      </c>
    </row>
    <row r="5538" spans="1:9" ht="13.5" customHeight="1" x14ac:dyDescent="0.2">
      <c r="A5538" s="127">
        <v>10145</v>
      </c>
      <c r="B5538" s="127" t="str">
        <f t="shared" si="86"/>
        <v>E32</v>
      </c>
      <c r="C5538" s="129" t="s">
        <v>223</v>
      </c>
      <c r="D5538" s="130">
        <v>100</v>
      </c>
      <c r="E5538" s="130">
        <v>0</v>
      </c>
      <c r="F5538" s="130">
        <v>0</v>
      </c>
      <c r="G5538" s="130">
        <v>0</v>
      </c>
      <c r="H5538" s="131">
        <v>0</v>
      </c>
      <c r="I5538" s="132">
        <v>100</v>
      </c>
    </row>
    <row r="5539" spans="1:9" ht="12.75" customHeight="1" x14ac:dyDescent="0.2">
      <c r="A5539" s="127">
        <v>10145</v>
      </c>
      <c r="B5539" s="127" t="str">
        <f t="shared" si="86"/>
        <v/>
      </c>
    </row>
    <row r="5540" spans="1:9" ht="13.5" customHeight="1" x14ac:dyDescent="0.2">
      <c r="A5540" s="127">
        <v>10145</v>
      </c>
      <c r="C5540" s="143" t="s">
        <v>37</v>
      </c>
      <c r="D5540" s="144">
        <v>754381</v>
      </c>
      <c r="E5540" s="144">
        <v>298954.01</v>
      </c>
      <c r="F5540" s="144">
        <v>0</v>
      </c>
      <c r="G5540" s="144">
        <v>298954.01</v>
      </c>
      <c r="H5540" s="145">
        <v>39.62904818652644</v>
      </c>
      <c r="I5540" s="146">
        <v>455426.99</v>
      </c>
    </row>
    <row r="5541" spans="1:9" ht="13.5" customHeight="1" x14ac:dyDescent="0.2">
      <c r="A5541" s="127">
        <v>10145</v>
      </c>
      <c r="B5541" s="127" t="str">
        <f t="shared" ref="B5541:B5607" si="87">LEFT(C5541,3)</f>
        <v>E26</v>
      </c>
      <c r="C5541" s="129" t="s">
        <v>38</v>
      </c>
      <c r="D5541" s="130">
        <v>15000</v>
      </c>
      <c r="E5541" s="130">
        <v>17994.5</v>
      </c>
      <c r="F5541" s="130">
        <v>0</v>
      </c>
      <c r="G5541" s="130">
        <v>17994.5</v>
      </c>
      <c r="H5541" s="131">
        <v>119.96333333333335</v>
      </c>
      <c r="I5541" s="132">
        <v>-2994.5</v>
      </c>
    </row>
    <row r="5542" spans="1:9" ht="13.5" customHeight="1" x14ac:dyDescent="0.2">
      <c r="A5542" s="127">
        <v>10145</v>
      </c>
      <c r="B5542" s="127" t="str">
        <f t="shared" si="87"/>
        <v>E27</v>
      </c>
      <c r="C5542" s="129" t="s">
        <v>39</v>
      </c>
      <c r="D5542" s="130">
        <v>49995</v>
      </c>
      <c r="E5542" s="130">
        <v>29616.6</v>
      </c>
      <c r="F5542" s="130">
        <v>0</v>
      </c>
      <c r="G5542" s="130">
        <v>29616.6</v>
      </c>
      <c r="H5542" s="131">
        <v>59.239123912391243</v>
      </c>
      <c r="I5542" s="132">
        <v>20378.400000000001</v>
      </c>
    </row>
    <row r="5543" spans="1:9" ht="13.5" customHeight="1" x14ac:dyDescent="0.2">
      <c r="A5543" s="127">
        <v>10145</v>
      </c>
      <c r="B5543" s="127" t="str">
        <f t="shared" si="87"/>
        <v>E28</v>
      </c>
      <c r="C5543" s="129" t="s">
        <v>40</v>
      </c>
      <c r="D5543" s="130">
        <v>57705</v>
      </c>
      <c r="E5543" s="130">
        <v>11490.08</v>
      </c>
      <c r="F5543" s="130">
        <v>0</v>
      </c>
      <c r="G5543" s="130">
        <v>11490.08</v>
      </c>
      <c r="H5543" s="131">
        <v>19.91175807988909</v>
      </c>
      <c r="I5543" s="132">
        <v>46214.92</v>
      </c>
    </row>
    <row r="5544" spans="1:9" ht="12.75" customHeight="1" x14ac:dyDescent="0.2">
      <c r="A5544" s="127">
        <v>10145</v>
      </c>
      <c r="B5544" s="127" t="str">
        <f t="shared" si="87"/>
        <v/>
      </c>
    </row>
    <row r="5545" spans="1:9" ht="13.5" customHeight="1" x14ac:dyDescent="0.2">
      <c r="A5545" s="127">
        <v>10145</v>
      </c>
      <c r="C5545" s="143" t="s">
        <v>41</v>
      </c>
      <c r="D5545" s="144">
        <v>122700</v>
      </c>
      <c r="E5545" s="144">
        <v>59101.18</v>
      </c>
      <c r="F5545" s="144">
        <v>0</v>
      </c>
      <c r="G5545" s="144">
        <v>59101.18</v>
      </c>
      <c r="H5545" s="145">
        <v>48.167220863895672</v>
      </c>
      <c r="I5545" s="146">
        <v>63598.82</v>
      </c>
    </row>
    <row r="5546" spans="1:9" ht="13.5" customHeight="1" x14ac:dyDescent="0.2">
      <c r="A5546" s="127">
        <v>10145</v>
      </c>
      <c r="B5546" s="127" t="str">
        <f t="shared" si="87"/>
        <v>Con</v>
      </c>
      <c r="C5546" s="129" t="s">
        <v>42</v>
      </c>
      <c r="D5546" s="130">
        <v>481997</v>
      </c>
      <c r="E5546" s="130">
        <v>0</v>
      </c>
      <c r="F5546" s="130">
        <v>0</v>
      </c>
      <c r="G5546" s="130">
        <v>0</v>
      </c>
      <c r="H5546" s="131">
        <v>0</v>
      </c>
      <c r="I5546" s="132">
        <v>481997</v>
      </c>
    </row>
    <row r="5547" spans="1:9" ht="12.75" customHeight="1" x14ac:dyDescent="0.2">
      <c r="A5547" s="127">
        <v>10145</v>
      </c>
      <c r="B5547" s="127" t="str">
        <f t="shared" si="87"/>
        <v/>
      </c>
    </row>
    <row r="5548" spans="1:9" ht="13.5" customHeight="1" x14ac:dyDescent="0.2">
      <c r="A5548" s="127">
        <v>10145</v>
      </c>
      <c r="C5548" s="143" t="s">
        <v>44</v>
      </c>
      <c r="D5548" s="144">
        <v>481997</v>
      </c>
      <c r="E5548" s="144">
        <v>0</v>
      </c>
      <c r="F5548" s="144">
        <v>0</v>
      </c>
      <c r="G5548" s="144">
        <v>0</v>
      </c>
      <c r="H5548" s="145">
        <v>0</v>
      </c>
      <c r="I5548" s="146">
        <v>481997</v>
      </c>
    </row>
    <row r="5549" spans="1:9" ht="0.75" customHeight="1" x14ac:dyDescent="0.2">
      <c r="A5549" s="127">
        <v>10145</v>
      </c>
      <c r="B5549" s="127" t="str">
        <f t="shared" si="87"/>
        <v/>
      </c>
    </row>
    <row r="5550" spans="1:9" ht="15.75" customHeight="1" x14ac:dyDescent="0.2">
      <c r="A5550" s="127">
        <v>10145</v>
      </c>
      <c r="C5550" s="139" t="s">
        <v>45</v>
      </c>
      <c r="D5550" s="140">
        <v>7582628</v>
      </c>
      <c r="E5550" s="140">
        <v>1811607.84</v>
      </c>
      <c r="F5550" s="140">
        <v>0</v>
      </c>
      <c r="G5550" s="140">
        <v>1811607.84</v>
      </c>
      <c r="H5550" s="141">
        <v>23.891556331129529</v>
      </c>
      <c r="I5550" s="142">
        <v>5771020.1600000001</v>
      </c>
    </row>
    <row r="5551" spans="1:9" ht="14.25" customHeight="1" x14ac:dyDescent="0.2">
      <c r="A5551" s="127">
        <v>10145</v>
      </c>
      <c r="B5551" s="127" t="s">
        <v>322</v>
      </c>
      <c r="C5551" s="161" t="s">
        <v>46</v>
      </c>
      <c r="D5551" s="162">
        <v>543829</v>
      </c>
      <c r="E5551" s="162">
        <v>-167424.13</v>
      </c>
      <c r="F5551" s="162">
        <v>0</v>
      </c>
      <c r="G5551" s="162">
        <v>-167424.13</v>
      </c>
      <c r="H5551" s="151">
        <v>-30.786171756195422</v>
      </c>
      <c r="I5551" s="152">
        <v>711253.13</v>
      </c>
    </row>
    <row r="5552" spans="1:9" ht="16.5" customHeight="1" x14ac:dyDescent="0.2">
      <c r="A5552" s="127">
        <v>10145</v>
      </c>
      <c r="B5552" s="127" t="s">
        <v>323</v>
      </c>
      <c r="C5552" s="153" t="s">
        <v>47</v>
      </c>
      <c r="D5552" s="154">
        <v>1</v>
      </c>
      <c r="E5552" s="155"/>
      <c r="F5552" s="155"/>
      <c r="G5552" s="155"/>
      <c r="H5552" s="155"/>
      <c r="I5552" s="156"/>
    </row>
    <row r="5553" spans="1:9" ht="13.5" customHeight="1" x14ac:dyDescent="0.2">
      <c r="A5553" s="127">
        <v>10145</v>
      </c>
      <c r="B5553" s="127" t="s">
        <v>325</v>
      </c>
      <c r="C5553" s="129" t="s">
        <v>229</v>
      </c>
      <c r="D5553" s="130">
        <v>1</v>
      </c>
      <c r="E5553" s="130">
        <v>0</v>
      </c>
      <c r="F5553" s="130">
        <v>0</v>
      </c>
      <c r="G5553" s="130">
        <v>0</v>
      </c>
      <c r="H5553" s="131">
        <v>0</v>
      </c>
      <c r="I5553" s="132">
        <v>1</v>
      </c>
    </row>
    <row r="5554" spans="1:9" ht="12.75" customHeight="1" x14ac:dyDescent="0.2">
      <c r="A5554" s="127">
        <v>10145</v>
      </c>
      <c r="B5554" s="127" t="str">
        <f t="shared" si="87"/>
        <v/>
      </c>
    </row>
    <row r="5555" spans="1:9" ht="13.5" customHeight="1" x14ac:dyDescent="0.2">
      <c r="A5555" s="127">
        <v>10145</v>
      </c>
      <c r="C5555" s="143" t="s">
        <v>56</v>
      </c>
      <c r="D5555" s="144">
        <v>1</v>
      </c>
      <c r="E5555" s="144">
        <v>0</v>
      </c>
      <c r="F5555" s="144">
        <v>0</v>
      </c>
      <c r="G5555" s="144">
        <v>0</v>
      </c>
      <c r="H5555" s="145">
        <v>0</v>
      </c>
      <c r="I5555" s="146">
        <v>1</v>
      </c>
    </row>
    <row r="5556" spans="1:9" ht="0.75" customHeight="1" x14ac:dyDescent="0.2">
      <c r="A5556" s="127">
        <v>10145</v>
      </c>
      <c r="B5556" s="127" t="str">
        <f t="shared" si="87"/>
        <v/>
      </c>
    </row>
    <row r="5557" spans="1:9" ht="14.25" customHeight="1" x14ac:dyDescent="0.2">
      <c r="A5557" s="127">
        <v>10145</v>
      </c>
      <c r="B5557" s="127" t="s">
        <v>324</v>
      </c>
      <c r="C5557" s="157" t="s">
        <v>57</v>
      </c>
      <c r="D5557" s="158">
        <v>1</v>
      </c>
      <c r="E5557" s="158">
        <v>0</v>
      </c>
      <c r="F5557" s="158">
        <v>0</v>
      </c>
      <c r="G5557" s="158">
        <v>0</v>
      </c>
      <c r="H5557" s="159">
        <v>0</v>
      </c>
      <c r="I5557" s="160">
        <v>1</v>
      </c>
    </row>
    <row r="5558" spans="1:9" ht="0.75" customHeight="1" x14ac:dyDescent="0.2">
      <c r="A5558" s="127">
        <v>10145</v>
      </c>
      <c r="B5558" s="127" t="str">
        <f t="shared" si="87"/>
        <v/>
      </c>
    </row>
    <row r="5559" spans="1:9" ht="14.25" customHeight="1" x14ac:dyDescent="0.2">
      <c r="A5559" s="127">
        <v>10145</v>
      </c>
      <c r="B5559" s="127" t="str">
        <f t="shared" si="87"/>
        <v>TOT</v>
      </c>
      <c r="C5559" s="133" t="s">
        <v>58</v>
      </c>
      <c r="D5559" s="134">
        <v>543830</v>
      </c>
      <c r="E5559" s="134">
        <v>-167424.13</v>
      </c>
      <c r="F5559" s="134">
        <v>0</v>
      </c>
      <c r="G5559" s="134">
        <v>-167424.13</v>
      </c>
      <c r="H5559" s="135">
        <v>-30.786115146277325</v>
      </c>
      <c r="I5559" s="136">
        <v>711254.13</v>
      </c>
    </row>
    <row r="5560" spans="1:9" ht="6.75" customHeight="1" x14ac:dyDescent="0.2">
      <c r="B5560" s="127" t="str">
        <f t="shared" si="87"/>
        <v>Lon</v>
      </c>
      <c r="C5560" s="247" t="s">
        <v>202</v>
      </c>
      <c r="D5560" s="247"/>
      <c r="E5560" s="247"/>
      <c r="F5560" s="247"/>
      <c r="G5560" s="247"/>
    </row>
    <row r="5561" spans="1:9" ht="13.5" customHeight="1" x14ac:dyDescent="0.2">
      <c r="B5561" s="127" t="str">
        <f t="shared" si="87"/>
        <v/>
      </c>
      <c r="C5561" s="247"/>
      <c r="D5561" s="247"/>
      <c r="E5561" s="247"/>
      <c r="F5561" s="247"/>
      <c r="G5561" s="247"/>
    </row>
    <row r="5562" spans="1:9" ht="6.75" customHeight="1" x14ac:dyDescent="0.2">
      <c r="B5562" s="127" t="str">
        <f t="shared" si="87"/>
        <v/>
      </c>
      <c r="C5562" s="247"/>
      <c r="D5562" s="247"/>
      <c r="E5562" s="247"/>
      <c r="F5562" s="247"/>
      <c r="G5562" s="247"/>
    </row>
    <row r="5563" spans="1:9" ht="13.5" customHeight="1" x14ac:dyDescent="0.2">
      <c r="B5563" s="127" t="str">
        <f t="shared" si="87"/>
        <v>Rep</v>
      </c>
      <c r="C5563" s="248" t="s">
        <v>203</v>
      </c>
      <c r="D5563" s="248"/>
      <c r="E5563" s="248"/>
      <c r="F5563" s="248"/>
      <c r="G5563" s="248"/>
    </row>
    <row r="5564" spans="1:9" ht="6.75" customHeight="1" x14ac:dyDescent="0.2">
      <c r="B5564" s="127" t="str">
        <f t="shared" si="87"/>
        <v/>
      </c>
    </row>
    <row r="5565" spans="1:9" ht="12.75" customHeight="1" x14ac:dyDescent="0.2">
      <c r="B5565" s="127" t="str">
        <f t="shared" si="87"/>
        <v>Cos</v>
      </c>
      <c r="C5565" s="248" t="s">
        <v>306</v>
      </c>
      <c r="D5565" s="248"/>
      <c r="E5565" s="248"/>
      <c r="F5565" s="248"/>
      <c r="G5565" s="248"/>
    </row>
    <row r="5566" spans="1:9" ht="13.5" customHeight="1" x14ac:dyDescent="0.2">
      <c r="B5566" s="127" t="str">
        <f t="shared" si="87"/>
        <v/>
      </c>
      <c r="C5566" s="248"/>
      <c r="D5566" s="248"/>
      <c r="E5566" s="248"/>
      <c r="F5566" s="248"/>
      <c r="G5566" s="248"/>
    </row>
    <row r="5567" spans="1:9" ht="6" customHeight="1" x14ac:dyDescent="0.2">
      <c r="B5567" s="127" t="str">
        <f t="shared" si="87"/>
        <v/>
      </c>
    </row>
    <row r="5568" spans="1:9" ht="13.5" customHeight="1" x14ac:dyDescent="0.2">
      <c r="B5568" s="127" t="str">
        <f t="shared" si="87"/>
        <v xml:space="preserve">
CF</v>
      </c>
      <c r="C5568" s="249" t="s">
        <v>205</v>
      </c>
      <c r="D5568" s="251" t="s">
        <v>206</v>
      </c>
      <c r="E5568" s="251" t="s">
        <v>207</v>
      </c>
      <c r="F5568" s="251" t="s">
        <v>208</v>
      </c>
      <c r="G5568" s="252" t="s">
        <v>209</v>
      </c>
      <c r="H5568" s="245" t="s">
        <v>210</v>
      </c>
      <c r="I5568" s="243" t="s">
        <v>211</v>
      </c>
    </row>
    <row r="5569" spans="1:9" ht="15" customHeight="1" x14ac:dyDescent="0.2">
      <c r="B5569" s="127" t="str">
        <f t="shared" si="87"/>
        <v/>
      </c>
      <c r="C5569" s="250"/>
      <c r="D5569" s="246"/>
      <c r="E5569" s="246"/>
      <c r="F5569" s="246"/>
      <c r="G5569" s="253"/>
      <c r="H5569" s="246"/>
      <c r="I5569" s="244"/>
    </row>
    <row r="5570" spans="1:9" ht="16.5" customHeight="1" x14ac:dyDescent="0.2">
      <c r="A5570" s="127">
        <v>10148</v>
      </c>
      <c r="B5570" s="126" t="s">
        <v>321</v>
      </c>
      <c r="C5570" s="147" t="s">
        <v>5</v>
      </c>
      <c r="D5570" s="148">
        <v>-359988</v>
      </c>
      <c r="E5570" s="149"/>
      <c r="F5570" s="149"/>
      <c r="G5570" s="149"/>
      <c r="H5570" s="149"/>
      <c r="I5570" s="150"/>
    </row>
    <row r="5571" spans="1:9" ht="13.5" customHeight="1" x14ac:dyDescent="0.2">
      <c r="A5571" s="127">
        <v>10148</v>
      </c>
      <c r="B5571" s="127" t="str">
        <f t="shared" si="87"/>
        <v>I01</v>
      </c>
      <c r="C5571" s="129" t="s">
        <v>6</v>
      </c>
      <c r="D5571" s="201">
        <v>-2661936</v>
      </c>
      <c r="E5571" s="130">
        <v>-1139427</v>
      </c>
      <c r="F5571" s="130">
        <v>0</v>
      </c>
      <c r="G5571" s="130">
        <v>-1139427</v>
      </c>
      <c r="H5571" s="131">
        <v>0</v>
      </c>
      <c r="I5571" s="132">
        <v>1139427</v>
      </c>
    </row>
    <row r="5572" spans="1:9" ht="13.5" customHeight="1" x14ac:dyDescent="0.2">
      <c r="A5572" s="127">
        <v>10148</v>
      </c>
      <c r="B5572" s="127" t="str">
        <f t="shared" si="87"/>
        <v>I02</v>
      </c>
      <c r="C5572" s="129" t="s">
        <v>304</v>
      </c>
      <c r="D5572" s="201">
        <v>-1205829</v>
      </c>
      <c r="E5572" s="130">
        <v>-351232</v>
      </c>
      <c r="F5572" s="130">
        <v>0</v>
      </c>
      <c r="G5572" s="130">
        <v>-351232</v>
      </c>
      <c r="H5572" s="131">
        <v>0</v>
      </c>
      <c r="I5572" s="132">
        <v>351232</v>
      </c>
    </row>
    <row r="5573" spans="1:9" ht="13.5" customHeight="1" x14ac:dyDescent="0.2">
      <c r="A5573" s="127">
        <v>10148</v>
      </c>
      <c r="B5573" s="127" t="str">
        <f t="shared" si="87"/>
        <v>I03</v>
      </c>
      <c r="C5573" s="129" t="s">
        <v>7</v>
      </c>
      <c r="D5573" s="201">
        <v>-12012</v>
      </c>
      <c r="E5573" s="130">
        <v>-5284.98</v>
      </c>
      <c r="F5573" s="130">
        <v>0</v>
      </c>
      <c r="G5573" s="130">
        <v>-5284.98</v>
      </c>
      <c r="H5573" s="131">
        <v>0</v>
      </c>
      <c r="I5573" s="132">
        <v>5284.98</v>
      </c>
    </row>
    <row r="5574" spans="1:9" ht="13.5" customHeight="1" x14ac:dyDescent="0.2">
      <c r="A5574" s="127">
        <v>10148</v>
      </c>
      <c r="B5574" s="127" t="str">
        <f t="shared" si="87"/>
        <v>I05</v>
      </c>
      <c r="C5574" s="129" t="s">
        <v>8</v>
      </c>
      <c r="D5574" s="201">
        <v>-30855</v>
      </c>
      <c r="E5574" s="130">
        <v>-7713.75</v>
      </c>
      <c r="F5574" s="130">
        <v>0</v>
      </c>
      <c r="G5574" s="130">
        <v>-7713.75</v>
      </c>
      <c r="H5574" s="131">
        <v>0</v>
      </c>
      <c r="I5574" s="132">
        <v>7713.75</v>
      </c>
    </row>
    <row r="5575" spans="1:9" ht="13.5" customHeight="1" x14ac:dyDescent="0.2">
      <c r="A5575" s="127">
        <v>10148</v>
      </c>
      <c r="B5575" s="127" t="str">
        <f t="shared" si="87"/>
        <v>I06</v>
      </c>
      <c r="C5575" s="129" t="s">
        <v>9</v>
      </c>
      <c r="D5575" s="201">
        <v>-37578</v>
      </c>
      <c r="E5575" s="130">
        <v>-4063.64</v>
      </c>
      <c r="F5575" s="130">
        <v>0</v>
      </c>
      <c r="G5575" s="130">
        <v>-4063.64</v>
      </c>
      <c r="H5575" s="131">
        <v>0</v>
      </c>
      <c r="I5575" s="132">
        <v>4063.64</v>
      </c>
    </row>
    <row r="5576" spans="1:9" ht="13.5" customHeight="1" x14ac:dyDescent="0.2">
      <c r="A5576" s="127">
        <v>10148</v>
      </c>
      <c r="B5576" s="127" t="str">
        <f t="shared" si="87"/>
        <v>I07</v>
      </c>
      <c r="C5576" s="129" t="s">
        <v>212</v>
      </c>
      <c r="D5576" s="201">
        <v>-131134</v>
      </c>
      <c r="E5576" s="130">
        <v>-189</v>
      </c>
      <c r="F5576" s="130">
        <v>0</v>
      </c>
      <c r="G5576" s="130">
        <v>-189</v>
      </c>
      <c r="H5576" s="131">
        <v>0</v>
      </c>
      <c r="I5576" s="132">
        <v>189</v>
      </c>
    </row>
    <row r="5577" spans="1:9" ht="13.5" customHeight="1" x14ac:dyDescent="0.2">
      <c r="A5577" s="127">
        <v>10148</v>
      </c>
      <c r="B5577" s="127" t="str">
        <f t="shared" si="87"/>
        <v>I08</v>
      </c>
      <c r="C5577" s="129" t="s">
        <v>213</v>
      </c>
      <c r="D5577" s="201">
        <v>-44000</v>
      </c>
      <c r="E5577" s="130">
        <v>-31.99</v>
      </c>
      <c r="F5577" s="130">
        <v>0</v>
      </c>
      <c r="G5577" s="130">
        <v>-31.99</v>
      </c>
      <c r="H5577" s="131">
        <v>0</v>
      </c>
      <c r="I5577" s="132">
        <v>31.99</v>
      </c>
    </row>
    <row r="5578" spans="1:9" ht="13.5" customHeight="1" x14ac:dyDescent="0.2">
      <c r="A5578" s="127">
        <v>10148</v>
      </c>
      <c r="B5578" s="127" t="str">
        <f t="shared" si="87"/>
        <v>I09</v>
      </c>
      <c r="C5578" s="129" t="s">
        <v>10</v>
      </c>
      <c r="D5578" s="201">
        <v>-100000</v>
      </c>
      <c r="E5578" s="130">
        <v>-20181.87</v>
      </c>
      <c r="F5578" s="130">
        <v>0</v>
      </c>
      <c r="G5578" s="130">
        <v>-20181.87</v>
      </c>
      <c r="H5578" s="131">
        <v>0</v>
      </c>
      <c r="I5578" s="132">
        <v>20181.87</v>
      </c>
    </row>
    <row r="5579" spans="1:9" ht="13.5" customHeight="1" x14ac:dyDescent="0.2">
      <c r="A5579" s="127">
        <v>10148</v>
      </c>
      <c r="B5579" s="127" t="str">
        <f t="shared" si="87"/>
        <v>I12</v>
      </c>
      <c r="C5579" s="129" t="s">
        <v>11</v>
      </c>
      <c r="D5579" s="201">
        <v>-14973</v>
      </c>
      <c r="E5579" s="130"/>
      <c r="F5579" s="130"/>
      <c r="G5579" s="130"/>
      <c r="H5579" s="131"/>
      <c r="I5579" s="132"/>
    </row>
    <row r="5580" spans="1:9" ht="13.5" customHeight="1" x14ac:dyDescent="0.2">
      <c r="A5580" s="127">
        <v>10148</v>
      </c>
      <c r="B5580" s="127" t="str">
        <f t="shared" si="87"/>
        <v>I13</v>
      </c>
      <c r="C5580" s="129" t="s">
        <v>12</v>
      </c>
      <c r="D5580" s="201">
        <v>-217250</v>
      </c>
      <c r="E5580" s="130">
        <v>-23280.79</v>
      </c>
      <c r="F5580" s="130">
        <v>0</v>
      </c>
      <c r="G5580" s="130">
        <v>-23280.79</v>
      </c>
      <c r="H5580" s="131">
        <v>0</v>
      </c>
      <c r="I5580" s="132">
        <v>23280.79</v>
      </c>
    </row>
    <row r="5581" spans="1:9" ht="12.75" customHeight="1" x14ac:dyDescent="0.2">
      <c r="A5581" s="127">
        <v>10148</v>
      </c>
      <c r="B5581" s="127" t="str">
        <f t="shared" si="87"/>
        <v/>
      </c>
    </row>
    <row r="5582" spans="1:9" ht="13.5" customHeight="1" x14ac:dyDescent="0.2">
      <c r="A5582" s="127">
        <v>10148</v>
      </c>
      <c r="C5582" s="143" t="s">
        <v>14</v>
      </c>
      <c r="D5582" s="203">
        <v>-4455567</v>
      </c>
      <c r="E5582" s="144">
        <v>-1551405.02</v>
      </c>
      <c r="F5582" s="144">
        <v>0</v>
      </c>
      <c r="G5582" s="144">
        <v>-1551405.02</v>
      </c>
      <c r="H5582" s="145">
        <v>0</v>
      </c>
      <c r="I5582" s="146">
        <v>1551405.02</v>
      </c>
    </row>
    <row r="5583" spans="1:9" ht="0.75" customHeight="1" x14ac:dyDescent="0.2">
      <c r="A5583" s="127">
        <v>10148</v>
      </c>
      <c r="B5583" s="127" t="str">
        <f t="shared" si="87"/>
        <v/>
      </c>
    </row>
    <row r="5584" spans="1:9" ht="13.5" customHeight="1" x14ac:dyDescent="0.2">
      <c r="A5584" s="127">
        <v>10148</v>
      </c>
      <c r="B5584" s="127" t="str">
        <f t="shared" si="87"/>
        <v>E01</v>
      </c>
      <c r="C5584" s="129" t="s">
        <v>15</v>
      </c>
      <c r="D5584" s="204">
        <v>2775736</v>
      </c>
      <c r="E5584" s="130">
        <v>718997.5</v>
      </c>
      <c r="F5584" s="130">
        <v>0</v>
      </c>
      <c r="G5584" s="130">
        <v>718997.5</v>
      </c>
      <c r="H5584" s="131">
        <v>0</v>
      </c>
      <c r="I5584" s="132">
        <v>-718997.5</v>
      </c>
    </row>
    <row r="5585" spans="1:9" ht="13.5" customHeight="1" x14ac:dyDescent="0.2">
      <c r="A5585" s="127">
        <v>10148</v>
      </c>
      <c r="B5585" s="127" t="str">
        <f t="shared" si="87"/>
        <v>E02</v>
      </c>
      <c r="C5585" s="129" t="s">
        <v>16</v>
      </c>
      <c r="D5585" s="204">
        <v>30000</v>
      </c>
      <c r="E5585" s="130">
        <v>1931.83</v>
      </c>
      <c r="F5585" s="130">
        <v>0</v>
      </c>
      <c r="G5585" s="130">
        <v>1931.83</v>
      </c>
      <c r="H5585" s="131">
        <v>0</v>
      </c>
      <c r="I5585" s="132">
        <v>-1931.83</v>
      </c>
    </row>
    <row r="5586" spans="1:9" ht="13.5" customHeight="1" x14ac:dyDescent="0.2">
      <c r="A5586" s="127">
        <v>10148</v>
      </c>
      <c r="B5586" s="127" t="str">
        <f t="shared" si="87"/>
        <v>E03</v>
      </c>
      <c r="C5586" s="129" t="s">
        <v>17</v>
      </c>
      <c r="D5586" s="204">
        <v>153831</v>
      </c>
      <c r="E5586" s="130">
        <v>27933.99</v>
      </c>
      <c r="F5586" s="130">
        <v>0</v>
      </c>
      <c r="G5586" s="130">
        <v>27933.99</v>
      </c>
      <c r="H5586" s="131">
        <v>0</v>
      </c>
      <c r="I5586" s="132">
        <v>-27933.99</v>
      </c>
    </row>
    <row r="5587" spans="1:9" ht="13.5" customHeight="1" x14ac:dyDescent="0.2">
      <c r="A5587" s="127">
        <v>10148</v>
      </c>
      <c r="B5587" s="127" t="str">
        <f t="shared" si="87"/>
        <v>E04</v>
      </c>
      <c r="C5587" s="129" t="s">
        <v>18</v>
      </c>
      <c r="D5587" s="204">
        <v>89298</v>
      </c>
      <c r="E5587" s="130">
        <v>26696.400000000001</v>
      </c>
      <c r="F5587" s="130">
        <v>0</v>
      </c>
      <c r="G5587" s="130">
        <v>26696.400000000001</v>
      </c>
      <c r="H5587" s="131">
        <v>0</v>
      </c>
      <c r="I5587" s="132">
        <v>-26696.400000000001</v>
      </c>
    </row>
    <row r="5588" spans="1:9" ht="13.5" customHeight="1" x14ac:dyDescent="0.2">
      <c r="A5588" s="127">
        <v>10148</v>
      </c>
      <c r="B5588" s="127" t="str">
        <f t="shared" si="87"/>
        <v>E05</v>
      </c>
      <c r="C5588" s="129" t="s">
        <v>214</v>
      </c>
      <c r="D5588" s="204">
        <v>424869</v>
      </c>
      <c r="E5588" s="130">
        <v>124156.85</v>
      </c>
      <c r="F5588" s="130">
        <v>0</v>
      </c>
      <c r="G5588" s="130">
        <v>124156.85</v>
      </c>
      <c r="H5588" s="131">
        <v>0</v>
      </c>
      <c r="I5588" s="132">
        <v>-124156.85</v>
      </c>
    </row>
    <row r="5589" spans="1:9" ht="13.5" customHeight="1" x14ac:dyDescent="0.2">
      <c r="A5589" s="127">
        <v>10148</v>
      </c>
      <c r="B5589" s="127" t="str">
        <f t="shared" si="87"/>
        <v>E06</v>
      </c>
      <c r="C5589" s="129" t="s">
        <v>262</v>
      </c>
      <c r="D5589" s="204">
        <v>77154</v>
      </c>
      <c r="E5589" s="130">
        <v>17957.23</v>
      </c>
      <c r="F5589" s="130">
        <v>0</v>
      </c>
      <c r="G5589" s="130">
        <v>17957.23</v>
      </c>
      <c r="H5589" s="131">
        <v>0</v>
      </c>
      <c r="I5589" s="132">
        <v>-17957.23</v>
      </c>
    </row>
    <row r="5590" spans="1:9" ht="13.5" customHeight="1" x14ac:dyDescent="0.2">
      <c r="A5590" s="127">
        <v>10148</v>
      </c>
      <c r="B5590" s="127" t="str">
        <f t="shared" si="87"/>
        <v>E07</v>
      </c>
      <c r="C5590" s="129" t="s">
        <v>19</v>
      </c>
      <c r="D5590" s="204">
        <v>4069</v>
      </c>
      <c r="E5590" s="130">
        <v>3536.64</v>
      </c>
      <c r="F5590" s="130">
        <v>0</v>
      </c>
      <c r="G5590" s="130">
        <v>3536.64</v>
      </c>
      <c r="H5590" s="131">
        <v>0</v>
      </c>
      <c r="I5590" s="132">
        <v>-3536.64</v>
      </c>
    </row>
    <row r="5591" spans="1:9" ht="13.5" customHeight="1" x14ac:dyDescent="0.2">
      <c r="A5591" s="127">
        <v>10148</v>
      </c>
      <c r="B5591" s="127" t="str">
        <f t="shared" si="87"/>
        <v>E08</v>
      </c>
      <c r="C5591" s="129" t="s">
        <v>20</v>
      </c>
      <c r="D5591" s="204">
        <v>245002</v>
      </c>
      <c r="E5591" s="130">
        <v>6961.35</v>
      </c>
      <c r="F5591" s="130">
        <v>0</v>
      </c>
      <c r="G5591" s="130">
        <v>6961.35</v>
      </c>
      <c r="H5591" s="131">
        <v>0</v>
      </c>
      <c r="I5591" s="132">
        <v>-6961.35</v>
      </c>
    </row>
    <row r="5592" spans="1:9" ht="13.5" customHeight="1" x14ac:dyDescent="0.2">
      <c r="A5592" s="127">
        <v>10148</v>
      </c>
      <c r="B5592" s="127" t="str">
        <f t="shared" si="87"/>
        <v>E09</v>
      </c>
      <c r="C5592" s="129" t="s">
        <v>215</v>
      </c>
      <c r="D5592" s="206">
        <v>10657</v>
      </c>
      <c r="E5592" s="130"/>
      <c r="F5592" s="130"/>
      <c r="G5592" s="130"/>
      <c r="H5592" s="131"/>
      <c r="I5592" s="132"/>
    </row>
    <row r="5593" spans="1:9" ht="13.5" customHeight="1" x14ac:dyDescent="0.2">
      <c r="A5593" s="127">
        <v>10148</v>
      </c>
      <c r="B5593" s="127" t="str">
        <f t="shared" si="87"/>
        <v>E10</v>
      </c>
      <c r="C5593" s="129" t="s">
        <v>21</v>
      </c>
      <c r="D5593" s="206">
        <v>488</v>
      </c>
      <c r="E5593" s="130">
        <v>488</v>
      </c>
      <c r="F5593" s="130">
        <v>0</v>
      </c>
      <c r="G5593" s="130">
        <v>488</v>
      </c>
      <c r="H5593" s="131">
        <v>0</v>
      </c>
      <c r="I5593" s="132">
        <v>-488</v>
      </c>
    </row>
    <row r="5594" spans="1:9" ht="13.5" customHeight="1" x14ac:dyDescent="0.2">
      <c r="A5594" s="127">
        <v>10148</v>
      </c>
      <c r="B5594" s="127" t="str">
        <f t="shared" si="87"/>
        <v>E11</v>
      </c>
      <c r="C5594" s="129" t="s">
        <v>22</v>
      </c>
      <c r="D5594" s="206">
        <v>7304</v>
      </c>
      <c r="E5594" s="130">
        <v>7304.48</v>
      </c>
      <c r="F5594" s="130">
        <v>0</v>
      </c>
      <c r="G5594" s="130">
        <v>7304.48</v>
      </c>
      <c r="H5594" s="131">
        <v>0</v>
      </c>
      <c r="I5594" s="132">
        <v>-7304.48</v>
      </c>
    </row>
    <row r="5595" spans="1:9" ht="12.75" customHeight="1" x14ac:dyDescent="0.2">
      <c r="A5595" s="127">
        <v>10148</v>
      </c>
      <c r="B5595" s="127" t="str">
        <f t="shared" si="87"/>
        <v/>
      </c>
      <c r="D5595" s="205"/>
    </row>
    <row r="5596" spans="1:9" ht="13.5" customHeight="1" x14ac:dyDescent="0.2">
      <c r="A5596" s="127">
        <v>10148</v>
      </c>
      <c r="C5596" s="143" t="s">
        <v>23</v>
      </c>
      <c r="D5596" s="207">
        <v>3818408</v>
      </c>
      <c r="E5596" s="144">
        <v>935964.27</v>
      </c>
      <c r="F5596" s="144">
        <v>0</v>
      </c>
      <c r="G5596" s="144">
        <v>935964.27</v>
      </c>
      <c r="H5596" s="145">
        <v>0</v>
      </c>
      <c r="I5596" s="146">
        <v>-935964.27</v>
      </c>
    </row>
    <row r="5597" spans="1:9" ht="13.5" customHeight="1" x14ac:dyDescent="0.2">
      <c r="A5597" s="127">
        <v>10148</v>
      </c>
      <c r="B5597" s="127" t="str">
        <f t="shared" si="87"/>
        <v>E12</v>
      </c>
      <c r="C5597" s="129" t="s">
        <v>24</v>
      </c>
      <c r="D5597" s="208">
        <v>57000</v>
      </c>
      <c r="E5597" s="130">
        <v>14624.55</v>
      </c>
      <c r="F5597" s="130">
        <v>0</v>
      </c>
      <c r="G5597" s="130">
        <v>14624.55</v>
      </c>
      <c r="H5597" s="131">
        <v>0</v>
      </c>
      <c r="I5597" s="132">
        <v>-14624.55</v>
      </c>
    </row>
    <row r="5598" spans="1:9" ht="13.5" customHeight="1" x14ac:dyDescent="0.2">
      <c r="A5598" s="127">
        <v>10148</v>
      </c>
      <c r="B5598" s="127" t="str">
        <f t="shared" si="87"/>
        <v>E13</v>
      </c>
      <c r="C5598" s="129" t="s">
        <v>216</v>
      </c>
      <c r="D5598" s="208">
        <v>450</v>
      </c>
      <c r="E5598" s="130">
        <v>450</v>
      </c>
      <c r="F5598" s="130">
        <v>0</v>
      </c>
      <c r="G5598" s="130">
        <v>450</v>
      </c>
      <c r="H5598" s="131">
        <v>0</v>
      </c>
      <c r="I5598" s="132">
        <v>-450</v>
      </c>
    </row>
    <row r="5599" spans="1:9" ht="13.5" customHeight="1" x14ac:dyDescent="0.2">
      <c r="A5599" s="127">
        <v>10148</v>
      </c>
      <c r="B5599" s="127" t="str">
        <f t="shared" si="87"/>
        <v>E14</v>
      </c>
      <c r="C5599" s="129" t="s">
        <v>25</v>
      </c>
      <c r="D5599" s="215">
        <v>62152</v>
      </c>
      <c r="E5599" s="130"/>
      <c r="F5599" s="130"/>
      <c r="G5599" s="130"/>
      <c r="H5599" s="131"/>
      <c r="I5599" s="132"/>
    </row>
    <row r="5600" spans="1:9" ht="13.5" customHeight="1" x14ac:dyDescent="0.2">
      <c r="A5600" s="127">
        <v>10148</v>
      </c>
      <c r="B5600" s="127" t="str">
        <f t="shared" si="87"/>
        <v>E15</v>
      </c>
      <c r="C5600" s="129" t="s">
        <v>26</v>
      </c>
      <c r="D5600" s="215">
        <v>12500</v>
      </c>
      <c r="E5600" s="130">
        <v>-162.57</v>
      </c>
      <c r="F5600" s="130">
        <v>0</v>
      </c>
      <c r="G5600" s="130">
        <v>-162.57</v>
      </c>
      <c r="H5600" s="131">
        <v>0</v>
      </c>
      <c r="I5600" s="132">
        <v>162.57</v>
      </c>
    </row>
    <row r="5601" spans="1:9" ht="13.5" customHeight="1" x14ac:dyDescent="0.2">
      <c r="A5601" s="127">
        <v>10148</v>
      </c>
      <c r="B5601" s="127" t="str">
        <f t="shared" si="87"/>
        <v>E16</v>
      </c>
      <c r="C5601" s="129" t="s">
        <v>27</v>
      </c>
      <c r="D5601" s="215">
        <v>75000</v>
      </c>
      <c r="E5601" s="130">
        <v>7975.78</v>
      </c>
      <c r="F5601" s="130">
        <v>0</v>
      </c>
      <c r="G5601" s="130">
        <v>7975.78</v>
      </c>
      <c r="H5601" s="131">
        <v>0</v>
      </c>
      <c r="I5601" s="132">
        <v>-7975.78</v>
      </c>
    </row>
    <row r="5602" spans="1:9" ht="13.5" customHeight="1" x14ac:dyDescent="0.2">
      <c r="A5602" s="127">
        <v>10148</v>
      </c>
      <c r="B5602" s="127" t="str">
        <f t="shared" si="87"/>
        <v>E17</v>
      </c>
      <c r="C5602" s="129" t="s">
        <v>28</v>
      </c>
      <c r="D5602" s="215">
        <v>16840</v>
      </c>
      <c r="E5602" s="130">
        <v>4502.6000000000004</v>
      </c>
      <c r="F5602" s="130">
        <v>0</v>
      </c>
      <c r="G5602" s="130">
        <v>4502.6000000000004</v>
      </c>
      <c r="H5602" s="131">
        <v>0</v>
      </c>
      <c r="I5602" s="132">
        <v>-4502.6000000000004</v>
      </c>
    </row>
    <row r="5603" spans="1:9" ht="13.5" customHeight="1" x14ac:dyDescent="0.2">
      <c r="A5603" s="127">
        <v>10148</v>
      </c>
      <c r="B5603" s="127" t="str">
        <f t="shared" si="87"/>
        <v>E18</v>
      </c>
      <c r="C5603" s="129" t="s">
        <v>29</v>
      </c>
      <c r="D5603" s="215">
        <v>44125</v>
      </c>
      <c r="E5603" s="130">
        <v>12871.93</v>
      </c>
      <c r="F5603" s="130">
        <v>0</v>
      </c>
      <c r="G5603" s="130">
        <v>12871.93</v>
      </c>
      <c r="H5603" s="131">
        <v>0</v>
      </c>
      <c r="I5603" s="132">
        <v>-12871.93</v>
      </c>
    </row>
    <row r="5604" spans="1:9" ht="12.75" customHeight="1" x14ac:dyDescent="0.2">
      <c r="A5604" s="127">
        <v>10148</v>
      </c>
      <c r="B5604" s="127" t="str">
        <f t="shared" si="87"/>
        <v/>
      </c>
      <c r="D5604" s="208"/>
    </row>
    <row r="5605" spans="1:9" ht="13.5" customHeight="1" x14ac:dyDescent="0.2">
      <c r="A5605" s="127">
        <v>10148</v>
      </c>
      <c r="C5605" s="143" t="s">
        <v>30</v>
      </c>
      <c r="D5605" s="144">
        <v>268067</v>
      </c>
      <c r="E5605" s="144">
        <v>40262.29</v>
      </c>
      <c r="F5605" s="144">
        <v>0</v>
      </c>
      <c r="G5605" s="144">
        <v>40262.29</v>
      </c>
      <c r="H5605" s="145">
        <v>0</v>
      </c>
      <c r="I5605" s="146">
        <v>-40262.29</v>
      </c>
    </row>
    <row r="5606" spans="1:9" ht="13.5" customHeight="1" x14ac:dyDescent="0.2">
      <c r="A5606" s="127">
        <v>10148</v>
      </c>
      <c r="B5606" s="127" t="str">
        <f t="shared" si="87"/>
        <v>E19</v>
      </c>
      <c r="C5606" s="129" t="s">
        <v>31</v>
      </c>
      <c r="D5606" s="209">
        <v>113396</v>
      </c>
      <c r="E5606" s="130">
        <v>24202.63</v>
      </c>
      <c r="F5606" s="130">
        <v>0</v>
      </c>
      <c r="G5606" s="130">
        <v>24202.63</v>
      </c>
      <c r="H5606" s="131">
        <v>0</v>
      </c>
      <c r="I5606" s="132">
        <v>-24202.63</v>
      </c>
    </row>
    <row r="5607" spans="1:9" ht="13.5" customHeight="1" x14ac:dyDescent="0.2">
      <c r="A5607" s="127">
        <v>10148</v>
      </c>
      <c r="B5607" s="127" t="str">
        <f t="shared" si="87"/>
        <v>E20</v>
      </c>
      <c r="C5607" s="129" t="s">
        <v>32</v>
      </c>
      <c r="D5607" s="209">
        <v>80000</v>
      </c>
      <c r="E5607" s="130">
        <v>37222.300000000003</v>
      </c>
      <c r="F5607" s="130">
        <v>0</v>
      </c>
      <c r="G5607" s="130">
        <v>37222.300000000003</v>
      </c>
      <c r="H5607" s="131">
        <v>0</v>
      </c>
      <c r="I5607" s="132">
        <v>-37222.300000000003</v>
      </c>
    </row>
    <row r="5608" spans="1:9" ht="13.5" customHeight="1" x14ac:dyDescent="0.2">
      <c r="A5608" s="127">
        <v>10148</v>
      </c>
      <c r="B5608" s="127" t="str">
        <f t="shared" ref="B5608:B5676" si="88">LEFT(C5608,3)</f>
        <v>E21</v>
      </c>
      <c r="C5608" s="129" t="s">
        <v>302</v>
      </c>
      <c r="D5608" s="209">
        <v>80000</v>
      </c>
      <c r="E5608" s="130">
        <v>74709.460000000006</v>
      </c>
      <c r="F5608" s="130">
        <v>0</v>
      </c>
      <c r="G5608" s="130">
        <v>74709.460000000006</v>
      </c>
      <c r="H5608" s="131">
        <v>0</v>
      </c>
      <c r="I5608" s="132">
        <v>-74709.460000000006</v>
      </c>
    </row>
    <row r="5609" spans="1:9" ht="13.5" customHeight="1" x14ac:dyDescent="0.2">
      <c r="A5609" s="127">
        <v>10148</v>
      </c>
      <c r="B5609" s="127" t="str">
        <f t="shared" si="88"/>
        <v>E22</v>
      </c>
      <c r="C5609" s="129" t="s">
        <v>33</v>
      </c>
      <c r="D5609" s="209">
        <v>24183</v>
      </c>
      <c r="E5609" s="130">
        <v>3880.06</v>
      </c>
      <c r="F5609" s="130">
        <v>0</v>
      </c>
      <c r="G5609" s="130">
        <v>3880.06</v>
      </c>
      <c r="H5609" s="131">
        <v>0</v>
      </c>
      <c r="I5609" s="132">
        <v>-3880.06</v>
      </c>
    </row>
    <row r="5610" spans="1:9" ht="13.5" customHeight="1" x14ac:dyDescent="0.2">
      <c r="A5610" s="127">
        <v>10148</v>
      </c>
      <c r="B5610" s="127" t="str">
        <f t="shared" si="88"/>
        <v>E23</v>
      </c>
      <c r="C5610" s="129" t="s">
        <v>34</v>
      </c>
      <c r="D5610" s="209">
        <v>41423</v>
      </c>
      <c r="E5610" s="130">
        <v>19585.38</v>
      </c>
      <c r="F5610" s="130">
        <v>0</v>
      </c>
      <c r="G5610" s="130">
        <v>19585.38</v>
      </c>
      <c r="H5610" s="131">
        <v>0</v>
      </c>
      <c r="I5610" s="132">
        <v>-19585.38</v>
      </c>
    </row>
    <row r="5611" spans="1:9" ht="13.5" customHeight="1" x14ac:dyDescent="0.2">
      <c r="A5611" s="127">
        <v>10148</v>
      </c>
      <c r="B5611" s="127" t="str">
        <f t="shared" si="88"/>
        <v>E24</v>
      </c>
      <c r="C5611" s="129" t="s">
        <v>35</v>
      </c>
      <c r="D5611" s="209">
        <v>735</v>
      </c>
      <c r="E5611" s="130">
        <v>735.2</v>
      </c>
      <c r="F5611" s="130">
        <v>0</v>
      </c>
      <c r="G5611" s="130">
        <v>735.2</v>
      </c>
      <c r="H5611" s="131">
        <v>0</v>
      </c>
      <c r="I5611" s="132">
        <v>-735.2</v>
      </c>
    </row>
    <row r="5612" spans="1:9" ht="13.5" customHeight="1" x14ac:dyDescent="0.2">
      <c r="A5612" s="127">
        <v>10148</v>
      </c>
      <c r="B5612" s="127" t="str">
        <f t="shared" si="88"/>
        <v>E25</v>
      </c>
      <c r="C5612" s="129" t="s">
        <v>36</v>
      </c>
      <c r="D5612" s="209">
        <v>41091</v>
      </c>
      <c r="E5612" s="130">
        <v>9182</v>
      </c>
      <c r="F5612" s="130">
        <v>0</v>
      </c>
      <c r="G5612" s="130">
        <v>9182</v>
      </c>
      <c r="H5612" s="131">
        <v>0</v>
      </c>
      <c r="I5612" s="132">
        <v>-9182</v>
      </c>
    </row>
    <row r="5613" spans="1:9" ht="12.75" customHeight="1" x14ac:dyDescent="0.2">
      <c r="A5613" s="127">
        <v>10148</v>
      </c>
      <c r="B5613" s="127" t="str">
        <f t="shared" si="88"/>
        <v/>
      </c>
    </row>
    <row r="5614" spans="1:9" ht="13.5" customHeight="1" x14ac:dyDescent="0.2">
      <c r="A5614" s="127">
        <v>10148</v>
      </c>
      <c r="C5614" s="143" t="s">
        <v>37</v>
      </c>
      <c r="D5614" s="144">
        <v>380828</v>
      </c>
      <c r="E5614" s="144">
        <v>169517.03</v>
      </c>
      <c r="F5614" s="144">
        <v>0</v>
      </c>
      <c r="G5614" s="144">
        <v>169517.03</v>
      </c>
      <c r="H5614" s="145">
        <v>0</v>
      </c>
      <c r="I5614" s="146">
        <v>-169517.03</v>
      </c>
    </row>
    <row r="5615" spans="1:9" ht="13.5" customHeight="1" x14ac:dyDescent="0.2">
      <c r="A5615" s="127">
        <v>10148</v>
      </c>
      <c r="B5615" s="127" t="str">
        <f t="shared" ref="B5615" si="89">LEFT(C5615,3)</f>
        <v>E26</v>
      </c>
      <c r="C5615" s="129" t="s">
        <v>38</v>
      </c>
      <c r="D5615" s="210">
        <v>10150</v>
      </c>
      <c r="E5615" s="144"/>
      <c r="F5615" s="144"/>
      <c r="G5615" s="144"/>
      <c r="H5615" s="145"/>
      <c r="I5615" s="202"/>
    </row>
    <row r="5616" spans="1:9" ht="13.5" customHeight="1" x14ac:dyDescent="0.2">
      <c r="A5616" s="127">
        <v>10148</v>
      </c>
      <c r="B5616" s="127" t="str">
        <f t="shared" si="88"/>
        <v>E27</v>
      </c>
      <c r="C5616" s="129" t="s">
        <v>39</v>
      </c>
      <c r="D5616" s="210">
        <v>84482</v>
      </c>
      <c r="E5616" s="130">
        <v>17467.07</v>
      </c>
      <c r="F5616" s="130">
        <v>0</v>
      </c>
      <c r="G5616" s="130">
        <v>17467.07</v>
      </c>
      <c r="H5616" s="131">
        <v>0</v>
      </c>
      <c r="I5616" s="132">
        <v>-17467.07</v>
      </c>
    </row>
    <row r="5617" spans="1:9" ht="13.5" customHeight="1" x14ac:dyDescent="0.2">
      <c r="A5617" s="127">
        <v>10148</v>
      </c>
      <c r="B5617" s="127" t="str">
        <f t="shared" si="88"/>
        <v>E28</v>
      </c>
      <c r="C5617" s="129" t="s">
        <v>40</v>
      </c>
      <c r="D5617" s="210">
        <v>31732</v>
      </c>
      <c r="E5617" s="130">
        <v>15401.12</v>
      </c>
      <c r="F5617" s="130">
        <v>0</v>
      </c>
      <c r="G5617" s="130">
        <v>15401.12</v>
      </c>
      <c r="H5617" s="131">
        <v>0</v>
      </c>
      <c r="I5617" s="132">
        <v>-15401.12</v>
      </c>
    </row>
    <row r="5618" spans="1:9" ht="12.75" customHeight="1" x14ac:dyDescent="0.2">
      <c r="A5618" s="127">
        <v>10148</v>
      </c>
      <c r="B5618" s="127" t="str">
        <f t="shared" si="88"/>
        <v/>
      </c>
    </row>
    <row r="5619" spans="1:9" ht="13.5" customHeight="1" x14ac:dyDescent="0.2">
      <c r="A5619" s="127">
        <v>10148</v>
      </c>
      <c r="C5619" s="143" t="s">
        <v>41</v>
      </c>
      <c r="D5619" s="144">
        <v>126364</v>
      </c>
      <c r="E5619" s="144">
        <v>32868.19</v>
      </c>
      <c r="F5619" s="144">
        <v>0</v>
      </c>
      <c r="G5619" s="144">
        <v>32868.19</v>
      </c>
      <c r="H5619" s="145">
        <v>0</v>
      </c>
      <c r="I5619" s="146">
        <v>-32868.19</v>
      </c>
    </row>
    <row r="5620" spans="1:9" ht="0.75" customHeight="1" x14ac:dyDescent="0.2">
      <c r="A5620" s="127">
        <v>10148</v>
      </c>
      <c r="B5620" s="127" t="str">
        <f t="shared" si="88"/>
        <v/>
      </c>
    </row>
    <row r="5621" spans="1:9" ht="12.75" customHeight="1" x14ac:dyDescent="0.2">
      <c r="A5621" s="127">
        <v>10148</v>
      </c>
      <c r="B5621" s="127" t="str">
        <f t="shared" si="88"/>
        <v>Con</v>
      </c>
      <c r="C5621" s="129" t="s">
        <v>42</v>
      </c>
      <c r="D5621" s="211">
        <v>-498088</v>
      </c>
    </row>
    <row r="5622" spans="1:9" ht="12.75" customHeight="1" x14ac:dyDescent="0.2">
      <c r="A5622" s="127">
        <v>10148</v>
      </c>
      <c r="C5622" s="143" t="s">
        <v>44</v>
      </c>
      <c r="D5622" s="212">
        <v>-498088</v>
      </c>
    </row>
    <row r="5623" spans="1:9" ht="15.75" customHeight="1" x14ac:dyDescent="0.2">
      <c r="A5623" s="127">
        <v>10148</v>
      </c>
      <c r="C5623" s="139" t="s">
        <v>45</v>
      </c>
      <c r="D5623" s="213">
        <v>4095579</v>
      </c>
      <c r="E5623" s="140">
        <v>1178611.78</v>
      </c>
      <c r="F5623" s="140">
        <v>0</v>
      </c>
      <c r="G5623" s="140">
        <v>1178611.78</v>
      </c>
      <c r="H5623" s="141">
        <v>0</v>
      </c>
      <c r="I5623" s="142">
        <v>-1178611.78</v>
      </c>
    </row>
    <row r="5624" spans="1:9" ht="12.75" customHeight="1" x14ac:dyDescent="0.2">
      <c r="A5624" s="127">
        <v>10148</v>
      </c>
      <c r="B5624" s="127" t="s">
        <v>322</v>
      </c>
      <c r="C5624" s="161" t="s">
        <v>46</v>
      </c>
      <c r="D5624" s="162">
        <v>0</v>
      </c>
      <c r="E5624" s="162">
        <v>-372793.24</v>
      </c>
      <c r="F5624" s="162">
        <v>0</v>
      </c>
      <c r="G5624" s="162">
        <v>-372793.24</v>
      </c>
      <c r="H5624" s="151">
        <v>0</v>
      </c>
      <c r="I5624" s="152">
        <v>372793.24</v>
      </c>
    </row>
    <row r="5625" spans="1:9" ht="20.25" customHeight="1" x14ac:dyDescent="0.2">
      <c r="A5625" s="127">
        <v>10148</v>
      </c>
      <c r="B5625" s="127" t="s">
        <v>323</v>
      </c>
      <c r="C5625" s="153" t="s">
        <v>47</v>
      </c>
      <c r="D5625" s="154">
        <v>4443</v>
      </c>
    </row>
    <row r="5626" spans="1:9" ht="20.25" customHeight="1" x14ac:dyDescent="0.2">
      <c r="A5626" s="127">
        <v>10148</v>
      </c>
      <c r="B5626" s="127" t="s">
        <v>325</v>
      </c>
      <c r="C5626" s="129" t="s">
        <v>229</v>
      </c>
      <c r="D5626" s="214">
        <v>4443</v>
      </c>
    </row>
    <row r="5627" spans="1:9" ht="20.25" customHeight="1" x14ac:dyDescent="0.2">
      <c r="A5627" s="127">
        <v>10148</v>
      </c>
      <c r="C5627" s="143" t="s">
        <v>56</v>
      </c>
      <c r="D5627" s="144">
        <v>4443</v>
      </c>
    </row>
    <row r="5628" spans="1:9" ht="17.25" customHeight="1" x14ac:dyDescent="0.2">
      <c r="A5628" s="127">
        <v>10148</v>
      </c>
      <c r="B5628" s="127" t="s">
        <v>324</v>
      </c>
      <c r="C5628" s="157" t="s">
        <v>57</v>
      </c>
      <c r="D5628" s="158">
        <v>0</v>
      </c>
    </row>
    <row r="5629" spans="1:9" ht="14.25" customHeight="1" x14ac:dyDescent="0.2">
      <c r="A5629" s="127">
        <v>10148</v>
      </c>
      <c r="B5629" s="127" t="str">
        <f t="shared" si="88"/>
        <v>TOT</v>
      </c>
      <c r="C5629" s="133" t="s">
        <v>58</v>
      </c>
      <c r="D5629" s="134">
        <v>-355545</v>
      </c>
      <c r="E5629" s="134">
        <v>-372793.24</v>
      </c>
      <c r="F5629" s="134">
        <v>0</v>
      </c>
      <c r="G5629" s="134">
        <v>-372793.24</v>
      </c>
      <c r="H5629" s="135">
        <v>0</v>
      </c>
      <c r="I5629" s="136">
        <v>372793.24</v>
      </c>
    </row>
    <row r="5630" spans="1:9" ht="17.25" customHeight="1" x14ac:dyDescent="0.2">
      <c r="B5630" s="127" t="str">
        <f t="shared" si="88"/>
        <v>Lon</v>
      </c>
      <c r="C5630" s="247" t="s">
        <v>202</v>
      </c>
      <c r="D5630" s="247"/>
      <c r="E5630" s="247"/>
      <c r="F5630" s="247"/>
      <c r="G5630" s="247"/>
    </row>
    <row r="5631" spans="1:9" ht="13.5" customHeight="1" x14ac:dyDescent="0.2">
      <c r="B5631" s="127" t="str">
        <f t="shared" si="88"/>
        <v/>
      </c>
      <c r="C5631" s="247"/>
      <c r="D5631" s="247"/>
      <c r="E5631" s="247"/>
      <c r="F5631" s="247"/>
      <c r="G5631" s="247"/>
    </row>
    <row r="5632" spans="1:9" ht="6.75" customHeight="1" x14ac:dyDescent="0.2">
      <c r="B5632" s="127" t="str">
        <f t="shared" si="88"/>
        <v/>
      </c>
      <c r="C5632" s="247"/>
      <c r="D5632" s="247"/>
      <c r="E5632" s="247"/>
      <c r="F5632" s="247"/>
      <c r="G5632" s="247"/>
    </row>
    <row r="5633" spans="1:9" ht="13.5" customHeight="1" x14ac:dyDescent="0.2">
      <c r="B5633" s="127" t="str">
        <f t="shared" si="88"/>
        <v>Rep</v>
      </c>
      <c r="C5633" s="248" t="s">
        <v>203</v>
      </c>
      <c r="D5633" s="248"/>
      <c r="E5633" s="248"/>
      <c r="F5633" s="248"/>
      <c r="G5633" s="248"/>
    </row>
    <row r="5634" spans="1:9" ht="6.75" customHeight="1" x14ac:dyDescent="0.2">
      <c r="B5634" s="127" t="str">
        <f t="shared" si="88"/>
        <v/>
      </c>
    </row>
    <row r="5635" spans="1:9" ht="12.75" customHeight="1" x14ac:dyDescent="0.2">
      <c r="B5635" s="127" t="str">
        <f>LEFT(C5635,3)</f>
        <v>Cos</v>
      </c>
      <c r="C5635" s="248" t="s">
        <v>307</v>
      </c>
      <c r="D5635" s="248"/>
      <c r="E5635" s="248"/>
      <c r="F5635" s="248"/>
      <c r="G5635" s="248"/>
    </row>
    <row r="5636" spans="1:9" ht="13.5" customHeight="1" x14ac:dyDescent="0.2">
      <c r="B5636" s="127" t="str">
        <f t="shared" si="88"/>
        <v/>
      </c>
      <c r="C5636" s="248"/>
      <c r="D5636" s="248"/>
      <c r="E5636" s="248"/>
      <c r="F5636" s="248"/>
      <c r="G5636" s="248"/>
    </row>
    <row r="5637" spans="1:9" ht="6" customHeight="1" x14ac:dyDescent="0.2">
      <c r="B5637" s="127" t="str">
        <f t="shared" si="88"/>
        <v/>
      </c>
    </row>
    <row r="5638" spans="1:9" ht="13.5" customHeight="1" x14ac:dyDescent="0.2">
      <c r="B5638" s="127" t="str">
        <f t="shared" si="88"/>
        <v xml:space="preserve">
CF</v>
      </c>
      <c r="C5638" s="249" t="s">
        <v>205</v>
      </c>
      <c r="D5638" s="251" t="s">
        <v>206</v>
      </c>
      <c r="E5638" s="251" t="s">
        <v>207</v>
      </c>
      <c r="F5638" s="251" t="s">
        <v>208</v>
      </c>
      <c r="G5638" s="252" t="s">
        <v>209</v>
      </c>
      <c r="H5638" s="245" t="s">
        <v>210</v>
      </c>
      <c r="I5638" s="243" t="s">
        <v>211</v>
      </c>
    </row>
    <row r="5639" spans="1:9" ht="15" customHeight="1" x14ac:dyDescent="0.2">
      <c r="B5639" s="127" t="str">
        <f t="shared" si="88"/>
        <v/>
      </c>
      <c r="C5639" s="250"/>
      <c r="D5639" s="246"/>
      <c r="E5639" s="246"/>
      <c r="F5639" s="246"/>
      <c r="G5639" s="253"/>
      <c r="H5639" s="246"/>
      <c r="I5639" s="244"/>
    </row>
    <row r="5640" spans="1:9" ht="16.5" customHeight="1" x14ac:dyDescent="0.2">
      <c r="A5640" s="127">
        <v>10157</v>
      </c>
      <c r="B5640" s="126" t="s">
        <v>321</v>
      </c>
      <c r="C5640" s="147" t="s">
        <v>5</v>
      </c>
      <c r="D5640" s="148">
        <v>185977</v>
      </c>
      <c r="E5640" s="149"/>
      <c r="F5640" s="149"/>
      <c r="G5640" s="149"/>
      <c r="H5640" s="149"/>
      <c r="I5640" s="150"/>
    </row>
    <row r="5641" spans="1:9" ht="13.5" customHeight="1" x14ac:dyDescent="0.2">
      <c r="A5641" s="127">
        <v>10157</v>
      </c>
      <c r="B5641" s="127" t="str">
        <f t="shared" si="88"/>
        <v>I01</v>
      </c>
      <c r="C5641" s="129" t="s">
        <v>6</v>
      </c>
      <c r="D5641" s="130">
        <v>-1100000</v>
      </c>
      <c r="E5641" s="130">
        <v>-1100001</v>
      </c>
      <c r="F5641" s="130">
        <v>0</v>
      </c>
      <c r="G5641" s="130">
        <v>-1100001</v>
      </c>
      <c r="H5641" s="131">
        <v>100.00009090909093</v>
      </c>
      <c r="I5641" s="132">
        <v>1</v>
      </c>
    </row>
    <row r="5642" spans="1:9" ht="13.5" customHeight="1" x14ac:dyDescent="0.2">
      <c r="A5642" s="127">
        <v>10157</v>
      </c>
      <c r="B5642" s="127" t="str">
        <f t="shared" si="88"/>
        <v>I03</v>
      </c>
      <c r="C5642" s="129" t="s">
        <v>7</v>
      </c>
      <c r="D5642" s="130">
        <v>-1331238</v>
      </c>
      <c r="E5642" s="130">
        <v>-1303555.92</v>
      </c>
      <c r="F5642" s="130">
        <v>0</v>
      </c>
      <c r="G5642" s="130">
        <v>-1303555.92</v>
      </c>
      <c r="H5642" s="131">
        <v>97.920576185475454</v>
      </c>
      <c r="I5642" s="132">
        <v>-27682.080000000002</v>
      </c>
    </row>
    <row r="5643" spans="1:9" ht="13.5" customHeight="1" x14ac:dyDescent="0.2">
      <c r="A5643" s="127">
        <v>10157</v>
      </c>
      <c r="B5643" s="127" t="str">
        <f t="shared" si="88"/>
        <v>I05</v>
      </c>
      <c r="C5643" s="129" t="s">
        <v>8</v>
      </c>
      <c r="D5643" s="130">
        <v>-68640</v>
      </c>
      <c r="E5643" s="130">
        <v>0</v>
      </c>
      <c r="F5643" s="130">
        <v>0</v>
      </c>
      <c r="G5643" s="130">
        <v>0</v>
      </c>
      <c r="H5643" s="131">
        <v>0</v>
      </c>
      <c r="I5643" s="132">
        <v>-68640</v>
      </c>
    </row>
    <row r="5644" spans="1:9" ht="13.5" customHeight="1" x14ac:dyDescent="0.2">
      <c r="A5644" s="127">
        <v>10157</v>
      </c>
      <c r="B5644" s="127" t="str">
        <f t="shared" si="88"/>
        <v>I08</v>
      </c>
      <c r="C5644" s="129" t="s">
        <v>213</v>
      </c>
      <c r="D5644" s="130">
        <v>-35000</v>
      </c>
      <c r="E5644" s="130">
        <v>-15411.04</v>
      </c>
      <c r="F5644" s="130">
        <v>0</v>
      </c>
      <c r="G5644" s="130">
        <v>-15411.04</v>
      </c>
      <c r="H5644" s="131">
        <v>44.03154285714286</v>
      </c>
      <c r="I5644" s="132">
        <v>-19588.96</v>
      </c>
    </row>
    <row r="5645" spans="1:9" ht="13.5" customHeight="1" x14ac:dyDescent="0.2">
      <c r="A5645" s="127">
        <v>10157</v>
      </c>
      <c r="B5645" s="127" t="str">
        <f t="shared" si="88"/>
        <v>I09</v>
      </c>
      <c r="C5645" s="129" t="s">
        <v>10</v>
      </c>
      <c r="D5645" s="130">
        <v>-8100</v>
      </c>
      <c r="E5645" s="130">
        <v>-2344.85</v>
      </c>
      <c r="F5645" s="130">
        <v>0</v>
      </c>
      <c r="G5645" s="130">
        <v>-2344.85</v>
      </c>
      <c r="H5645" s="131">
        <v>28.948765432098764</v>
      </c>
      <c r="I5645" s="132">
        <v>-5755.15</v>
      </c>
    </row>
    <row r="5646" spans="1:9" ht="13.5" customHeight="1" x14ac:dyDescent="0.2">
      <c r="A5646" s="127">
        <v>10157</v>
      </c>
      <c r="B5646" s="127" t="str">
        <f t="shared" si="88"/>
        <v>I11</v>
      </c>
      <c r="C5646" s="129" t="s">
        <v>64</v>
      </c>
      <c r="D5646" s="130">
        <v>-9625</v>
      </c>
      <c r="E5646" s="130">
        <v>0</v>
      </c>
      <c r="F5646" s="130">
        <v>0</v>
      </c>
      <c r="G5646" s="130">
        <v>0</v>
      </c>
      <c r="H5646" s="131">
        <v>0</v>
      </c>
      <c r="I5646" s="132">
        <v>-9625</v>
      </c>
    </row>
    <row r="5647" spans="1:9" ht="13.5" customHeight="1" x14ac:dyDescent="0.2">
      <c r="A5647" s="127">
        <v>10157</v>
      </c>
      <c r="B5647" s="127" t="str">
        <f t="shared" si="88"/>
        <v>I13</v>
      </c>
      <c r="C5647" s="129" t="s">
        <v>12</v>
      </c>
      <c r="D5647" s="130">
        <v>0</v>
      </c>
      <c r="E5647" s="130">
        <v>-189.05</v>
      </c>
      <c r="F5647" s="130">
        <v>0</v>
      </c>
      <c r="G5647" s="130">
        <v>-189.05</v>
      </c>
      <c r="H5647" s="131">
        <v>0</v>
      </c>
      <c r="I5647" s="132">
        <v>189.05</v>
      </c>
    </row>
    <row r="5648" spans="1:9" ht="13.5" customHeight="1" x14ac:dyDescent="0.2">
      <c r="A5648" s="127">
        <v>10157</v>
      </c>
      <c r="B5648" s="127" t="str">
        <f t="shared" si="88"/>
        <v>I18</v>
      </c>
      <c r="C5648" s="129" t="s">
        <v>13</v>
      </c>
      <c r="D5648" s="130">
        <v>-15863</v>
      </c>
      <c r="E5648" s="130">
        <v>0</v>
      </c>
      <c r="F5648" s="130">
        <v>0</v>
      </c>
      <c r="G5648" s="130">
        <v>0</v>
      </c>
      <c r="H5648" s="131">
        <v>0</v>
      </c>
      <c r="I5648" s="132">
        <v>-15863</v>
      </c>
    </row>
    <row r="5649" spans="1:9" ht="12.75" customHeight="1" x14ac:dyDescent="0.2">
      <c r="A5649" s="127">
        <v>10157</v>
      </c>
      <c r="B5649" s="127" t="str">
        <f t="shared" si="88"/>
        <v/>
      </c>
    </row>
    <row r="5650" spans="1:9" ht="13.5" customHeight="1" x14ac:dyDescent="0.2">
      <c r="A5650" s="127">
        <v>10157</v>
      </c>
      <c r="C5650" s="143" t="s">
        <v>14</v>
      </c>
      <c r="D5650" s="144">
        <v>-2568466</v>
      </c>
      <c r="E5650" s="144">
        <v>-2421501.86</v>
      </c>
      <c r="F5650" s="144">
        <v>0</v>
      </c>
      <c r="G5650" s="144">
        <v>-2421501.86</v>
      </c>
      <c r="H5650" s="145">
        <v>94.278135665412734</v>
      </c>
      <c r="I5650" s="146">
        <v>-146964.14000000001</v>
      </c>
    </row>
    <row r="5651" spans="1:9" ht="0.75" customHeight="1" x14ac:dyDescent="0.2">
      <c r="A5651" s="127">
        <v>10157</v>
      </c>
      <c r="B5651" s="127" t="str">
        <f t="shared" si="88"/>
        <v/>
      </c>
    </row>
    <row r="5652" spans="1:9" ht="13.5" customHeight="1" x14ac:dyDescent="0.2">
      <c r="A5652" s="127">
        <v>10157</v>
      </c>
      <c r="B5652" s="127" t="str">
        <f t="shared" si="88"/>
        <v>E01</v>
      </c>
      <c r="C5652" s="129" t="s">
        <v>15</v>
      </c>
      <c r="D5652" s="130">
        <v>1059419</v>
      </c>
      <c r="E5652" s="130">
        <v>0</v>
      </c>
      <c r="F5652" s="130">
        <v>0</v>
      </c>
      <c r="G5652" s="130">
        <v>0</v>
      </c>
      <c r="H5652" s="131">
        <v>0</v>
      </c>
      <c r="I5652" s="132">
        <v>1059419</v>
      </c>
    </row>
    <row r="5653" spans="1:9" ht="13.5" customHeight="1" x14ac:dyDescent="0.2">
      <c r="A5653" s="127">
        <v>10157</v>
      </c>
      <c r="B5653" s="127" t="str">
        <f t="shared" si="88"/>
        <v>E03</v>
      </c>
      <c r="C5653" s="129" t="s">
        <v>17</v>
      </c>
      <c r="D5653" s="130">
        <v>752232</v>
      </c>
      <c r="E5653" s="130">
        <v>-2241</v>
      </c>
      <c r="F5653" s="130">
        <v>0</v>
      </c>
      <c r="G5653" s="130">
        <v>-2241</v>
      </c>
      <c r="H5653" s="131">
        <v>-0.29791340969275437</v>
      </c>
      <c r="I5653" s="132">
        <v>754473</v>
      </c>
    </row>
    <row r="5654" spans="1:9" ht="13.5" customHeight="1" x14ac:dyDescent="0.2">
      <c r="A5654" s="127">
        <v>10157</v>
      </c>
      <c r="B5654" s="127" t="str">
        <f t="shared" si="88"/>
        <v>E04</v>
      </c>
      <c r="C5654" s="129" t="s">
        <v>18</v>
      </c>
      <c r="D5654" s="130">
        <v>35269</v>
      </c>
      <c r="E5654" s="130">
        <v>-1000</v>
      </c>
      <c r="F5654" s="130">
        <v>0</v>
      </c>
      <c r="G5654" s="130">
        <v>-1000</v>
      </c>
      <c r="H5654" s="131">
        <v>-2.8353511582409481</v>
      </c>
      <c r="I5654" s="132">
        <v>36269</v>
      </c>
    </row>
    <row r="5655" spans="1:9" ht="13.5" customHeight="1" x14ac:dyDescent="0.2">
      <c r="A5655" s="127">
        <v>10157</v>
      </c>
      <c r="B5655" s="127" t="str">
        <f t="shared" si="88"/>
        <v>E05</v>
      </c>
      <c r="C5655" s="129" t="s">
        <v>214</v>
      </c>
      <c r="D5655" s="130">
        <v>106352</v>
      </c>
      <c r="E5655" s="130">
        <v>0</v>
      </c>
      <c r="F5655" s="130">
        <v>0</v>
      </c>
      <c r="G5655" s="130">
        <v>0</v>
      </c>
      <c r="H5655" s="131">
        <v>0</v>
      </c>
      <c r="I5655" s="132">
        <v>106352</v>
      </c>
    </row>
    <row r="5656" spans="1:9" ht="13.5" customHeight="1" x14ac:dyDescent="0.2">
      <c r="A5656" s="127">
        <v>10157</v>
      </c>
      <c r="B5656" s="127" t="str">
        <f t="shared" si="88"/>
        <v>E07</v>
      </c>
      <c r="C5656" s="129" t="s">
        <v>19</v>
      </c>
      <c r="D5656" s="130">
        <v>4227</v>
      </c>
      <c r="E5656" s="130">
        <v>-112.14</v>
      </c>
      <c r="F5656" s="130">
        <v>0</v>
      </c>
      <c r="G5656" s="130">
        <v>-112.14</v>
      </c>
      <c r="H5656" s="131">
        <v>-2.6529453513129879</v>
      </c>
      <c r="I5656" s="132">
        <v>4339.1400000000003</v>
      </c>
    </row>
    <row r="5657" spans="1:9" ht="13.5" customHeight="1" x14ac:dyDescent="0.2">
      <c r="A5657" s="127">
        <v>10157</v>
      </c>
      <c r="B5657" s="127" t="str">
        <f t="shared" si="88"/>
        <v>E08</v>
      </c>
      <c r="C5657" s="129" t="s">
        <v>20</v>
      </c>
      <c r="D5657" s="130">
        <v>20896</v>
      </c>
      <c r="E5657" s="130">
        <v>4359.8500000000004</v>
      </c>
      <c r="F5657" s="130">
        <v>0</v>
      </c>
      <c r="G5657" s="130">
        <v>4359.8500000000004</v>
      </c>
      <c r="H5657" s="131">
        <v>20.864519525267994</v>
      </c>
      <c r="I5657" s="132">
        <v>16536.150000000001</v>
      </c>
    </row>
    <row r="5658" spans="1:9" ht="13.5" customHeight="1" x14ac:dyDescent="0.2">
      <c r="A5658" s="127">
        <v>10157</v>
      </c>
      <c r="B5658" s="127" t="str">
        <f t="shared" si="88"/>
        <v>E09</v>
      </c>
      <c r="C5658" s="129" t="s">
        <v>215</v>
      </c>
      <c r="D5658" s="130">
        <v>19848</v>
      </c>
      <c r="E5658" s="130">
        <v>9104.4500000000007</v>
      </c>
      <c r="F5658" s="130">
        <v>0</v>
      </c>
      <c r="G5658" s="130">
        <v>9104.4500000000007</v>
      </c>
      <c r="H5658" s="131">
        <v>45.870868601370418</v>
      </c>
      <c r="I5658" s="132">
        <v>10743.55</v>
      </c>
    </row>
    <row r="5659" spans="1:9" ht="13.5" customHeight="1" x14ac:dyDescent="0.2">
      <c r="A5659" s="127">
        <v>10157</v>
      </c>
      <c r="B5659" s="127" t="str">
        <f t="shared" si="88"/>
        <v>E10</v>
      </c>
      <c r="C5659" s="129" t="s">
        <v>21</v>
      </c>
      <c r="D5659" s="130">
        <v>21925</v>
      </c>
      <c r="E5659" s="130">
        <v>0</v>
      </c>
      <c r="F5659" s="130">
        <v>0</v>
      </c>
      <c r="G5659" s="130">
        <v>0</v>
      </c>
      <c r="H5659" s="131">
        <v>0</v>
      </c>
      <c r="I5659" s="132">
        <v>21925</v>
      </c>
    </row>
    <row r="5660" spans="1:9" ht="13.5" customHeight="1" x14ac:dyDescent="0.2">
      <c r="A5660" s="127">
        <v>10157</v>
      </c>
      <c r="B5660" s="127" t="str">
        <f t="shared" si="88"/>
        <v>E11</v>
      </c>
      <c r="C5660" s="129" t="s">
        <v>22</v>
      </c>
      <c r="D5660" s="130">
        <v>2000</v>
      </c>
      <c r="E5660" s="130">
        <v>0</v>
      </c>
      <c r="F5660" s="130">
        <v>0</v>
      </c>
      <c r="G5660" s="130">
        <v>0</v>
      </c>
      <c r="H5660" s="131">
        <v>0</v>
      </c>
      <c r="I5660" s="132">
        <v>2000</v>
      </c>
    </row>
    <row r="5661" spans="1:9" ht="12.75" customHeight="1" x14ac:dyDescent="0.2">
      <c r="A5661" s="127">
        <v>10157</v>
      </c>
      <c r="B5661" s="127" t="str">
        <f t="shared" si="88"/>
        <v/>
      </c>
    </row>
    <row r="5662" spans="1:9" ht="13.5" customHeight="1" x14ac:dyDescent="0.2">
      <c r="A5662" s="127">
        <v>10157</v>
      </c>
      <c r="C5662" s="143" t="s">
        <v>23</v>
      </c>
      <c r="D5662" s="144">
        <v>2022168</v>
      </c>
      <c r="E5662" s="144">
        <v>10111.160000000002</v>
      </c>
      <c r="F5662" s="144">
        <v>0</v>
      </c>
      <c r="G5662" s="144">
        <v>10111.160000000002</v>
      </c>
      <c r="H5662" s="145">
        <v>0.50001582460013216</v>
      </c>
      <c r="I5662" s="146">
        <v>2012056.84</v>
      </c>
    </row>
    <row r="5663" spans="1:9" ht="13.5" customHeight="1" x14ac:dyDescent="0.2">
      <c r="A5663" s="127">
        <v>10157</v>
      </c>
      <c r="B5663" s="127" t="str">
        <f t="shared" si="88"/>
        <v>E12</v>
      </c>
      <c r="C5663" s="129" t="s">
        <v>24</v>
      </c>
      <c r="D5663" s="130">
        <v>70000</v>
      </c>
      <c r="E5663" s="130">
        <v>15192.86</v>
      </c>
      <c r="F5663" s="130">
        <v>0</v>
      </c>
      <c r="G5663" s="130">
        <v>15192.86</v>
      </c>
      <c r="H5663" s="131">
        <v>21.704085714285711</v>
      </c>
      <c r="I5663" s="132">
        <v>54807.14</v>
      </c>
    </row>
    <row r="5664" spans="1:9" ht="13.5" customHeight="1" x14ac:dyDescent="0.2">
      <c r="A5664" s="127">
        <v>10157</v>
      </c>
      <c r="B5664" s="127" t="str">
        <f t="shared" si="88"/>
        <v>E13</v>
      </c>
      <c r="C5664" s="129" t="s">
        <v>216</v>
      </c>
      <c r="D5664" s="130">
        <v>4000</v>
      </c>
      <c r="E5664" s="130">
        <v>539.12</v>
      </c>
      <c r="F5664" s="130">
        <v>0</v>
      </c>
      <c r="G5664" s="130">
        <v>539.12</v>
      </c>
      <c r="H5664" s="131">
        <v>13.478</v>
      </c>
      <c r="I5664" s="132">
        <v>3460.88</v>
      </c>
    </row>
    <row r="5665" spans="1:9" ht="13.5" customHeight="1" x14ac:dyDescent="0.2">
      <c r="A5665" s="127">
        <v>10157</v>
      </c>
      <c r="B5665" s="127" t="str">
        <f t="shared" si="88"/>
        <v>E14</v>
      </c>
      <c r="C5665" s="129" t="s">
        <v>25</v>
      </c>
      <c r="D5665" s="130">
        <v>21476</v>
      </c>
      <c r="E5665" s="130">
        <v>5356.44</v>
      </c>
      <c r="F5665" s="130">
        <v>0</v>
      </c>
      <c r="G5665" s="130">
        <v>5356.44</v>
      </c>
      <c r="H5665" s="131">
        <v>24.941516111007637</v>
      </c>
      <c r="I5665" s="132">
        <v>16119.56</v>
      </c>
    </row>
    <row r="5666" spans="1:9" ht="13.5" customHeight="1" x14ac:dyDescent="0.2">
      <c r="A5666" s="127">
        <v>10157</v>
      </c>
      <c r="B5666" s="127" t="str">
        <f t="shared" si="88"/>
        <v>E15</v>
      </c>
      <c r="C5666" s="129" t="s">
        <v>26</v>
      </c>
      <c r="D5666" s="130">
        <v>6000</v>
      </c>
      <c r="E5666" s="130">
        <v>-907.5</v>
      </c>
      <c r="F5666" s="130">
        <v>0</v>
      </c>
      <c r="G5666" s="130">
        <v>-907.5</v>
      </c>
      <c r="H5666" s="131">
        <v>-15.125</v>
      </c>
      <c r="I5666" s="132">
        <v>6907.5</v>
      </c>
    </row>
    <row r="5667" spans="1:9" ht="13.5" customHeight="1" x14ac:dyDescent="0.2">
      <c r="A5667" s="127">
        <v>10157</v>
      </c>
      <c r="B5667" s="127" t="str">
        <f t="shared" si="88"/>
        <v>E16</v>
      </c>
      <c r="C5667" s="129" t="s">
        <v>27</v>
      </c>
      <c r="D5667" s="130">
        <v>50000</v>
      </c>
      <c r="E5667" s="130">
        <v>3726.94</v>
      </c>
      <c r="F5667" s="130">
        <v>0</v>
      </c>
      <c r="G5667" s="130">
        <v>3726.94</v>
      </c>
      <c r="H5667" s="131">
        <v>7.4538800000000007</v>
      </c>
      <c r="I5667" s="132">
        <v>46273.06</v>
      </c>
    </row>
    <row r="5668" spans="1:9" ht="13.5" customHeight="1" x14ac:dyDescent="0.2">
      <c r="A5668" s="127">
        <v>10157</v>
      </c>
      <c r="B5668" s="127" t="str">
        <f t="shared" si="88"/>
        <v>E18</v>
      </c>
      <c r="C5668" s="129" t="s">
        <v>29</v>
      </c>
      <c r="D5668" s="130">
        <v>8950</v>
      </c>
      <c r="E5668" s="130">
        <v>2571.4499999999998</v>
      </c>
      <c r="F5668" s="130">
        <v>0</v>
      </c>
      <c r="G5668" s="130">
        <v>2571.4499999999998</v>
      </c>
      <c r="H5668" s="131">
        <v>28.731284916201112</v>
      </c>
      <c r="I5668" s="132">
        <v>6378.55</v>
      </c>
    </row>
    <row r="5669" spans="1:9" ht="12.75" customHeight="1" x14ac:dyDescent="0.2">
      <c r="A5669" s="127">
        <v>10157</v>
      </c>
      <c r="B5669" s="127" t="str">
        <f t="shared" si="88"/>
        <v/>
      </c>
    </row>
    <row r="5670" spans="1:9" ht="13.5" customHeight="1" x14ac:dyDescent="0.2">
      <c r="A5670" s="127">
        <v>10157</v>
      </c>
      <c r="C5670" s="143" t="s">
        <v>30</v>
      </c>
      <c r="D5670" s="144">
        <v>160426</v>
      </c>
      <c r="E5670" s="144">
        <v>26479.31</v>
      </c>
      <c r="F5670" s="144">
        <v>0</v>
      </c>
      <c r="G5670" s="144">
        <v>26479.31</v>
      </c>
      <c r="H5670" s="145">
        <v>16.505622530013838</v>
      </c>
      <c r="I5670" s="146">
        <v>133946.69</v>
      </c>
    </row>
    <row r="5671" spans="1:9" ht="13.5" customHeight="1" x14ac:dyDescent="0.2">
      <c r="A5671" s="127">
        <v>10157</v>
      </c>
      <c r="B5671" s="127" t="str">
        <f t="shared" si="88"/>
        <v>E19</v>
      </c>
      <c r="C5671" s="129" t="s">
        <v>31</v>
      </c>
      <c r="D5671" s="130">
        <v>43405</v>
      </c>
      <c r="E5671" s="130">
        <v>4240.0600000000004</v>
      </c>
      <c r="F5671" s="130">
        <v>0</v>
      </c>
      <c r="G5671" s="130">
        <v>4240.0600000000004</v>
      </c>
      <c r="H5671" s="131">
        <v>9.7685980877779066</v>
      </c>
      <c r="I5671" s="132">
        <v>39164.94</v>
      </c>
    </row>
    <row r="5672" spans="1:9" ht="13.5" customHeight="1" x14ac:dyDescent="0.2">
      <c r="A5672" s="127">
        <v>10157</v>
      </c>
      <c r="B5672" s="127" t="str">
        <f t="shared" si="88"/>
        <v>E20</v>
      </c>
      <c r="C5672" s="129" t="s">
        <v>32</v>
      </c>
      <c r="D5672" s="130">
        <v>14000</v>
      </c>
      <c r="E5672" s="130">
        <v>951.03</v>
      </c>
      <c r="F5672" s="130">
        <v>0</v>
      </c>
      <c r="G5672" s="130">
        <v>951.03</v>
      </c>
      <c r="H5672" s="131">
        <v>6.7930714285714293</v>
      </c>
      <c r="I5672" s="132">
        <v>13048.97</v>
      </c>
    </row>
    <row r="5673" spans="1:9" ht="13.5" customHeight="1" x14ac:dyDescent="0.2">
      <c r="A5673" s="127">
        <v>10157</v>
      </c>
      <c r="B5673" s="127" t="str">
        <f t="shared" si="88"/>
        <v>E22</v>
      </c>
      <c r="C5673" s="129" t="s">
        <v>33</v>
      </c>
      <c r="D5673" s="130">
        <v>7967</v>
      </c>
      <c r="E5673" s="130">
        <v>1896.36</v>
      </c>
      <c r="F5673" s="130">
        <v>0</v>
      </c>
      <c r="G5673" s="130">
        <v>1896.36</v>
      </c>
      <c r="H5673" s="131">
        <v>23.802686080080331</v>
      </c>
      <c r="I5673" s="132">
        <v>6070.64</v>
      </c>
    </row>
    <row r="5674" spans="1:9" ht="13.5" customHeight="1" x14ac:dyDescent="0.2">
      <c r="A5674" s="127">
        <v>10157</v>
      </c>
      <c r="B5674" s="127" t="str">
        <f t="shared" si="88"/>
        <v>E23</v>
      </c>
      <c r="C5674" s="129" t="s">
        <v>34</v>
      </c>
      <c r="D5674" s="130">
        <v>12100</v>
      </c>
      <c r="E5674" s="130">
        <v>0</v>
      </c>
      <c r="F5674" s="130">
        <v>0</v>
      </c>
      <c r="G5674" s="130">
        <v>0</v>
      </c>
      <c r="H5674" s="131">
        <v>0</v>
      </c>
      <c r="I5674" s="132">
        <v>12100</v>
      </c>
    </row>
    <row r="5675" spans="1:9" ht="13.5" customHeight="1" x14ac:dyDescent="0.2">
      <c r="A5675" s="127">
        <v>10157</v>
      </c>
      <c r="B5675" s="127" t="str">
        <f t="shared" si="88"/>
        <v>E25</v>
      </c>
      <c r="C5675" s="129" t="s">
        <v>36</v>
      </c>
      <c r="D5675" s="130">
        <v>31013</v>
      </c>
      <c r="E5675" s="130">
        <v>2775.9900000000025</v>
      </c>
      <c r="F5675" s="130">
        <v>0</v>
      </c>
      <c r="G5675" s="130">
        <v>2775.9900000000025</v>
      </c>
      <c r="H5675" s="131">
        <v>8.9510527843162624</v>
      </c>
      <c r="I5675" s="132">
        <v>28237.01</v>
      </c>
    </row>
    <row r="5676" spans="1:9" ht="12.75" customHeight="1" x14ac:dyDescent="0.2">
      <c r="A5676" s="127">
        <v>10157</v>
      </c>
      <c r="B5676" s="127" t="str">
        <f t="shared" si="88"/>
        <v/>
      </c>
    </row>
    <row r="5677" spans="1:9" ht="13.5" customHeight="1" x14ac:dyDescent="0.2">
      <c r="A5677" s="127">
        <v>10157</v>
      </c>
      <c r="C5677" s="143" t="s">
        <v>37</v>
      </c>
      <c r="D5677" s="144">
        <v>108485</v>
      </c>
      <c r="E5677" s="144">
        <v>9863.4400000000023</v>
      </c>
      <c r="F5677" s="144">
        <v>0</v>
      </c>
      <c r="G5677" s="144">
        <v>9863.4400000000023</v>
      </c>
      <c r="H5677" s="145">
        <v>9.0919850670599658</v>
      </c>
      <c r="I5677" s="146">
        <v>98621.56</v>
      </c>
    </row>
    <row r="5678" spans="1:9" ht="13.5" customHeight="1" x14ac:dyDescent="0.2">
      <c r="A5678" s="127">
        <v>10157</v>
      </c>
      <c r="B5678" s="127" t="str">
        <f t="shared" ref="B5678:B5741" si="90">LEFT(C5678,3)</f>
        <v>E27</v>
      </c>
      <c r="C5678" s="129" t="s">
        <v>39</v>
      </c>
      <c r="D5678" s="130">
        <v>259616</v>
      </c>
      <c r="E5678" s="130">
        <v>79632.600000000006</v>
      </c>
      <c r="F5678" s="130">
        <v>0</v>
      </c>
      <c r="G5678" s="130">
        <v>79632.600000000006</v>
      </c>
      <c r="H5678" s="131">
        <v>30.673225070873904</v>
      </c>
      <c r="I5678" s="132">
        <v>179983.4</v>
      </c>
    </row>
    <row r="5679" spans="1:9" ht="13.5" customHeight="1" x14ac:dyDescent="0.2">
      <c r="A5679" s="127">
        <v>10157</v>
      </c>
      <c r="B5679" s="127" t="str">
        <f t="shared" si="90"/>
        <v>E28</v>
      </c>
      <c r="C5679" s="129" t="s">
        <v>40</v>
      </c>
      <c r="D5679" s="130">
        <v>36373</v>
      </c>
      <c r="E5679" s="130">
        <v>23235.13</v>
      </c>
      <c r="F5679" s="130">
        <v>0</v>
      </c>
      <c r="G5679" s="130">
        <v>23235.13</v>
      </c>
      <c r="H5679" s="131">
        <v>63.880158359222499</v>
      </c>
      <c r="I5679" s="132">
        <v>13137.87</v>
      </c>
    </row>
    <row r="5680" spans="1:9" ht="12.75" customHeight="1" x14ac:dyDescent="0.2">
      <c r="A5680" s="127">
        <v>10157</v>
      </c>
      <c r="B5680" s="127" t="str">
        <f t="shared" si="90"/>
        <v/>
      </c>
    </row>
    <row r="5681" spans="1:9" ht="13.5" customHeight="1" x14ac:dyDescent="0.2">
      <c r="A5681" s="127">
        <v>10157</v>
      </c>
      <c r="C5681" s="143" t="s">
        <v>41</v>
      </c>
      <c r="D5681" s="144">
        <v>295989</v>
      </c>
      <c r="E5681" s="144">
        <v>102867.73</v>
      </c>
      <c r="F5681" s="144">
        <v>0</v>
      </c>
      <c r="G5681" s="144">
        <v>102867.73</v>
      </c>
      <c r="H5681" s="145">
        <v>34.753903016666158</v>
      </c>
      <c r="I5681" s="146">
        <v>193121.27</v>
      </c>
    </row>
    <row r="5682" spans="1:9" ht="13.5" customHeight="1" x14ac:dyDescent="0.2">
      <c r="A5682" s="127">
        <v>10157</v>
      </c>
      <c r="B5682" s="127" t="str">
        <f t="shared" si="90"/>
        <v>Con</v>
      </c>
      <c r="C5682" s="129" t="s">
        <v>42</v>
      </c>
      <c r="D5682" s="130">
        <v>130375</v>
      </c>
      <c r="E5682" s="130">
        <v>0</v>
      </c>
      <c r="F5682" s="130">
        <v>0</v>
      </c>
      <c r="G5682" s="130">
        <v>0</v>
      </c>
      <c r="H5682" s="131">
        <v>0</v>
      </c>
      <c r="I5682" s="132">
        <v>130375</v>
      </c>
    </row>
    <row r="5683" spans="1:9" ht="13.5" customHeight="1" x14ac:dyDescent="0.2">
      <c r="A5683" s="127">
        <v>10157</v>
      </c>
      <c r="B5683" s="127" t="str">
        <f t="shared" si="90"/>
        <v>Rev</v>
      </c>
      <c r="C5683" s="129" t="s">
        <v>224</v>
      </c>
      <c r="D5683" s="130">
        <v>37000</v>
      </c>
      <c r="E5683" s="130">
        <v>0</v>
      </c>
      <c r="F5683" s="130">
        <v>0</v>
      </c>
      <c r="G5683" s="130">
        <v>0</v>
      </c>
      <c r="H5683" s="131">
        <v>0</v>
      </c>
      <c r="I5683" s="132">
        <v>37000</v>
      </c>
    </row>
    <row r="5684" spans="1:9" ht="12.75" customHeight="1" x14ac:dyDescent="0.2">
      <c r="A5684" s="127">
        <v>10157</v>
      </c>
      <c r="B5684" s="127" t="str">
        <f t="shared" si="90"/>
        <v/>
      </c>
    </row>
    <row r="5685" spans="1:9" ht="13.5" customHeight="1" x14ac:dyDescent="0.2">
      <c r="A5685" s="127">
        <v>10157</v>
      </c>
      <c r="C5685" s="143" t="s">
        <v>44</v>
      </c>
      <c r="D5685" s="144">
        <v>167375</v>
      </c>
      <c r="E5685" s="144">
        <v>0</v>
      </c>
      <c r="F5685" s="144">
        <v>0</v>
      </c>
      <c r="G5685" s="144">
        <v>0</v>
      </c>
      <c r="H5685" s="145">
        <v>0</v>
      </c>
      <c r="I5685" s="146">
        <v>167375</v>
      </c>
    </row>
    <row r="5686" spans="1:9" ht="0.75" customHeight="1" x14ac:dyDescent="0.2">
      <c r="A5686" s="127">
        <v>10157</v>
      </c>
      <c r="B5686" s="127" t="str">
        <f t="shared" si="90"/>
        <v/>
      </c>
    </row>
    <row r="5687" spans="1:9" ht="15.75" customHeight="1" x14ac:dyDescent="0.2">
      <c r="A5687" s="127">
        <v>10157</v>
      </c>
      <c r="C5687" s="139" t="s">
        <v>45</v>
      </c>
      <c r="D5687" s="140">
        <v>2754443</v>
      </c>
      <c r="E5687" s="140">
        <v>149321.64000000001</v>
      </c>
      <c r="F5687" s="140">
        <v>0</v>
      </c>
      <c r="G5687" s="140">
        <v>149321.64000000001</v>
      </c>
      <c r="H5687" s="141">
        <v>5.4211192607725049</v>
      </c>
      <c r="I5687" s="142">
        <v>2605121.36</v>
      </c>
    </row>
    <row r="5688" spans="1:9" ht="14.25" customHeight="1" x14ac:dyDescent="0.2">
      <c r="A5688" s="127">
        <v>10157</v>
      </c>
      <c r="B5688" s="127" t="s">
        <v>322</v>
      </c>
      <c r="C5688" s="161" t="s">
        <v>46</v>
      </c>
      <c r="D5688" s="162">
        <v>185977</v>
      </c>
      <c r="E5688" s="162">
        <v>-2272180.2200000002</v>
      </c>
      <c r="F5688" s="162">
        <v>0</v>
      </c>
      <c r="G5688" s="162">
        <v>-2272180.2200000002</v>
      </c>
      <c r="H5688" s="151">
        <v>-1221.7533458438409</v>
      </c>
      <c r="I5688" s="152">
        <v>2458157.2200000002</v>
      </c>
    </row>
    <row r="5689" spans="1:9" ht="16.5" customHeight="1" x14ac:dyDescent="0.2">
      <c r="A5689" s="127">
        <v>10157</v>
      </c>
      <c r="B5689" s="127" t="s">
        <v>323</v>
      </c>
      <c r="C5689" s="153" t="s">
        <v>47</v>
      </c>
      <c r="D5689" s="154">
        <v>0</v>
      </c>
      <c r="E5689" s="155"/>
      <c r="F5689" s="155"/>
      <c r="G5689" s="155"/>
      <c r="H5689" s="155"/>
      <c r="I5689" s="156"/>
    </row>
    <row r="5690" spans="1:9" ht="13.5" customHeight="1" x14ac:dyDescent="0.2">
      <c r="A5690" s="127">
        <v>10157</v>
      </c>
      <c r="B5690" s="127" t="str">
        <f>LEFT(C5690,4)</f>
        <v>CI01</v>
      </c>
      <c r="C5690" s="129" t="s">
        <v>48</v>
      </c>
      <c r="D5690" s="130">
        <v>-7173</v>
      </c>
      <c r="E5690" s="130">
        <v>0</v>
      </c>
      <c r="F5690" s="130">
        <v>0</v>
      </c>
      <c r="G5690" s="130">
        <v>0</v>
      </c>
      <c r="H5690" s="131">
        <v>0</v>
      </c>
      <c r="I5690" s="132">
        <v>-7173</v>
      </c>
    </row>
    <row r="5691" spans="1:9" ht="12.75" customHeight="1" x14ac:dyDescent="0.2">
      <c r="A5691" s="127">
        <v>10157</v>
      </c>
      <c r="B5691" s="127" t="str">
        <f t="shared" si="90"/>
        <v/>
      </c>
    </row>
    <row r="5692" spans="1:9" ht="13.5" customHeight="1" x14ac:dyDescent="0.2">
      <c r="A5692" s="127">
        <v>10157</v>
      </c>
      <c r="C5692" s="143" t="s">
        <v>51</v>
      </c>
      <c r="D5692" s="144">
        <v>-7173</v>
      </c>
      <c r="E5692" s="144">
        <v>0</v>
      </c>
      <c r="F5692" s="144">
        <v>0</v>
      </c>
      <c r="G5692" s="144">
        <v>0</v>
      </c>
      <c r="H5692" s="145">
        <v>0</v>
      </c>
      <c r="I5692" s="146">
        <v>-7173</v>
      </c>
    </row>
    <row r="5693" spans="1:9" ht="0.75" customHeight="1" x14ac:dyDescent="0.2">
      <c r="A5693" s="127">
        <v>10157</v>
      </c>
      <c r="B5693" s="127" t="str">
        <f t="shared" si="90"/>
        <v/>
      </c>
    </row>
    <row r="5694" spans="1:9" ht="13.5" customHeight="1" x14ac:dyDescent="0.2">
      <c r="A5694" s="127">
        <v>10157</v>
      </c>
      <c r="B5694" s="127" t="str">
        <f>LEFT(C5694,4)</f>
        <v>CE02</v>
      </c>
      <c r="C5694" s="129" t="s">
        <v>230</v>
      </c>
      <c r="D5694" s="130">
        <v>7173</v>
      </c>
      <c r="E5694" s="130">
        <v>-24351</v>
      </c>
      <c r="F5694" s="130">
        <v>0</v>
      </c>
      <c r="G5694" s="130">
        <v>-24351</v>
      </c>
      <c r="H5694" s="131">
        <v>-339.48138854035972</v>
      </c>
      <c r="I5694" s="132">
        <v>31524</v>
      </c>
    </row>
    <row r="5695" spans="1:9" ht="12.75" customHeight="1" x14ac:dyDescent="0.2">
      <c r="A5695" s="127">
        <v>10157</v>
      </c>
      <c r="B5695" s="127" t="str">
        <f t="shared" si="90"/>
        <v/>
      </c>
    </row>
    <row r="5696" spans="1:9" ht="13.5" customHeight="1" x14ac:dyDescent="0.2">
      <c r="A5696" s="127">
        <v>10157</v>
      </c>
      <c r="C5696" s="143" t="s">
        <v>56</v>
      </c>
      <c r="D5696" s="144">
        <v>7173</v>
      </c>
      <c r="E5696" s="144">
        <v>-24351</v>
      </c>
      <c r="F5696" s="144">
        <v>0</v>
      </c>
      <c r="G5696" s="144">
        <v>-24351</v>
      </c>
      <c r="H5696" s="145">
        <v>-339.48138854035972</v>
      </c>
      <c r="I5696" s="146">
        <v>31524</v>
      </c>
    </row>
    <row r="5697" spans="1:9" ht="0.75" customHeight="1" x14ac:dyDescent="0.2">
      <c r="A5697" s="127">
        <v>10157</v>
      </c>
      <c r="B5697" s="127" t="str">
        <f t="shared" si="90"/>
        <v/>
      </c>
    </row>
    <row r="5698" spans="1:9" ht="14.25" customHeight="1" x14ac:dyDescent="0.2">
      <c r="A5698" s="127">
        <v>10157</v>
      </c>
      <c r="B5698" s="127" t="s">
        <v>324</v>
      </c>
      <c r="C5698" s="157" t="s">
        <v>57</v>
      </c>
      <c r="D5698" s="158">
        <v>0</v>
      </c>
      <c r="E5698" s="158">
        <v>-24351</v>
      </c>
      <c r="F5698" s="158">
        <v>0</v>
      </c>
      <c r="G5698" s="158">
        <v>-24351</v>
      </c>
      <c r="H5698" s="159">
        <v>0</v>
      </c>
      <c r="I5698" s="160">
        <v>24351</v>
      </c>
    </row>
    <row r="5699" spans="1:9" ht="0.75" customHeight="1" x14ac:dyDescent="0.2">
      <c r="A5699" s="127">
        <v>10157</v>
      </c>
      <c r="B5699" s="127" t="str">
        <f t="shared" si="90"/>
        <v/>
      </c>
    </row>
    <row r="5700" spans="1:9" ht="14.25" customHeight="1" x14ac:dyDescent="0.2">
      <c r="A5700" s="127">
        <v>10157</v>
      </c>
      <c r="B5700" s="127" t="str">
        <f t="shared" si="90"/>
        <v>TOT</v>
      </c>
      <c r="C5700" s="133" t="s">
        <v>58</v>
      </c>
      <c r="D5700" s="134">
        <v>185977</v>
      </c>
      <c r="E5700" s="134">
        <v>-2296531.2200000002</v>
      </c>
      <c r="F5700" s="134">
        <v>0</v>
      </c>
      <c r="G5700" s="134">
        <v>-2296531.2200000002</v>
      </c>
      <c r="H5700" s="135">
        <v>-1234.8469004231706</v>
      </c>
      <c r="I5700" s="136">
        <v>2482508.2200000002</v>
      </c>
    </row>
    <row r="5701" spans="1:9" ht="6.75" customHeight="1" x14ac:dyDescent="0.2">
      <c r="B5701" s="127" t="str">
        <f t="shared" si="90"/>
        <v>Lon</v>
      </c>
      <c r="C5701" s="247" t="s">
        <v>202</v>
      </c>
      <c r="D5701" s="247"/>
      <c r="E5701" s="247"/>
      <c r="F5701" s="247"/>
      <c r="G5701" s="247"/>
    </row>
    <row r="5702" spans="1:9" ht="13.5" customHeight="1" x14ac:dyDescent="0.2">
      <c r="B5702" s="127" t="str">
        <f t="shared" si="90"/>
        <v/>
      </c>
      <c r="C5702" s="247"/>
      <c r="D5702" s="247"/>
      <c r="E5702" s="247"/>
      <c r="F5702" s="247"/>
      <c r="G5702" s="247"/>
    </row>
    <row r="5703" spans="1:9" ht="6.75" customHeight="1" x14ac:dyDescent="0.2">
      <c r="B5703" s="127" t="str">
        <f t="shared" si="90"/>
        <v/>
      </c>
      <c r="C5703" s="247"/>
      <c r="D5703" s="247"/>
      <c r="E5703" s="247"/>
      <c r="F5703" s="247"/>
      <c r="G5703" s="247"/>
    </row>
    <row r="5704" spans="1:9" ht="13.5" customHeight="1" x14ac:dyDescent="0.2">
      <c r="B5704" s="127" t="str">
        <f t="shared" si="90"/>
        <v>Rep</v>
      </c>
      <c r="C5704" s="248" t="s">
        <v>203</v>
      </c>
      <c r="D5704" s="248"/>
      <c r="E5704" s="248"/>
      <c r="F5704" s="248"/>
      <c r="G5704" s="248"/>
    </row>
    <row r="5705" spans="1:9" ht="6.75" customHeight="1" x14ac:dyDescent="0.2">
      <c r="B5705" s="127" t="str">
        <f t="shared" si="90"/>
        <v/>
      </c>
    </row>
    <row r="5706" spans="1:9" ht="12.75" customHeight="1" x14ac:dyDescent="0.2">
      <c r="B5706" s="127" t="str">
        <f t="shared" si="90"/>
        <v>Cos</v>
      </c>
      <c r="C5706" s="248" t="s">
        <v>308</v>
      </c>
      <c r="D5706" s="248"/>
      <c r="E5706" s="248"/>
      <c r="F5706" s="248"/>
      <c r="G5706" s="248"/>
    </row>
    <row r="5707" spans="1:9" ht="13.5" customHeight="1" x14ac:dyDescent="0.2">
      <c r="B5707" s="127" t="str">
        <f t="shared" si="90"/>
        <v/>
      </c>
      <c r="C5707" s="248"/>
      <c r="D5707" s="248"/>
      <c r="E5707" s="248"/>
      <c r="F5707" s="248"/>
      <c r="G5707" s="248"/>
    </row>
    <row r="5708" spans="1:9" ht="6" customHeight="1" x14ac:dyDescent="0.2">
      <c r="B5708" s="127" t="str">
        <f t="shared" si="90"/>
        <v/>
      </c>
    </row>
    <row r="5709" spans="1:9" ht="13.5" customHeight="1" x14ac:dyDescent="0.2">
      <c r="B5709" s="127" t="str">
        <f t="shared" si="90"/>
        <v xml:space="preserve">
CF</v>
      </c>
      <c r="C5709" s="249" t="s">
        <v>205</v>
      </c>
      <c r="D5709" s="251" t="s">
        <v>206</v>
      </c>
      <c r="E5709" s="251" t="s">
        <v>207</v>
      </c>
      <c r="F5709" s="251" t="s">
        <v>208</v>
      </c>
      <c r="G5709" s="252" t="s">
        <v>209</v>
      </c>
      <c r="H5709" s="245" t="s">
        <v>210</v>
      </c>
      <c r="I5709" s="243" t="s">
        <v>211</v>
      </c>
    </row>
    <row r="5710" spans="1:9" ht="15" customHeight="1" x14ac:dyDescent="0.2">
      <c r="B5710" s="127" t="str">
        <f t="shared" si="90"/>
        <v/>
      </c>
      <c r="C5710" s="250"/>
      <c r="D5710" s="246"/>
      <c r="E5710" s="246"/>
      <c r="F5710" s="246"/>
      <c r="G5710" s="253"/>
      <c r="H5710" s="246"/>
      <c r="I5710" s="244"/>
    </row>
    <row r="5711" spans="1:9" ht="16.5" customHeight="1" x14ac:dyDescent="0.2">
      <c r="A5711" s="127">
        <v>10158</v>
      </c>
      <c r="B5711" s="126" t="s">
        <v>321</v>
      </c>
      <c r="C5711" s="147" t="s">
        <v>5</v>
      </c>
      <c r="D5711" s="148">
        <v>214291</v>
      </c>
      <c r="E5711" s="149"/>
      <c r="F5711" s="149"/>
      <c r="G5711" s="149"/>
      <c r="H5711" s="149"/>
      <c r="I5711" s="150"/>
    </row>
    <row r="5712" spans="1:9" ht="13.5" customHeight="1" x14ac:dyDescent="0.2">
      <c r="A5712" s="127">
        <v>10158</v>
      </c>
      <c r="B5712" s="127" t="str">
        <f t="shared" si="90"/>
        <v>I01</v>
      </c>
      <c r="C5712" s="129" t="s">
        <v>6</v>
      </c>
      <c r="D5712" s="130">
        <v>-1405633</v>
      </c>
      <c r="E5712" s="130">
        <v>-389860</v>
      </c>
      <c r="F5712" s="130">
        <v>0</v>
      </c>
      <c r="G5712" s="130">
        <v>-389860</v>
      </c>
      <c r="H5712" s="131">
        <v>27.735546903067867</v>
      </c>
      <c r="I5712" s="132">
        <v>-1015773</v>
      </c>
    </row>
    <row r="5713" spans="1:9" ht="13.5" customHeight="1" x14ac:dyDescent="0.2">
      <c r="A5713" s="127">
        <v>10158</v>
      </c>
      <c r="B5713" s="127" t="str">
        <f t="shared" si="90"/>
        <v>I03</v>
      </c>
      <c r="C5713" s="129" t="s">
        <v>7</v>
      </c>
      <c r="D5713" s="130">
        <v>-1729056</v>
      </c>
      <c r="E5713" s="130">
        <v>-432946</v>
      </c>
      <c r="F5713" s="130">
        <v>0</v>
      </c>
      <c r="G5713" s="130">
        <v>-432946</v>
      </c>
      <c r="H5713" s="131">
        <v>25.039443488238668</v>
      </c>
      <c r="I5713" s="132">
        <v>-1296110</v>
      </c>
    </row>
    <row r="5714" spans="1:9" ht="13.5" customHeight="1" x14ac:dyDescent="0.2">
      <c r="A5714" s="127">
        <v>10158</v>
      </c>
      <c r="B5714" s="127" t="str">
        <f t="shared" si="90"/>
        <v>I05</v>
      </c>
      <c r="C5714" s="129" t="s">
        <v>8</v>
      </c>
      <c r="D5714" s="130">
        <v>-53380</v>
      </c>
      <c r="E5714" s="130">
        <v>0</v>
      </c>
      <c r="F5714" s="130">
        <v>0</v>
      </c>
      <c r="G5714" s="130">
        <v>0</v>
      </c>
      <c r="H5714" s="131">
        <v>0</v>
      </c>
      <c r="I5714" s="132">
        <v>-53380</v>
      </c>
    </row>
    <row r="5715" spans="1:9" ht="13.5" customHeight="1" x14ac:dyDescent="0.2">
      <c r="A5715" s="127">
        <v>10158</v>
      </c>
      <c r="B5715" s="127" t="str">
        <f t="shared" si="90"/>
        <v>I06</v>
      </c>
      <c r="C5715" s="129" t="s">
        <v>9</v>
      </c>
      <c r="D5715" s="130">
        <v>-153996</v>
      </c>
      <c r="E5715" s="130">
        <v>0</v>
      </c>
      <c r="F5715" s="130">
        <v>0</v>
      </c>
      <c r="G5715" s="130">
        <v>0</v>
      </c>
      <c r="H5715" s="131">
        <v>0</v>
      </c>
      <c r="I5715" s="132">
        <v>-153996</v>
      </c>
    </row>
    <row r="5716" spans="1:9" ht="13.5" customHeight="1" x14ac:dyDescent="0.2">
      <c r="A5716" s="127">
        <v>10158</v>
      </c>
      <c r="B5716" s="127" t="str">
        <f t="shared" si="90"/>
        <v>I07</v>
      </c>
      <c r="C5716" s="129" t="s">
        <v>212</v>
      </c>
      <c r="D5716" s="130">
        <v>-3731</v>
      </c>
      <c r="E5716" s="130">
        <v>81868</v>
      </c>
      <c r="F5716" s="130">
        <v>0</v>
      </c>
      <c r="G5716" s="130">
        <v>81868</v>
      </c>
      <c r="H5716" s="131">
        <v>-2194.264272313053</v>
      </c>
      <c r="I5716" s="132">
        <v>-85599</v>
      </c>
    </row>
    <row r="5717" spans="1:9" ht="13.5" customHeight="1" x14ac:dyDescent="0.2">
      <c r="A5717" s="127">
        <v>10158</v>
      </c>
      <c r="B5717" s="127" t="str">
        <f t="shared" si="90"/>
        <v>I08</v>
      </c>
      <c r="C5717" s="129" t="s">
        <v>213</v>
      </c>
      <c r="D5717" s="130">
        <v>-51316</v>
      </c>
      <c r="E5717" s="130">
        <v>-2149</v>
      </c>
      <c r="F5717" s="130">
        <v>0</v>
      </c>
      <c r="G5717" s="130">
        <v>-2149</v>
      </c>
      <c r="H5717" s="131">
        <v>4.1877776911684466</v>
      </c>
      <c r="I5717" s="132">
        <v>-49167</v>
      </c>
    </row>
    <row r="5718" spans="1:9" ht="13.5" customHeight="1" x14ac:dyDescent="0.2">
      <c r="A5718" s="127">
        <v>10158</v>
      </c>
      <c r="B5718" s="127" t="str">
        <f t="shared" si="90"/>
        <v>I09</v>
      </c>
      <c r="C5718" s="129" t="s">
        <v>10</v>
      </c>
      <c r="D5718" s="130">
        <v>-4900</v>
      </c>
      <c r="E5718" s="130">
        <v>-1567.62</v>
      </c>
      <c r="F5718" s="130">
        <v>0</v>
      </c>
      <c r="G5718" s="130">
        <v>-1567.62</v>
      </c>
      <c r="H5718" s="131">
        <v>31.992244897959186</v>
      </c>
      <c r="I5718" s="132">
        <v>-3332.38</v>
      </c>
    </row>
    <row r="5719" spans="1:9" ht="13.5" customHeight="1" x14ac:dyDescent="0.2">
      <c r="A5719" s="127">
        <v>10158</v>
      </c>
      <c r="B5719" s="127" t="str">
        <f t="shared" si="90"/>
        <v>I12</v>
      </c>
      <c r="C5719" s="129" t="s">
        <v>11</v>
      </c>
      <c r="D5719" s="130">
        <v>-4750</v>
      </c>
      <c r="E5719" s="130">
        <v>-1804.96</v>
      </c>
      <c r="F5719" s="130">
        <v>0</v>
      </c>
      <c r="G5719" s="130">
        <v>-1804.96</v>
      </c>
      <c r="H5719" s="131">
        <v>37.99915789473684</v>
      </c>
      <c r="I5719" s="132">
        <v>-2945.04</v>
      </c>
    </row>
    <row r="5720" spans="1:9" ht="13.5" customHeight="1" x14ac:dyDescent="0.2">
      <c r="A5720" s="127">
        <v>10158</v>
      </c>
      <c r="B5720" s="127" t="str">
        <f t="shared" si="90"/>
        <v>I13</v>
      </c>
      <c r="C5720" s="129" t="s">
        <v>12</v>
      </c>
      <c r="D5720" s="130">
        <v>-5100</v>
      </c>
      <c r="E5720" s="130">
        <v>-585.78</v>
      </c>
      <c r="F5720" s="130">
        <v>0</v>
      </c>
      <c r="G5720" s="130">
        <v>-585.78</v>
      </c>
      <c r="H5720" s="131">
        <v>11.485882352941175</v>
      </c>
      <c r="I5720" s="132">
        <v>-4514.22</v>
      </c>
    </row>
    <row r="5721" spans="1:9" ht="13.5" customHeight="1" x14ac:dyDescent="0.2">
      <c r="A5721" s="127">
        <v>10158</v>
      </c>
      <c r="B5721" s="127" t="str">
        <f t="shared" si="90"/>
        <v>I15</v>
      </c>
      <c r="C5721" s="129" t="s">
        <v>309</v>
      </c>
      <c r="D5721" s="130">
        <v>-24744</v>
      </c>
      <c r="E5721" s="130">
        <v>0</v>
      </c>
      <c r="F5721" s="130">
        <v>0</v>
      </c>
      <c r="G5721" s="130">
        <v>0</v>
      </c>
      <c r="H5721" s="131">
        <v>0</v>
      </c>
      <c r="I5721" s="132">
        <v>-24744</v>
      </c>
    </row>
    <row r="5722" spans="1:9" ht="13.5" customHeight="1" x14ac:dyDescent="0.2">
      <c r="A5722" s="127">
        <v>10158</v>
      </c>
      <c r="B5722" s="127" t="str">
        <f t="shared" si="90"/>
        <v>I18</v>
      </c>
      <c r="C5722" s="129" t="s">
        <v>13</v>
      </c>
      <c r="D5722" s="130">
        <v>-25670</v>
      </c>
      <c r="E5722" s="130">
        <v>0</v>
      </c>
      <c r="F5722" s="130">
        <v>0</v>
      </c>
      <c r="G5722" s="130">
        <v>0</v>
      </c>
      <c r="H5722" s="131">
        <v>0</v>
      </c>
      <c r="I5722" s="132">
        <v>-25670</v>
      </c>
    </row>
    <row r="5723" spans="1:9" ht="12.75" customHeight="1" x14ac:dyDescent="0.2">
      <c r="A5723" s="127">
        <v>10158</v>
      </c>
      <c r="B5723" s="127" t="str">
        <f t="shared" si="90"/>
        <v/>
      </c>
    </row>
    <row r="5724" spans="1:9" ht="13.5" customHeight="1" x14ac:dyDescent="0.2">
      <c r="A5724" s="127">
        <v>10158</v>
      </c>
      <c r="C5724" s="143" t="s">
        <v>14</v>
      </c>
      <c r="D5724" s="144">
        <v>-3462276</v>
      </c>
      <c r="E5724" s="144">
        <v>-747045.36</v>
      </c>
      <c r="F5724" s="144">
        <v>0</v>
      </c>
      <c r="G5724" s="144">
        <v>-747045.36</v>
      </c>
      <c r="H5724" s="145">
        <v>21.576713121657544</v>
      </c>
      <c r="I5724" s="146">
        <v>-2715230.64</v>
      </c>
    </row>
    <row r="5725" spans="1:9" ht="0.75" customHeight="1" x14ac:dyDescent="0.2">
      <c r="A5725" s="127">
        <v>10158</v>
      </c>
      <c r="B5725" s="127" t="str">
        <f t="shared" si="90"/>
        <v/>
      </c>
    </row>
    <row r="5726" spans="1:9" ht="13.5" customHeight="1" x14ac:dyDescent="0.2">
      <c r="A5726" s="127">
        <v>10158</v>
      </c>
      <c r="B5726" s="127" t="str">
        <f t="shared" si="90"/>
        <v>E01</v>
      </c>
      <c r="C5726" s="129" t="s">
        <v>15</v>
      </c>
      <c r="D5726" s="130">
        <v>1203383</v>
      </c>
      <c r="E5726" s="130">
        <v>413190.19</v>
      </c>
      <c r="F5726" s="130">
        <v>0</v>
      </c>
      <c r="G5726" s="130">
        <v>413190.19</v>
      </c>
      <c r="H5726" s="131">
        <v>34.335717722454113</v>
      </c>
      <c r="I5726" s="132">
        <v>790192.81</v>
      </c>
    </row>
    <row r="5727" spans="1:9" ht="13.5" customHeight="1" x14ac:dyDescent="0.2">
      <c r="A5727" s="127">
        <v>10158</v>
      </c>
      <c r="B5727" s="127" t="str">
        <f t="shared" si="90"/>
        <v>E02</v>
      </c>
      <c r="C5727" s="129" t="s">
        <v>16</v>
      </c>
      <c r="D5727" s="130">
        <v>8557</v>
      </c>
      <c r="E5727" s="130">
        <v>0</v>
      </c>
      <c r="F5727" s="130">
        <v>0</v>
      </c>
      <c r="G5727" s="130">
        <v>0</v>
      </c>
      <c r="H5727" s="131">
        <v>0</v>
      </c>
      <c r="I5727" s="132">
        <v>8557</v>
      </c>
    </row>
    <row r="5728" spans="1:9" ht="13.5" customHeight="1" x14ac:dyDescent="0.2">
      <c r="A5728" s="127">
        <v>10158</v>
      </c>
      <c r="B5728" s="127" t="str">
        <f t="shared" si="90"/>
        <v>E03</v>
      </c>
      <c r="C5728" s="129" t="s">
        <v>17</v>
      </c>
      <c r="D5728" s="130">
        <v>1413924</v>
      </c>
      <c r="E5728" s="130">
        <v>339287.35</v>
      </c>
      <c r="F5728" s="130">
        <v>0</v>
      </c>
      <c r="G5728" s="130">
        <v>339287.35</v>
      </c>
      <c r="H5728" s="131">
        <v>23.996151844087805</v>
      </c>
      <c r="I5728" s="132">
        <v>1074636.6499999999</v>
      </c>
    </row>
    <row r="5729" spans="1:9" ht="13.5" customHeight="1" x14ac:dyDescent="0.2">
      <c r="A5729" s="127">
        <v>10158</v>
      </c>
      <c r="B5729" s="127" t="str">
        <f t="shared" si="90"/>
        <v>E04</v>
      </c>
      <c r="C5729" s="129" t="s">
        <v>18</v>
      </c>
      <c r="D5729" s="130">
        <v>44331</v>
      </c>
      <c r="E5729" s="130">
        <v>15353.31</v>
      </c>
      <c r="F5729" s="130">
        <v>0</v>
      </c>
      <c r="G5729" s="130">
        <v>15353.31</v>
      </c>
      <c r="H5729" s="131">
        <v>34.633349123638084</v>
      </c>
      <c r="I5729" s="132">
        <v>28977.69</v>
      </c>
    </row>
    <row r="5730" spans="1:9" ht="13.5" customHeight="1" x14ac:dyDescent="0.2">
      <c r="A5730" s="127">
        <v>10158</v>
      </c>
      <c r="B5730" s="127" t="str">
        <f t="shared" si="90"/>
        <v>E05</v>
      </c>
      <c r="C5730" s="129" t="s">
        <v>214</v>
      </c>
      <c r="D5730" s="130">
        <v>82061</v>
      </c>
      <c r="E5730" s="130">
        <v>21834.94</v>
      </c>
      <c r="F5730" s="130">
        <v>0</v>
      </c>
      <c r="G5730" s="130">
        <v>21834.94</v>
      </c>
      <c r="H5730" s="131">
        <v>26.608181718477717</v>
      </c>
      <c r="I5730" s="132">
        <v>60226.06</v>
      </c>
    </row>
    <row r="5731" spans="1:9" ht="13.5" customHeight="1" x14ac:dyDescent="0.2">
      <c r="A5731" s="127">
        <v>10158</v>
      </c>
      <c r="B5731" s="127" t="str">
        <f t="shared" si="90"/>
        <v>E07</v>
      </c>
      <c r="C5731" s="129" t="s">
        <v>19</v>
      </c>
      <c r="D5731" s="130">
        <v>85690</v>
      </c>
      <c r="E5731" s="130">
        <v>21000.51</v>
      </c>
      <c r="F5731" s="130">
        <v>0</v>
      </c>
      <c r="G5731" s="130">
        <v>21000.51</v>
      </c>
      <c r="H5731" s="131">
        <v>24.507538802660758</v>
      </c>
      <c r="I5731" s="132">
        <v>64689.49</v>
      </c>
    </row>
    <row r="5732" spans="1:9" ht="13.5" customHeight="1" x14ac:dyDescent="0.2">
      <c r="A5732" s="127">
        <v>10158</v>
      </c>
      <c r="B5732" s="127" t="str">
        <f t="shared" si="90"/>
        <v>E08</v>
      </c>
      <c r="C5732" s="129" t="s">
        <v>20</v>
      </c>
      <c r="D5732" s="130">
        <v>34891</v>
      </c>
      <c r="E5732" s="130">
        <v>11223.99</v>
      </c>
      <c r="F5732" s="130">
        <v>0</v>
      </c>
      <c r="G5732" s="130">
        <v>11223.99</v>
      </c>
      <c r="H5732" s="131">
        <v>32.168725459287501</v>
      </c>
      <c r="I5732" s="132">
        <v>23667.01</v>
      </c>
    </row>
    <row r="5733" spans="1:9" ht="13.5" customHeight="1" x14ac:dyDescent="0.2">
      <c r="A5733" s="127">
        <v>10158</v>
      </c>
      <c r="B5733" s="127" t="str">
        <f t="shared" si="90"/>
        <v>E09</v>
      </c>
      <c r="C5733" s="129" t="s">
        <v>215</v>
      </c>
      <c r="D5733" s="130">
        <v>19569</v>
      </c>
      <c r="E5733" s="130">
        <v>6364</v>
      </c>
      <c r="F5733" s="130">
        <v>0</v>
      </c>
      <c r="G5733" s="130">
        <v>6364</v>
      </c>
      <c r="H5733" s="131">
        <v>32.520823751852419</v>
      </c>
      <c r="I5733" s="132">
        <v>13205</v>
      </c>
    </row>
    <row r="5734" spans="1:9" ht="13.5" customHeight="1" x14ac:dyDescent="0.2">
      <c r="A5734" s="127">
        <v>10158</v>
      </c>
      <c r="B5734" s="127" t="str">
        <f t="shared" si="90"/>
        <v>E10</v>
      </c>
      <c r="C5734" s="129" t="s">
        <v>21</v>
      </c>
      <c r="D5734" s="130">
        <v>13298</v>
      </c>
      <c r="E5734" s="130">
        <v>0</v>
      </c>
      <c r="F5734" s="130">
        <v>0</v>
      </c>
      <c r="G5734" s="130">
        <v>0</v>
      </c>
      <c r="H5734" s="131">
        <v>0</v>
      </c>
      <c r="I5734" s="132">
        <v>13298</v>
      </c>
    </row>
    <row r="5735" spans="1:9" ht="13.5" customHeight="1" x14ac:dyDescent="0.2">
      <c r="A5735" s="127">
        <v>10158</v>
      </c>
      <c r="B5735" s="127" t="str">
        <f t="shared" si="90"/>
        <v>E11</v>
      </c>
      <c r="C5735" s="129" t="s">
        <v>22</v>
      </c>
      <c r="D5735" s="130">
        <v>18228</v>
      </c>
      <c r="E5735" s="130">
        <v>0</v>
      </c>
      <c r="F5735" s="130">
        <v>0</v>
      </c>
      <c r="G5735" s="130">
        <v>0</v>
      </c>
      <c r="H5735" s="131">
        <v>0</v>
      </c>
      <c r="I5735" s="132">
        <v>18228</v>
      </c>
    </row>
    <row r="5736" spans="1:9" ht="12.75" customHeight="1" x14ac:dyDescent="0.2">
      <c r="A5736" s="127">
        <v>10158</v>
      </c>
      <c r="B5736" s="127" t="str">
        <f t="shared" si="90"/>
        <v/>
      </c>
    </row>
    <row r="5737" spans="1:9" ht="13.5" customHeight="1" x14ac:dyDescent="0.2">
      <c r="A5737" s="127">
        <v>10158</v>
      </c>
      <c r="C5737" s="143" t="s">
        <v>23</v>
      </c>
      <c r="D5737" s="144">
        <v>2923932</v>
      </c>
      <c r="E5737" s="144">
        <v>828254.29</v>
      </c>
      <c r="F5737" s="144">
        <v>0</v>
      </c>
      <c r="G5737" s="144">
        <v>828254.29</v>
      </c>
      <c r="H5737" s="145">
        <v>28.32672887057565</v>
      </c>
      <c r="I5737" s="146">
        <v>2095677.71</v>
      </c>
    </row>
    <row r="5738" spans="1:9" ht="13.5" customHeight="1" x14ac:dyDescent="0.2">
      <c r="A5738" s="127">
        <v>10158</v>
      </c>
      <c r="B5738" s="127" t="str">
        <f t="shared" si="90"/>
        <v>E12</v>
      </c>
      <c r="C5738" s="129" t="s">
        <v>24</v>
      </c>
      <c r="D5738" s="130">
        <v>40000</v>
      </c>
      <c r="E5738" s="130">
        <v>33147.96</v>
      </c>
      <c r="F5738" s="130">
        <v>0</v>
      </c>
      <c r="G5738" s="130">
        <v>33147.96</v>
      </c>
      <c r="H5738" s="131">
        <v>82.869900000000001</v>
      </c>
      <c r="I5738" s="132">
        <v>6852.04</v>
      </c>
    </row>
    <row r="5739" spans="1:9" ht="13.5" customHeight="1" x14ac:dyDescent="0.2">
      <c r="A5739" s="127">
        <v>10158</v>
      </c>
      <c r="B5739" s="127" t="str">
        <f t="shared" si="90"/>
        <v>E13</v>
      </c>
      <c r="C5739" s="129" t="s">
        <v>216</v>
      </c>
      <c r="D5739" s="130">
        <v>3000</v>
      </c>
      <c r="E5739" s="130">
        <v>150</v>
      </c>
      <c r="F5739" s="130">
        <v>0</v>
      </c>
      <c r="G5739" s="130">
        <v>150</v>
      </c>
      <c r="H5739" s="131">
        <v>5</v>
      </c>
      <c r="I5739" s="132">
        <v>2850</v>
      </c>
    </row>
    <row r="5740" spans="1:9" ht="13.5" customHeight="1" x14ac:dyDescent="0.2">
      <c r="A5740" s="127">
        <v>10158</v>
      </c>
      <c r="B5740" s="127" t="str">
        <f t="shared" si="90"/>
        <v>E14</v>
      </c>
      <c r="C5740" s="129" t="s">
        <v>25</v>
      </c>
      <c r="D5740" s="130">
        <v>33730</v>
      </c>
      <c r="E5740" s="130">
        <v>5441.3</v>
      </c>
      <c r="F5740" s="130">
        <v>0</v>
      </c>
      <c r="G5740" s="130">
        <v>5441.3</v>
      </c>
      <c r="H5740" s="131">
        <v>16.131930032611919</v>
      </c>
      <c r="I5740" s="132">
        <v>28288.7</v>
      </c>
    </row>
    <row r="5741" spans="1:9" ht="13.5" customHeight="1" x14ac:dyDescent="0.2">
      <c r="A5741" s="127">
        <v>10158</v>
      </c>
      <c r="B5741" s="127" t="str">
        <f t="shared" si="90"/>
        <v>E15</v>
      </c>
      <c r="C5741" s="129" t="s">
        <v>26</v>
      </c>
      <c r="D5741" s="130">
        <v>6700</v>
      </c>
      <c r="E5741" s="130">
        <v>-1500</v>
      </c>
      <c r="F5741" s="130">
        <v>0</v>
      </c>
      <c r="G5741" s="130">
        <v>-1500</v>
      </c>
      <c r="H5741" s="131">
        <v>-22.388059701492537</v>
      </c>
      <c r="I5741" s="132">
        <v>8200</v>
      </c>
    </row>
    <row r="5742" spans="1:9" ht="13.5" customHeight="1" x14ac:dyDescent="0.2">
      <c r="A5742" s="127">
        <v>10158</v>
      </c>
      <c r="B5742" s="127" t="str">
        <f t="shared" ref="B5742:B5805" si="91">LEFT(C5742,3)</f>
        <v>E16</v>
      </c>
      <c r="C5742" s="129" t="s">
        <v>27</v>
      </c>
      <c r="D5742" s="130">
        <v>26000</v>
      </c>
      <c r="E5742" s="130">
        <v>3851.38</v>
      </c>
      <c r="F5742" s="130">
        <v>0</v>
      </c>
      <c r="G5742" s="130">
        <v>3851.38</v>
      </c>
      <c r="H5742" s="131">
        <v>14.812999999999999</v>
      </c>
      <c r="I5742" s="132">
        <v>22148.62</v>
      </c>
    </row>
    <row r="5743" spans="1:9" ht="13.5" customHeight="1" x14ac:dyDescent="0.2">
      <c r="A5743" s="127">
        <v>10158</v>
      </c>
      <c r="B5743" s="127" t="str">
        <f t="shared" si="91"/>
        <v>E18</v>
      </c>
      <c r="C5743" s="129" t="s">
        <v>29</v>
      </c>
      <c r="D5743" s="130">
        <v>18373</v>
      </c>
      <c r="E5743" s="130">
        <v>7778.84</v>
      </c>
      <c r="F5743" s="130">
        <v>0</v>
      </c>
      <c r="G5743" s="130">
        <v>7778.84</v>
      </c>
      <c r="H5743" s="131">
        <v>42.33843139389321</v>
      </c>
      <c r="I5743" s="132">
        <v>10594.16</v>
      </c>
    </row>
    <row r="5744" spans="1:9" ht="12.75" customHeight="1" x14ac:dyDescent="0.2">
      <c r="A5744" s="127">
        <v>10158</v>
      </c>
      <c r="B5744" s="127" t="str">
        <f t="shared" si="91"/>
        <v/>
      </c>
    </row>
    <row r="5745" spans="1:9" ht="13.5" customHeight="1" x14ac:dyDescent="0.2">
      <c r="A5745" s="127">
        <v>10158</v>
      </c>
      <c r="C5745" s="143" t="s">
        <v>30</v>
      </c>
      <c r="D5745" s="144">
        <v>127803</v>
      </c>
      <c r="E5745" s="144">
        <v>48869.48</v>
      </c>
      <c r="F5745" s="144">
        <v>0</v>
      </c>
      <c r="G5745" s="144">
        <v>48869.48</v>
      </c>
      <c r="H5745" s="145">
        <v>38.238132125223977</v>
      </c>
      <c r="I5745" s="146">
        <v>78933.52</v>
      </c>
    </row>
    <row r="5746" spans="1:9" ht="13.5" customHeight="1" x14ac:dyDescent="0.2">
      <c r="A5746" s="127">
        <v>10158</v>
      </c>
      <c r="B5746" s="127" t="str">
        <f t="shared" si="91"/>
        <v>E19</v>
      </c>
      <c r="C5746" s="129" t="s">
        <v>31</v>
      </c>
      <c r="D5746" s="130">
        <v>108890</v>
      </c>
      <c r="E5746" s="130">
        <v>15824.33</v>
      </c>
      <c r="F5746" s="130">
        <v>0</v>
      </c>
      <c r="G5746" s="130">
        <v>15824.33</v>
      </c>
      <c r="H5746" s="131">
        <v>14.532399669391129</v>
      </c>
      <c r="I5746" s="132">
        <v>93065.67</v>
      </c>
    </row>
    <row r="5747" spans="1:9" ht="13.5" customHeight="1" x14ac:dyDescent="0.2">
      <c r="A5747" s="127">
        <v>10158</v>
      </c>
      <c r="B5747" s="127" t="str">
        <f t="shared" si="91"/>
        <v>E20</v>
      </c>
      <c r="C5747" s="129" t="s">
        <v>32</v>
      </c>
      <c r="D5747" s="130">
        <v>20100</v>
      </c>
      <c r="E5747" s="130">
        <v>7709.07</v>
      </c>
      <c r="F5747" s="130">
        <v>0</v>
      </c>
      <c r="G5747" s="130">
        <v>7709.07</v>
      </c>
      <c r="H5747" s="131">
        <v>38.353582089552241</v>
      </c>
      <c r="I5747" s="132">
        <v>12390.93</v>
      </c>
    </row>
    <row r="5748" spans="1:9" ht="13.5" customHeight="1" x14ac:dyDescent="0.2">
      <c r="A5748" s="127">
        <v>10158</v>
      </c>
      <c r="B5748" s="127" t="str">
        <f t="shared" si="91"/>
        <v>E22</v>
      </c>
      <c r="C5748" s="129" t="s">
        <v>33</v>
      </c>
      <c r="D5748" s="130">
        <v>25875</v>
      </c>
      <c r="E5748" s="130">
        <v>4063.26</v>
      </c>
      <c r="F5748" s="130">
        <v>0</v>
      </c>
      <c r="G5748" s="130">
        <v>4063.26</v>
      </c>
      <c r="H5748" s="131">
        <v>15.703420289855071</v>
      </c>
      <c r="I5748" s="132">
        <v>21811.74</v>
      </c>
    </row>
    <row r="5749" spans="1:9" ht="13.5" customHeight="1" x14ac:dyDescent="0.2">
      <c r="A5749" s="127">
        <v>10158</v>
      </c>
      <c r="B5749" s="127" t="str">
        <f t="shared" si="91"/>
        <v>E23</v>
      </c>
      <c r="C5749" s="129" t="s">
        <v>34</v>
      </c>
      <c r="D5749" s="130">
        <v>3660</v>
      </c>
      <c r="E5749" s="130">
        <v>0</v>
      </c>
      <c r="F5749" s="130">
        <v>0</v>
      </c>
      <c r="G5749" s="130">
        <v>0</v>
      </c>
      <c r="H5749" s="131">
        <v>0</v>
      </c>
      <c r="I5749" s="132">
        <v>3660</v>
      </c>
    </row>
    <row r="5750" spans="1:9" ht="13.5" customHeight="1" x14ac:dyDescent="0.2">
      <c r="A5750" s="127">
        <v>10158</v>
      </c>
      <c r="B5750" s="127" t="str">
        <f t="shared" si="91"/>
        <v>E24</v>
      </c>
      <c r="C5750" s="129" t="s">
        <v>35</v>
      </c>
      <c r="D5750" s="130">
        <v>49720</v>
      </c>
      <c r="E5750" s="130">
        <v>33.130000000000003</v>
      </c>
      <c r="F5750" s="130">
        <v>0</v>
      </c>
      <c r="G5750" s="130">
        <v>33.130000000000003</v>
      </c>
      <c r="H5750" s="131">
        <v>6.6633145615446504E-2</v>
      </c>
      <c r="I5750" s="132">
        <v>49686.87</v>
      </c>
    </row>
    <row r="5751" spans="1:9" ht="13.5" customHeight="1" x14ac:dyDescent="0.2">
      <c r="A5751" s="127">
        <v>10158</v>
      </c>
      <c r="B5751" s="127" t="str">
        <f t="shared" si="91"/>
        <v>E25</v>
      </c>
      <c r="C5751" s="129" t="s">
        <v>36</v>
      </c>
      <c r="D5751" s="130">
        <v>21600</v>
      </c>
      <c r="E5751" s="130">
        <v>2605.1999999999998</v>
      </c>
      <c r="F5751" s="130">
        <v>0</v>
      </c>
      <c r="G5751" s="130">
        <v>2605.1999999999998</v>
      </c>
      <c r="H5751" s="131">
        <v>12.061111111111114</v>
      </c>
      <c r="I5751" s="132">
        <v>18994.8</v>
      </c>
    </row>
    <row r="5752" spans="1:9" ht="12.75" customHeight="1" x14ac:dyDescent="0.2">
      <c r="A5752" s="127">
        <v>10158</v>
      </c>
      <c r="B5752" s="127" t="str">
        <f t="shared" si="91"/>
        <v/>
      </c>
    </row>
    <row r="5753" spans="1:9" ht="13.5" customHeight="1" x14ac:dyDescent="0.2">
      <c r="A5753" s="127">
        <v>10158</v>
      </c>
      <c r="C5753" s="143" t="s">
        <v>37</v>
      </c>
      <c r="D5753" s="144">
        <v>229845</v>
      </c>
      <c r="E5753" s="144">
        <v>30234.99</v>
      </c>
      <c r="F5753" s="144">
        <v>0</v>
      </c>
      <c r="G5753" s="144">
        <v>30234.99</v>
      </c>
      <c r="H5753" s="145">
        <v>13.154512823859557</v>
      </c>
      <c r="I5753" s="146">
        <v>199610.01</v>
      </c>
    </row>
    <row r="5754" spans="1:9" ht="13.5" customHeight="1" x14ac:dyDescent="0.2">
      <c r="A5754" s="127">
        <v>10158</v>
      </c>
      <c r="B5754" s="127" t="str">
        <f t="shared" si="91"/>
        <v>E26</v>
      </c>
      <c r="C5754" s="129" t="s">
        <v>38</v>
      </c>
      <c r="D5754" s="130">
        <v>37050</v>
      </c>
      <c r="E5754" s="130">
        <v>6660</v>
      </c>
      <c r="F5754" s="130">
        <v>0</v>
      </c>
      <c r="G5754" s="130">
        <v>6660</v>
      </c>
      <c r="H5754" s="131">
        <v>17.975708502024293</v>
      </c>
      <c r="I5754" s="132">
        <v>30390</v>
      </c>
    </row>
    <row r="5755" spans="1:9" ht="13.5" customHeight="1" x14ac:dyDescent="0.2">
      <c r="A5755" s="127">
        <v>10158</v>
      </c>
      <c r="B5755" s="127" t="str">
        <f t="shared" si="91"/>
        <v>E27</v>
      </c>
      <c r="C5755" s="129" t="s">
        <v>39</v>
      </c>
      <c r="D5755" s="130">
        <v>196119</v>
      </c>
      <c r="E5755" s="130">
        <v>85946.41</v>
      </c>
      <c r="F5755" s="130">
        <v>0</v>
      </c>
      <c r="G5755" s="130">
        <v>85946.41</v>
      </c>
      <c r="H5755" s="131">
        <v>43.823601996746874</v>
      </c>
      <c r="I5755" s="132">
        <v>110172.59</v>
      </c>
    </row>
    <row r="5756" spans="1:9" ht="13.5" customHeight="1" x14ac:dyDescent="0.2">
      <c r="A5756" s="127">
        <v>10158</v>
      </c>
      <c r="B5756" s="127" t="str">
        <f t="shared" si="91"/>
        <v>E28</v>
      </c>
      <c r="C5756" s="129" t="s">
        <v>40</v>
      </c>
      <c r="D5756" s="130">
        <v>46327</v>
      </c>
      <c r="E5756" s="130">
        <v>6092.64</v>
      </c>
      <c r="F5756" s="130">
        <v>0</v>
      </c>
      <c r="G5756" s="130">
        <v>6092.64</v>
      </c>
      <c r="H5756" s="131">
        <v>13.151380404515724</v>
      </c>
      <c r="I5756" s="132">
        <v>40234.36</v>
      </c>
    </row>
    <row r="5757" spans="1:9" ht="12.75" customHeight="1" x14ac:dyDescent="0.2">
      <c r="A5757" s="127">
        <v>10158</v>
      </c>
      <c r="B5757" s="127" t="str">
        <f t="shared" si="91"/>
        <v/>
      </c>
    </row>
    <row r="5758" spans="1:9" ht="13.5" customHeight="1" x14ac:dyDescent="0.2">
      <c r="A5758" s="127">
        <v>10158</v>
      </c>
      <c r="C5758" s="143" t="s">
        <v>41</v>
      </c>
      <c r="D5758" s="144">
        <v>279496</v>
      </c>
      <c r="E5758" s="144">
        <v>98699.05</v>
      </c>
      <c r="F5758" s="144">
        <v>0</v>
      </c>
      <c r="G5758" s="144">
        <v>98699.05</v>
      </c>
      <c r="H5758" s="145">
        <v>35.31322451841887</v>
      </c>
      <c r="I5758" s="146">
        <v>180796.95</v>
      </c>
    </row>
    <row r="5759" spans="1:9" ht="13.5" customHeight="1" x14ac:dyDescent="0.2">
      <c r="A5759" s="127">
        <v>10158</v>
      </c>
      <c r="B5759" s="127" t="str">
        <f t="shared" si="91"/>
        <v>Con</v>
      </c>
      <c r="C5759" s="129" t="s">
        <v>42</v>
      </c>
      <c r="D5759" s="130">
        <v>115491</v>
      </c>
      <c r="E5759" s="130">
        <v>0</v>
      </c>
      <c r="F5759" s="130">
        <v>0</v>
      </c>
      <c r="G5759" s="130">
        <v>0</v>
      </c>
      <c r="H5759" s="131">
        <v>0</v>
      </c>
      <c r="I5759" s="132">
        <v>115491</v>
      </c>
    </row>
    <row r="5760" spans="1:9" ht="12.75" customHeight="1" x14ac:dyDescent="0.2">
      <c r="A5760" s="127">
        <v>10158</v>
      </c>
      <c r="B5760" s="127" t="str">
        <f t="shared" si="91"/>
        <v/>
      </c>
    </row>
    <row r="5761" spans="1:9" ht="13.5" customHeight="1" x14ac:dyDescent="0.2">
      <c r="A5761" s="127">
        <v>10158</v>
      </c>
      <c r="C5761" s="143" t="s">
        <v>44</v>
      </c>
      <c r="D5761" s="144">
        <v>115491</v>
      </c>
      <c r="E5761" s="144">
        <v>0</v>
      </c>
      <c r="F5761" s="144">
        <v>0</v>
      </c>
      <c r="G5761" s="144">
        <v>0</v>
      </c>
      <c r="H5761" s="145">
        <v>0</v>
      </c>
      <c r="I5761" s="146">
        <v>115491</v>
      </c>
    </row>
    <row r="5762" spans="1:9" ht="0.75" customHeight="1" x14ac:dyDescent="0.2">
      <c r="A5762" s="127">
        <v>10158</v>
      </c>
      <c r="B5762" s="127" t="str">
        <f t="shared" si="91"/>
        <v/>
      </c>
    </row>
    <row r="5763" spans="1:9" ht="15.75" customHeight="1" x14ac:dyDescent="0.2">
      <c r="A5763" s="127">
        <v>10158</v>
      </c>
      <c r="C5763" s="139" t="s">
        <v>45</v>
      </c>
      <c r="D5763" s="140">
        <v>3676567</v>
      </c>
      <c r="E5763" s="140">
        <v>1006057.81</v>
      </c>
      <c r="F5763" s="140">
        <v>0</v>
      </c>
      <c r="G5763" s="140">
        <v>1006057.81</v>
      </c>
      <c r="H5763" s="141">
        <v>27.36405483702595</v>
      </c>
      <c r="I5763" s="142">
        <v>2670509.19</v>
      </c>
    </row>
    <row r="5764" spans="1:9" ht="14.25" customHeight="1" x14ac:dyDescent="0.2">
      <c r="A5764" s="127">
        <v>10158</v>
      </c>
      <c r="B5764" s="127" t="s">
        <v>322</v>
      </c>
      <c r="C5764" s="161" t="s">
        <v>46</v>
      </c>
      <c r="D5764" s="162">
        <v>214291</v>
      </c>
      <c r="E5764" s="162">
        <v>259012.45</v>
      </c>
      <c r="F5764" s="162">
        <v>0</v>
      </c>
      <c r="G5764" s="162">
        <v>259012.45</v>
      </c>
      <c r="H5764" s="151">
        <v>120.86949521911791</v>
      </c>
      <c r="I5764" s="152">
        <v>-44721.45</v>
      </c>
    </row>
    <row r="5765" spans="1:9" ht="16.5" customHeight="1" x14ac:dyDescent="0.2">
      <c r="A5765" s="127">
        <v>10158</v>
      </c>
      <c r="B5765" s="127" t="s">
        <v>323</v>
      </c>
      <c r="C5765" s="153" t="s">
        <v>47</v>
      </c>
      <c r="D5765" s="154">
        <v>0</v>
      </c>
      <c r="E5765" s="155"/>
      <c r="F5765" s="155"/>
      <c r="G5765" s="155"/>
      <c r="H5765" s="155"/>
      <c r="I5765" s="156"/>
    </row>
    <row r="5766" spans="1:9" ht="13.5" customHeight="1" x14ac:dyDescent="0.2">
      <c r="A5766" s="127">
        <v>10158</v>
      </c>
      <c r="B5766" s="127" t="str">
        <f>LEFT(C5766,4)</f>
        <v>CI01</v>
      </c>
      <c r="C5766" s="129" t="s">
        <v>48</v>
      </c>
      <c r="D5766" s="130">
        <v>-7510</v>
      </c>
      <c r="E5766" s="130">
        <v>0</v>
      </c>
      <c r="F5766" s="130">
        <v>0</v>
      </c>
      <c r="G5766" s="130">
        <v>0</v>
      </c>
      <c r="H5766" s="131">
        <v>0</v>
      </c>
      <c r="I5766" s="132">
        <v>-7510</v>
      </c>
    </row>
    <row r="5767" spans="1:9" ht="12.75" customHeight="1" x14ac:dyDescent="0.2">
      <c r="A5767" s="127">
        <v>10158</v>
      </c>
      <c r="B5767" s="127" t="str">
        <f t="shared" si="91"/>
        <v/>
      </c>
    </row>
    <row r="5768" spans="1:9" ht="13.5" customHeight="1" x14ac:dyDescent="0.2">
      <c r="A5768" s="127">
        <v>10158</v>
      </c>
      <c r="C5768" s="143" t="s">
        <v>51</v>
      </c>
      <c r="D5768" s="144">
        <v>-7510</v>
      </c>
      <c r="E5768" s="144">
        <v>0</v>
      </c>
      <c r="F5768" s="144">
        <v>0</v>
      </c>
      <c r="G5768" s="144">
        <v>0</v>
      </c>
      <c r="H5768" s="145">
        <v>0</v>
      </c>
      <c r="I5768" s="146">
        <v>-7510</v>
      </c>
    </row>
    <row r="5769" spans="1:9" ht="0.75" customHeight="1" x14ac:dyDescent="0.2">
      <c r="A5769" s="127">
        <v>10158</v>
      </c>
      <c r="B5769" s="127" t="str">
        <f t="shared" si="91"/>
        <v/>
      </c>
    </row>
    <row r="5770" spans="1:9" ht="13.5" customHeight="1" x14ac:dyDescent="0.2">
      <c r="A5770" s="127">
        <v>10158</v>
      </c>
      <c r="B5770" s="127" t="str">
        <f>LEFT(C5770,4)</f>
        <v>CE04</v>
      </c>
      <c r="C5770" s="129" t="s">
        <v>227</v>
      </c>
      <c r="D5770" s="130">
        <v>7510</v>
      </c>
      <c r="E5770" s="130">
        <v>0</v>
      </c>
      <c r="F5770" s="130">
        <v>0</v>
      </c>
      <c r="G5770" s="130">
        <v>0</v>
      </c>
      <c r="H5770" s="131">
        <v>0</v>
      </c>
      <c r="I5770" s="132">
        <v>7510</v>
      </c>
    </row>
    <row r="5771" spans="1:9" ht="12.75" customHeight="1" x14ac:dyDescent="0.2">
      <c r="A5771" s="127">
        <v>10158</v>
      </c>
      <c r="B5771" s="127" t="str">
        <f t="shared" si="91"/>
        <v/>
      </c>
    </row>
    <row r="5772" spans="1:9" ht="13.5" customHeight="1" x14ac:dyDescent="0.2">
      <c r="A5772" s="127">
        <v>10158</v>
      </c>
      <c r="C5772" s="143" t="s">
        <v>56</v>
      </c>
      <c r="D5772" s="144">
        <v>7510</v>
      </c>
      <c r="E5772" s="144">
        <v>0</v>
      </c>
      <c r="F5772" s="144">
        <v>0</v>
      </c>
      <c r="G5772" s="144">
        <v>0</v>
      </c>
      <c r="H5772" s="145">
        <v>0</v>
      </c>
      <c r="I5772" s="146">
        <v>7510</v>
      </c>
    </row>
    <row r="5773" spans="1:9" ht="0.75" customHeight="1" x14ac:dyDescent="0.2">
      <c r="A5773" s="127">
        <v>10158</v>
      </c>
      <c r="B5773" s="127" t="str">
        <f t="shared" si="91"/>
        <v/>
      </c>
    </row>
    <row r="5774" spans="1:9" ht="14.25" customHeight="1" x14ac:dyDescent="0.2">
      <c r="A5774" s="127">
        <v>10158</v>
      </c>
      <c r="B5774" s="127" t="s">
        <v>324</v>
      </c>
      <c r="C5774" s="157" t="s">
        <v>57</v>
      </c>
      <c r="D5774" s="158">
        <v>0</v>
      </c>
      <c r="E5774" s="158">
        <v>0</v>
      </c>
      <c r="F5774" s="158">
        <v>0</v>
      </c>
      <c r="G5774" s="158">
        <v>0</v>
      </c>
      <c r="H5774" s="159">
        <v>0</v>
      </c>
      <c r="I5774" s="160">
        <v>0</v>
      </c>
    </row>
    <row r="5775" spans="1:9" ht="0.75" customHeight="1" x14ac:dyDescent="0.2">
      <c r="A5775" s="127">
        <v>10158</v>
      </c>
      <c r="B5775" s="127" t="str">
        <f t="shared" si="91"/>
        <v/>
      </c>
    </row>
    <row r="5776" spans="1:9" ht="14.25" customHeight="1" x14ac:dyDescent="0.2">
      <c r="A5776" s="127">
        <v>10158</v>
      </c>
      <c r="B5776" s="127" t="str">
        <f t="shared" si="91"/>
        <v>TOT</v>
      </c>
      <c r="C5776" s="133" t="s">
        <v>58</v>
      </c>
      <c r="D5776" s="134">
        <v>214291</v>
      </c>
      <c r="E5776" s="134">
        <v>259012.45</v>
      </c>
      <c r="F5776" s="134">
        <v>0</v>
      </c>
      <c r="G5776" s="134">
        <v>259012.45</v>
      </c>
      <c r="H5776" s="135">
        <v>120.86949521911791</v>
      </c>
      <c r="I5776" s="136">
        <v>-44721.45</v>
      </c>
    </row>
    <row r="5777" spans="1:9" ht="6.75" customHeight="1" x14ac:dyDescent="0.2">
      <c r="B5777" s="127" t="str">
        <f t="shared" si="91"/>
        <v>Lon</v>
      </c>
      <c r="C5777" s="247" t="s">
        <v>202</v>
      </c>
      <c r="D5777" s="247"/>
      <c r="E5777" s="247"/>
      <c r="F5777" s="247"/>
      <c r="G5777" s="247"/>
    </row>
    <row r="5778" spans="1:9" ht="13.5" customHeight="1" x14ac:dyDescent="0.2">
      <c r="B5778" s="127" t="str">
        <f t="shared" si="91"/>
        <v/>
      </c>
      <c r="C5778" s="247"/>
      <c r="D5778" s="247"/>
      <c r="E5778" s="247"/>
      <c r="F5778" s="247"/>
      <c r="G5778" s="247"/>
    </row>
    <row r="5779" spans="1:9" ht="6.75" customHeight="1" x14ac:dyDescent="0.2">
      <c r="B5779" s="127" t="str">
        <f t="shared" si="91"/>
        <v/>
      </c>
      <c r="C5779" s="247"/>
      <c r="D5779" s="247"/>
      <c r="E5779" s="247"/>
      <c r="F5779" s="247"/>
      <c r="G5779" s="247"/>
    </row>
    <row r="5780" spans="1:9" ht="13.5" customHeight="1" x14ac:dyDescent="0.2">
      <c r="B5780" s="127" t="str">
        <f t="shared" si="91"/>
        <v>Rep</v>
      </c>
      <c r="C5780" s="248" t="s">
        <v>203</v>
      </c>
      <c r="D5780" s="248"/>
      <c r="E5780" s="248"/>
      <c r="F5780" s="248"/>
      <c r="G5780" s="248"/>
    </row>
    <row r="5781" spans="1:9" ht="6.75" customHeight="1" x14ac:dyDescent="0.2">
      <c r="B5781" s="127" t="str">
        <f t="shared" si="91"/>
        <v/>
      </c>
    </row>
    <row r="5782" spans="1:9" ht="12.75" customHeight="1" x14ac:dyDescent="0.2">
      <c r="B5782" s="127" t="str">
        <f t="shared" si="91"/>
        <v>Cos</v>
      </c>
      <c r="C5782" s="248" t="s">
        <v>310</v>
      </c>
      <c r="D5782" s="248"/>
      <c r="E5782" s="248"/>
      <c r="F5782" s="248"/>
      <c r="G5782" s="248"/>
    </row>
    <row r="5783" spans="1:9" ht="13.5" customHeight="1" x14ac:dyDescent="0.2">
      <c r="B5783" s="127" t="str">
        <f t="shared" si="91"/>
        <v/>
      </c>
      <c r="C5783" s="248"/>
      <c r="D5783" s="248"/>
      <c r="E5783" s="248"/>
      <c r="F5783" s="248"/>
      <c r="G5783" s="248"/>
    </row>
    <row r="5784" spans="1:9" ht="6" customHeight="1" x14ac:dyDescent="0.2">
      <c r="B5784" s="127" t="str">
        <f t="shared" si="91"/>
        <v/>
      </c>
    </row>
    <row r="5785" spans="1:9" ht="13.5" customHeight="1" x14ac:dyDescent="0.2">
      <c r="B5785" s="127" t="str">
        <f t="shared" si="91"/>
        <v xml:space="preserve">
CF</v>
      </c>
      <c r="C5785" s="249" t="s">
        <v>205</v>
      </c>
      <c r="D5785" s="251" t="s">
        <v>206</v>
      </c>
      <c r="E5785" s="251" t="s">
        <v>207</v>
      </c>
      <c r="F5785" s="251" t="s">
        <v>208</v>
      </c>
      <c r="G5785" s="252" t="s">
        <v>209</v>
      </c>
      <c r="H5785" s="245" t="s">
        <v>210</v>
      </c>
      <c r="I5785" s="243" t="s">
        <v>211</v>
      </c>
    </row>
    <row r="5786" spans="1:9" ht="15" customHeight="1" x14ac:dyDescent="0.2">
      <c r="B5786" s="127" t="str">
        <f t="shared" si="91"/>
        <v/>
      </c>
      <c r="C5786" s="250"/>
      <c r="D5786" s="246"/>
      <c r="E5786" s="246"/>
      <c r="F5786" s="246"/>
      <c r="G5786" s="253"/>
      <c r="H5786" s="246"/>
      <c r="I5786" s="244"/>
    </row>
    <row r="5787" spans="1:9" ht="16.5" customHeight="1" x14ac:dyDescent="0.2">
      <c r="A5787" s="127">
        <v>10159</v>
      </c>
      <c r="B5787" s="126" t="s">
        <v>321</v>
      </c>
      <c r="C5787" s="147" t="s">
        <v>5</v>
      </c>
      <c r="D5787" s="148">
        <v>149682</v>
      </c>
      <c r="E5787" s="149"/>
      <c r="F5787" s="149"/>
      <c r="G5787" s="149"/>
      <c r="H5787" s="149"/>
      <c r="I5787" s="150"/>
    </row>
    <row r="5788" spans="1:9" ht="13.5" customHeight="1" x14ac:dyDescent="0.2">
      <c r="A5788" s="127">
        <v>10159</v>
      </c>
      <c r="B5788" s="127" t="str">
        <f t="shared" si="91"/>
        <v>I01</v>
      </c>
      <c r="C5788" s="129" t="s">
        <v>6</v>
      </c>
      <c r="D5788" s="130">
        <v>-480000</v>
      </c>
      <c r="E5788" s="130">
        <v>-133333</v>
      </c>
      <c r="F5788" s="130">
        <v>0</v>
      </c>
      <c r="G5788" s="130">
        <v>-133333</v>
      </c>
      <c r="H5788" s="131">
        <v>27.777708333333329</v>
      </c>
      <c r="I5788" s="132">
        <v>-346667</v>
      </c>
    </row>
    <row r="5789" spans="1:9" ht="13.5" customHeight="1" x14ac:dyDescent="0.2">
      <c r="A5789" s="127">
        <v>10159</v>
      </c>
      <c r="B5789" s="127" t="str">
        <f t="shared" si="91"/>
        <v>I02</v>
      </c>
      <c r="C5789" s="129" t="s">
        <v>304</v>
      </c>
      <c r="D5789" s="130">
        <v>-410000</v>
      </c>
      <c r="E5789" s="130">
        <v>-113889</v>
      </c>
      <c r="F5789" s="130">
        <v>0</v>
      </c>
      <c r="G5789" s="130">
        <v>-113889</v>
      </c>
      <c r="H5789" s="131">
        <v>27.777804878048777</v>
      </c>
      <c r="I5789" s="132">
        <v>-296111</v>
      </c>
    </row>
    <row r="5790" spans="1:9" ht="13.5" customHeight="1" x14ac:dyDescent="0.2">
      <c r="A5790" s="127">
        <v>10159</v>
      </c>
      <c r="B5790" s="127" t="str">
        <f t="shared" si="91"/>
        <v>I03</v>
      </c>
      <c r="C5790" s="129" t="s">
        <v>7</v>
      </c>
      <c r="D5790" s="130">
        <v>-1793493</v>
      </c>
      <c r="E5790" s="130">
        <v>-496581.77</v>
      </c>
      <c r="F5790" s="130">
        <v>0</v>
      </c>
      <c r="G5790" s="130">
        <v>-496581.77</v>
      </c>
      <c r="H5790" s="131">
        <v>27.687968115849909</v>
      </c>
      <c r="I5790" s="132">
        <v>-1296911.23</v>
      </c>
    </row>
    <row r="5791" spans="1:9" ht="13.5" customHeight="1" x14ac:dyDescent="0.2">
      <c r="A5791" s="127">
        <v>10159</v>
      </c>
      <c r="B5791" s="127" t="str">
        <f t="shared" si="91"/>
        <v>I05</v>
      </c>
      <c r="C5791" s="129" t="s">
        <v>8</v>
      </c>
      <c r="D5791" s="130">
        <v>-18700</v>
      </c>
      <c r="E5791" s="130">
        <v>0</v>
      </c>
      <c r="F5791" s="130">
        <v>0</v>
      </c>
      <c r="G5791" s="130">
        <v>0</v>
      </c>
      <c r="H5791" s="131">
        <v>0</v>
      </c>
      <c r="I5791" s="132">
        <v>-18700</v>
      </c>
    </row>
    <row r="5792" spans="1:9" ht="13.5" customHeight="1" x14ac:dyDescent="0.2">
      <c r="A5792" s="127">
        <v>10159</v>
      </c>
      <c r="B5792" s="127" t="str">
        <f t="shared" si="91"/>
        <v>I07</v>
      </c>
      <c r="C5792" s="129" t="s">
        <v>212</v>
      </c>
      <c r="D5792" s="130">
        <v>-900</v>
      </c>
      <c r="E5792" s="130">
        <v>0</v>
      </c>
      <c r="F5792" s="130">
        <v>0</v>
      </c>
      <c r="G5792" s="130">
        <v>0</v>
      </c>
      <c r="H5792" s="131">
        <v>0</v>
      </c>
      <c r="I5792" s="132">
        <v>-900</v>
      </c>
    </row>
    <row r="5793" spans="1:9" ht="13.5" customHeight="1" x14ac:dyDescent="0.2">
      <c r="A5793" s="127">
        <v>10159</v>
      </c>
      <c r="B5793" s="127" t="str">
        <f t="shared" si="91"/>
        <v>I08</v>
      </c>
      <c r="C5793" s="129" t="s">
        <v>213</v>
      </c>
      <c r="D5793" s="130">
        <v>-11000</v>
      </c>
      <c r="E5793" s="130">
        <v>-4039.98</v>
      </c>
      <c r="F5793" s="130">
        <v>0</v>
      </c>
      <c r="G5793" s="130">
        <v>-4039.98</v>
      </c>
      <c r="H5793" s="131">
        <v>36.727090909090911</v>
      </c>
      <c r="I5793" s="132">
        <v>-6960.02</v>
      </c>
    </row>
    <row r="5794" spans="1:9" ht="13.5" customHeight="1" x14ac:dyDescent="0.2">
      <c r="A5794" s="127">
        <v>10159</v>
      </c>
      <c r="B5794" s="127" t="str">
        <f t="shared" si="91"/>
        <v>I09</v>
      </c>
      <c r="C5794" s="129" t="s">
        <v>10</v>
      </c>
      <c r="D5794" s="130">
        <v>-11300</v>
      </c>
      <c r="E5794" s="130">
        <v>-2108.1999999999998</v>
      </c>
      <c r="F5794" s="130">
        <v>0</v>
      </c>
      <c r="G5794" s="130">
        <v>-2108.1999999999998</v>
      </c>
      <c r="H5794" s="131">
        <v>18.656637168141586</v>
      </c>
      <c r="I5794" s="132">
        <v>-9191.7999999999993</v>
      </c>
    </row>
    <row r="5795" spans="1:9" ht="13.5" customHeight="1" x14ac:dyDescent="0.2">
      <c r="A5795" s="127">
        <v>10159</v>
      </c>
      <c r="B5795" s="127" t="str">
        <f t="shared" si="91"/>
        <v>I10</v>
      </c>
      <c r="C5795" s="129" t="s">
        <v>63</v>
      </c>
      <c r="D5795" s="130">
        <v>0</v>
      </c>
      <c r="E5795" s="130">
        <v>875</v>
      </c>
      <c r="F5795" s="130">
        <v>0</v>
      </c>
      <c r="G5795" s="130">
        <v>875</v>
      </c>
      <c r="H5795" s="131">
        <v>0</v>
      </c>
      <c r="I5795" s="132">
        <v>-875</v>
      </c>
    </row>
    <row r="5796" spans="1:9" ht="13.5" customHeight="1" x14ac:dyDescent="0.2">
      <c r="A5796" s="127">
        <v>10159</v>
      </c>
      <c r="B5796" s="127" t="str">
        <f t="shared" si="91"/>
        <v>I11</v>
      </c>
      <c r="C5796" s="129" t="s">
        <v>64</v>
      </c>
      <c r="D5796" s="130">
        <v>0</v>
      </c>
      <c r="E5796" s="130">
        <v>4913.1899999999996</v>
      </c>
      <c r="F5796" s="130">
        <v>0</v>
      </c>
      <c r="G5796" s="130">
        <v>4913.1899999999996</v>
      </c>
      <c r="H5796" s="131">
        <v>0</v>
      </c>
      <c r="I5796" s="132">
        <v>-4913.1899999999996</v>
      </c>
    </row>
    <row r="5797" spans="1:9" ht="12.75" customHeight="1" x14ac:dyDescent="0.2">
      <c r="A5797" s="127">
        <v>10159</v>
      </c>
      <c r="B5797" s="127" t="str">
        <f t="shared" si="91"/>
        <v/>
      </c>
    </row>
    <row r="5798" spans="1:9" ht="13.5" customHeight="1" x14ac:dyDescent="0.2">
      <c r="A5798" s="127">
        <v>10159</v>
      </c>
      <c r="C5798" s="143" t="s">
        <v>14</v>
      </c>
      <c r="D5798" s="144">
        <v>-2725393</v>
      </c>
      <c r="E5798" s="144">
        <v>-744163.76</v>
      </c>
      <c r="F5798" s="144">
        <v>0</v>
      </c>
      <c r="G5798" s="144">
        <v>-744163.76</v>
      </c>
      <c r="H5798" s="145">
        <v>27.30482392814541</v>
      </c>
      <c r="I5798" s="146">
        <v>-1981229.24</v>
      </c>
    </row>
    <row r="5799" spans="1:9" ht="0.75" customHeight="1" x14ac:dyDescent="0.2">
      <c r="A5799" s="127">
        <v>10159</v>
      </c>
      <c r="B5799" s="127" t="str">
        <f t="shared" si="91"/>
        <v/>
      </c>
    </row>
    <row r="5800" spans="1:9" ht="13.5" customHeight="1" x14ac:dyDescent="0.2">
      <c r="A5800" s="127">
        <v>10159</v>
      </c>
      <c r="B5800" s="127" t="str">
        <f t="shared" si="91"/>
        <v>E01</v>
      </c>
      <c r="C5800" s="129" t="s">
        <v>15</v>
      </c>
      <c r="D5800" s="130">
        <v>1102491</v>
      </c>
      <c r="E5800" s="130">
        <v>235694.11</v>
      </c>
      <c r="F5800" s="130">
        <v>0</v>
      </c>
      <c r="G5800" s="130">
        <v>235694.11</v>
      </c>
      <c r="H5800" s="131">
        <v>21.378325083832884</v>
      </c>
      <c r="I5800" s="132">
        <v>866796.89</v>
      </c>
    </row>
    <row r="5801" spans="1:9" ht="13.5" customHeight="1" x14ac:dyDescent="0.2">
      <c r="A5801" s="127">
        <v>10159</v>
      </c>
      <c r="B5801" s="127" t="str">
        <f t="shared" si="91"/>
        <v>E03</v>
      </c>
      <c r="C5801" s="129" t="s">
        <v>17</v>
      </c>
      <c r="D5801" s="130">
        <v>1155913</v>
      </c>
      <c r="E5801" s="130">
        <v>258915.73</v>
      </c>
      <c r="F5801" s="130">
        <v>0</v>
      </c>
      <c r="G5801" s="130">
        <v>258915.73</v>
      </c>
      <c r="H5801" s="131">
        <v>22.399240254240588</v>
      </c>
      <c r="I5801" s="132">
        <v>896997.27</v>
      </c>
    </row>
    <row r="5802" spans="1:9" ht="13.5" customHeight="1" x14ac:dyDescent="0.2">
      <c r="A5802" s="127">
        <v>10159</v>
      </c>
      <c r="B5802" s="127" t="str">
        <f t="shared" si="91"/>
        <v>E04</v>
      </c>
      <c r="C5802" s="129" t="s">
        <v>18</v>
      </c>
      <c r="D5802" s="130">
        <v>51654</v>
      </c>
      <c r="E5802" s="130">
        <v>13859.33</v>
      </c>
      <c r="F5802" s="130">
        <v>0</v>
      </c>
      <c r="G5802" s="130">
        <v>13859.33</v>
      </c>
      <c r="H5802" s="131">
        <v>26.831087621481398</v>
      </c>
      <c r="I5802" s="132">
        <v>37794.67</v>
      </c>
    </row>
    <row r="5803" spans="1:9" ht="13.5" customHeight="1" x14ac:dyDescent="0.2">
      <c r="A5803" s="127">
        <v>10159</v>
      </c>
      <c r="B5803" s="127" t="str">
        <f t="shared" si="91"/>
        <v>E05</v>
      </c>
      <c r="C5803" s="129" t="s">
        <v>214</v>
      </c>
      <c r="D5803" s="130">
        <v>67171</v>
      </c>
      <c r="E5803" s="130">
        <v>16759.05</v>
      </c>
      <c r="F5803" s="130">
        <v>0</v>
      </c>
      <c r="G5803" s="130">
        <v>16759.05</v>
      </c>
      <c r="H5803" s="131">
        <v>24.949829539533429</v>
      </c>
      <c r="I5803" s="132">
        <v>50411.95</v>
      </c>
    </row>
    <row r="5804" spans="1:9" ht="13.5" customHeight="1" x14ac:dyDescent="0.2">
      <c r="A5804" s="127">
        <v>10159</v>
      </c>
      <c r="B5804" s="127" t="str">
        <f t="shared" si="91"/>
        <v>E07</v>
      </c>
      <c r="C5804" s="129" t="s">
        <v>19</v>
      </c>
      <c r="D5804" s="130">
        <v>70308</v>
      </c>
      <c r="E5804" s="130">
        <v>16546.810000000001</v>
      </c>
      <c r="F5804" s="130">
        <v>0</v>
      </c>
      <c r="G5804" s="130">
        <v>16546.810000000001</v>
      </c>
      <c r="H5804" s="131">
        <v>23.534747112704107</v>
      </c>
      <c r="I5804" s="132">
        <v>53761.19</v>
      </c>
    </row>
    <row r="5805" spans="1:9" ht="13.5" customHeight="1" x14ac:dyDescent="0.2">
      <c r="A5805" s="127">
        <v>10159</v>
      </c>
      <c r="B5805" s="127" t="str">
        <f t="shared" si="91"/>
        <v>E08</v>
      </c>
      <c r="C5805" s="129" t="s">
        <v>20</v>
      </c>
      <c r="D5805" s="130">
        <v>29788</v>
      </c>
      <c r="E5805" s="130">
        <v>4509.09</v>
      </c>
      <c r="F5805" s="130">
        <v>0</v>
      </c>
      <c r="G5805" s="130">
        <v>4509.09</v>
      </c>
      <c r="H5805" s="131">
        <v>15.137270041627501</v>
      </c>
      <c r="I5805" s="132">
        <v>25278.91</v>
      </c>
    </row>
    <row r="5806" spans="1:9" ht="13.5" customHeight="1" x14ac:dyDescent="0.2">
      <c r="A5806" s="127">
        <v>10159</v>
      </c>
      <c r="B5806" s="127" t="str">
        <f t="shared" ref="B5806:B5869" si="92">LEFT(C5806,3)</f>
        <v>E09</v>
      </c>
      <c r="C5806" s="129" t="s">
        <v>215</v>
      </c>
      <c r="D5806" s="130">
        <v>15000</v>
      </c>
      <c r="E5806" s="130">
        <v>3693.05</v>
      </c>
      <c r="F5806" s="130">
        <v>0</v>
      </c>
      <c r="G5806" s="130">
        <v>3693.05</v>
      </c>
      <c r="H5806" s="131">
        <v>24.620333333333335</v>
      </c>
      <c r="I5806" s="132">
        <v>11306.95</v>
      </c>
    </row>
    <row r="5807" spans="1:9" ht="13.5" customHeight="1" x14ac:dyDescent="0.2">
      <c r="A5807" s="127">
        <v>10159</v>
      </c>
      <c r="B5807" s="127" t="str">
        <f t="shared" si="92"/>
        <v>E10</v>
      </c>
      <c r="C5807" s="129" t="s">
        <v>21</v>
      </c>
      <c r="D5807" s="130">
        <v>27009</v>
      </c>
      <c r="E5807" s="130">
        <v>0</v>
      </c>
      <c r="F5807" s="130">
        <v>0</v>
      </c>
      <c r="G5807" s="130">
        <v>0</v>
      </c>
      <c r="H5807" s="131">
        <v>0</v>
      </c>
      <c r="I5807" s="132">
        <v>27009</v>
      </c>
    </row>
    <row r="5808" spans="1:9" ht="13.5" customHeight="1" x14ac:dyDescent="0.2">
      <c r="A5808" s="127">
        <v>10159</v>
      </c>
      <c r="B5808" s="127" t="str">
        <f t="shared" si="92"/>
        <v>E11</v>
      </c>
      <c r="C5808" s="129" t="s">
        <v>22</v>
      </c>
      <c r="D5808" s="130">
        <v>355</v>
      </c>
      <c r="E5808" s="130">
        <v>0</v>
      </c>
      <c r="F5808" s="130">
        <v>0</v>
      </c>
      <c r="G5808" s="130">
        <v>0</v>
      </c>
      <c r="H5808" s="131">
        <v>0</v>
      </c>
      <c r="I5808" s="132">
        <v>355</v>
      </c>
    </row>
    <row r="5809" spans="1:9" ht="12.75" customHeight="1" x14ac:dyDescent="0.2">
      <c r="A5809" s="127">
        <v>10159</v>
      </c>
      <c r="B5809" s="127" t="str">
        <f t="shared" si="92"/>
        <v/>
      </c>
    </row>
    <row r="5810" spans="1:9" ht="13.5" customHeight="1" x14ac:dyDescent="0.2">
      <c r="A5810" s="127">
        <v>10159</v>
      </c>
      <c r="C5810" s="143" t="s">
        <v>23</v>
      </c>
      <c r="D5810" s="144">
        <v>2519689</v>
      </c>
      <c r="E5810" s="144">
        <v>549977.17000000004</v>
      </c>
      <c r="F5810" s="144">
        <v>0</v>
      </c>
      <c r="G5810" s="144">
        <v>549977.17000000004</v>
      </c>
      <c r="H5810" s="145">
        <v>21.827184624769167</v>
      </c>
      <c r="I5810" s="146">
        <v>1969711.83</v>
      </c>
    </row>
    <row r="5811" spans="1:9" ht="13.5" customHeight="1" x14ac:dyDescent="0.2">
      <c r="A5811" s="127">
        <v>10159</v>
      </c>
      <c r="B5811" s="127" t="str">
        <f t="shared" si="92"/>
        <v>E12</v>
      </c>
      <c r="C5811" s="129" t="s">
        <v>24</v>
      </c>
      <c r="D5811" s="130">
        <v>44320</v>
      </c>
      <c r="E5811" s="130">
        <v>11953.72</v>
      </c>
      <c r="F5811" s="130">
        <v>0</v>
      </c>
      <c r="G5811" s="130">
        <v>11953.72</v>
      </c>
      <c r="H5811" s="131">
        <v>26.971389891696749</v>
      </c>
      <c r="I5811" s="132">
        <v>32366.28</v>
      </c>
    </row>
    <row r="5812" spans="1:9" ht="13.5" customHeight="1" x14ac:dyDescent="0.2">
      <c r="A5812" s="127">
        <v>10159</v>
      </c>
      <c r="B5812" s="127" t="str">
        <f t="shared" si="92"/>
        <v>E13</v>
      </c>
      <c r="C5812" s="129" t="s">
        <v>216</v>
      </c>
      <c r="D5812" s="130">
        <v>3300</v>
      </c>
      <c r="E5812" s="130">
        <v>760.3</v>
      </c>
      <c r="F5812" s="130">
        <v>0</v>
      </c>
      <c r="G5812" s="130">
        <v>760.3</v>
      </c>
      <c r="H5812" s="131">
        <v>23.039393939393939</v>
      </c>
      <c r="I5812" s="132">
        <v>2539.6999999999998</v>
      </c>
    </row>
    <row r="5813" spans="1:9" ht="13.5" customHeight="1" x14ac:dyDescent="0.2">
      <c r="A5813" s="127">
        <v>10159</v>
      </c>
      <c r="B5813" s="127" t="str">
        <f t="shared" si="92"/>
        <v>E14</v>
      </c>
      <c r="C5813" s="129" t="s">
        <v>25</v>
      </c>
      <c r="D5813" s="130">
        <v>2500</v>
      </c>
      <c r="E5813" s="130">
        <v>1481.69</v>
      </c>
      <c r="F5813" s="130">
        <v>0</v>
      </c>
      <c r="G5813" s="130">
        <v>1481.69</v>
      </c>
      <c r="H5813" s="131">
        <v>59.267600000000002</v>
      </c>
      <c r="I5813" s="132">
        <v>1018.31</v>
      </c>
    </row>
    <row r="5814" spans="1:9" ht="13.5" customHeight="1" x14ac:dyDescent="0.2">
      <c r="A5814" s="127">
        <v>10159</v>
      </c>
      <c r="B5814" s="127" t="str">
        <f t="shared" si="92"/>
        <v>E15</v>
      </c>
      <c r="C5814" s="129" t="s">
        <v>26</v>
      </c>
      <c r="D5814" s="130">
        <v>7500</v>
      </c>
      <c r="E5814" s="130">
        <v>-482.64</v>
      </c>
      <c r="F5814" s="130">
        <v>0</v>
      </c>
      <c r="G5814" s="130">
        <v>-482.64</v>
      </c>
      <c r="H5814" s="131">
        <v>-6.4352</v>
      </c>
      <c r="I5814" s="132">
        <v>7982.64</v>
      </c>
    </row>
    <row r="5815" spans="1:9" ht="13.5" customHeight="1" x14ac:dyDescent="0.2">
      <c r="A5815" s="127">
        <v>10159</v>
      </c>
      <c r="B5815" s="127" t="str">
        <f t="shared" si="92"/>
        <v>E16</v>
      </c>
      <c r="C5815" s="129" t="s">
        <v>27</v>
      </c>
      <c r="D5815" s="130">
        <v>23000</v>
      </c>
      <c r="E5815" s="130">
        <v>1629.7</v>
      </c>
      <c r="F5815" s="130">
        <v>0</v>
      </c>
      <c r="G5815" s="130">
        <v>1629.7</v>
      </c>
      <c r="H5815" s="131">
        <v>7.0856521739130436</v>
      </c>
      <c r="I5815" s="132">
        <v>21370.3</v>
      </c>
    </row>
    <row r="5816" spans="1:9" ht="13.5" customHeight="1" x14ac:dyDescent="0.2">
      <c r="A5816" s="127">
        <v>10159</v>
      </c>
      <c r="B5816" s="127" t="str">
        <f t="shared" si="92"/>
        <v>E18</v>
      </c>
      <c r="C5816" s="129" t="s">
        <v>29</v>
      </c>
      <c r="D5816" s="130">
        <v>15918</v>
      </c>
      <c r="E5816" s="130">
        <v>6207.5</v>
      </c>
      <c r="F5816" s="130">
        <v>0</v>
      </c>
      <c r="G5816" s="130">
        <v>6207.5</v>
      </c>
      <c r="H5816" s="131">
        <v>38.996733257946978</v>
      </c>
      <c r="I5816" s="132">
        <v>9710.5</v>
      </c>
    </row>
    <row r="5817" spans="1:9" ht="12.75" customHeight="1" x14ac:dyDescent="0.2">
      <c r="A5817" s="127">
        <v>10159</v>
      </c>
      <c r="B5817" s="127" t="str">
        <f t="shared" si="92"/>
        <v/>
      </c>
    </row>
    <row r="5818" spans="1:9" ht="13.5" customHeight="1" x14ac:dyDescent="0.2">
      <c r="A5818" s="127">
        <v>10159</v>
      </c>
      <c r="C5818" s="143" t="s">
        <v>30</v>
      </c>
      <c r="D5818" s="144">
        <v>96538</v>
      </c>
      <c r="E5818" s="144">
        <v>21550.27</v>
      </c>
      <c r="F5818" s="144">
        <v>0</v>
      </c>
      <c r="G5818" s="144">
        <v>21550.27</v>
      </c>
      <c r="H5818" s="145">
        <v>22.323095568584389</v>
      </c>
      <c r="I5818" s="146">
        <v>74987.73</v>
      </c>
    </row>
    <row r="5819" spans="1:9" ht="13.5" customHeight="1" x14ac:dyDescent="0.2">
      <c r="A5819" s="127">
        <v>10159</v>
      </c>
      <c r="B5819" s="127" t="str">
        <f t="shared" si="92"/>
        <v>E19</v>
      </c>
      <c r="C5819" s="129" t="s">
        <v>31</v>
      </c>
      <c r="D5819" s="130">
        <v>47242</v>
      </c>
      <c r="E5819" s="130">
        <v>11455.78</v>
      </c>
      <c r="F5819" s="130">
        <v>0</v>
      </c>
      <c r="G5819" s="130">
        <v>11455.78</v>
      </c>
      <c r="H5819" s="131">
        <v>24.249142711993564</v>
      </c>
      <c r="I5819" s="132">
        <v>35786.22</v>
      </c>
    </row>
    <row r="5820" spans="1:9" ht="13.5" customHeight="1" x14ac:dyDescent="0.2">
      <c r="A5820" s="127">
        <v>10159</v>
      </c>
      <c r="B5820" s="127" t="str">
        <f t="shared" si="92"/>
        <v>E20</v>
      </c>
      <c r="C5820" s="129" t="s">
        <v>32</v>
      </c>
      <c r="D5820" s="130">
        <v>20000</v>
      </c>
      <c r="E5820" s="130">
        <v>7806.01</v>
      </c>
      <c r="F5820" s="130">
        <v>0</v>
      </c>
      <c r="G5820" s="130">
        <v>7806.01</v>
      </c>
      <c r="H5820" s="131">
        <v>39.030050000000003</v>
      </c>
      <c r="I5820" s="132">
        <v>12193.99</v>
      </c>
    </row>
    <row r="5821" spans="1:9" ht="13.5" customHeight="1" x14ac:dyDescent="0.2">
      <c r="A5821" s="127">
        <v>10159</v>
      </c>
      <c r="B5821" s="127" t="str">
        <f t="shared" si="92"/>
        <v>E21</v>
      </c>
      <c r="C5821" s="129" t="s">
        <v>302</v>
      </c>
      <c r="D5821" s="130">
        <v>1000</v>
      </c>
      <c r="E5821" s="130">
        <v>232</v>
      </c>
      <c r="F5821" s="130">
        <v>0</v>
      </c>
      <c r="G5821" s="130">
        <v>232</v>
      </c>
      <c r="H5821" s="131">
        <v>23.2</v>
      </c>
      <c r="I5821" s="132">
        <v>768</v>
      </c>
    </row>
    <row r="5822" spans="1:9" ht="13.5" customHeight="1" x14ac:dyDescent="0.2">
      <c r="A5822" s="127">
        <v>10159</v>
      </c>
      <c r="B5822" s="127" t="str">
        <f t="shared" si="92"/>
        <v>E22</v>
      </c>
      <c r="C5822" s="129" t="s">
        <v>33</v>
      </c>
      <c r="D5822" s="130">
        <v>7111</v>
      </c>
      <c r="E5822" s="130">
        <v>2503.41</v>
      </c>
      <c r="F5822" s="130">
        <v>0</v>
      </c>
      <c r="G5822" s="130">
        <v>2503.41</v>
      </c>
      <c r="H5822" s="131">
        <v>35.204753199268737</v>
      </c>
      <c r="I5822" s="132">
        <v>4607.59</v>
      </c>
    </row>
    <row r="5823" spans="1:9" ht="13.5" customHeight="1" x14ac:dyDescent="0.2">
      <c r="A5823" s="127">
        <v>10159</v>
      </c>
      <c r="B5823" s="127" t="str">
        <f t="shared" si="92"/>
        <v>E23</v>
      </c>
      <c r="C5823" s="129" t="s">
        <v>34</v>
      </c>
      <c r="D5823" s="130">
        <v>9750</v>
      </c>
      <c r="E5823" s="130">
        <v>0</v>
      </c>
      <c r="F5823" s="130">
        <v>0</v>
      </c>
      <c r="G5823" s="130">
        <v>0</v>
      </c>
      <c r="H5823" s="131">
        <v>0</v>
      </c>
      <c r="I5823" s="132">
        <v>9750</v>
      </c>
    </row>
    <row r="5824" spans="1:9" ht="13.5" customHeight="1" x14ac:dyDescent="0.2">
      <c r="A5824" s="127">
        <v>10159</v>
      </c>
      <c r="B5824" s="127" t="str">
        <f t="shared" si="92"/>
        <v>E25</v>
      </c>
      <c r="C5824" s="129" t="s">
        <v>36</v>
      </c>
      <c r="D5824" s="130">
        <v>23800</v>
      </c>
      <c r="E5824" s="130">
        <v>4046.39</v>
      </c>
      <c r="F5824" s="130">
        <v>0</v>
      </c>
      <c r="G5824" s="130">
        <v>4046.39</v>
      </c>
      <c r="H5824" s="131">
        <v>17.001638655462184</v>
      </c>
      <c r="I5824" s="132">
        <v>19753.61</v>
      </c>
    </row>
    <row r="5825" spans="1:9" ht="12.75" customHeight="1" x14ac:dyDescent="0.2">
      <c r="A5825" s="127">
        <v>10159</v>
      </c>
      <c r="B5825" s="127" t="str">
        <f t="shared" si="92"/>
        <v/>
      </c>
    </row>
    <row r="5826" spans="1:9" ht="13.5" customHeight="1" x14ac:dyDescent="0.2">
      <c r="A5826" s="127">
        <v>10159</v>
      </c>
      <c r="C5826" s="143" t="s">
        <v>37</v>
      </c>
      <c r="D5826" s="144">
        <v>108903</v>
      </c>
      <c r="E5826" s="144">
        <v>26043.59</v>
      </c>
      <c r="F5826" s="144">
        <v>0</v>
      </c>
      <c r="G5826" s="144">
        <v>26043.59</v>
      </c>
      <c r="H5826" s="145">
        <v>23.914483531215854</v>
      </c>
      <c r="I5826" s="146">
        <v>82859.41</v>
      </c>
    </row>
    <row r="5827" spans="1:9" ht="13.5" customHeight="1" x14ac:dyDescent="0.2">
      <c r="A5827" s="127">
        <v>10159</v>
      </c>
      <c r="B5827" s="127" t="str">
        <f t="shared" si="92"/>
        <v>E26</v>
      </c>
      <c r="C5827" s="129" t="s">
        <v>38</v>
      </c>
      <c r="D5827" s="130">
        <v>15000</v>
      </c>
      <c r="E5827" s="130">
        <v>9706</v>
      </c>
      <c r="F5827" s="130">
        <v>0</v>
      </c>
      <c r="G5827" s="130">
        <v>9706</v>
      </c>
      <c r="H5827" s="131">
        <v>64.706666666666663</v>
      </c>
      <c r="I5827" s="132">
        <v>5294</v>
      </c>
    </row>
    <row r="5828" spans="1:9" ht="13.5" customHeight="1" x14ac:dyDescent="0.2">
      <c r="A5828" s="127">
        <v>10159</v>
      </c>
      <c r="B5828" s="127" t="str">
        <f t="shared" si="92"/>
        <v>E27</v>
      </c>
      <c r="C5828" s="129" t="s">
        <v>39</v>
      </c>
      <c r="D5828" s="130">
        <v>15033</v>
      </c>
      <c r="E5828" s="130">
        <v>5680.96</v>
      </c>
      <c r="F5828" s="130">
        <v>0</v>
      </c>
      <c r="G5828" s="130">
        <v>5680.96</v>
      </c>
      <c r="H5828" s="131">
        <v>37.789928823255508</v>
      </c>
      <c r="I5828" s="132">
        <v>9352.0400000000009</v>
      </c>
    </row>
    <row r="5829" spans="1:9" ht="13.5" customHeight="1" x14ac:dyDescent="0.2">
      <c r="A5829" s="127">
        <v>10159</v>
      </c>
      <c r="B5829" s="127" t="str">
        <f t="shared" si="92"/>
        <v>E28</v>
      </c>
      <c r="C5829" s="129" t="s">
        <v>40</v>
      </c>
      <c r="D5829" s="130">
        <v>26639</v>
      </c>
      <c r="E5829" s="130">
        <v>4421.41</v>
      </c>
      <c r="F5829" s="130">
        <v>0</v>
      </c>
      <c r="G5829" s="130">
        <v>4421.41</v>
      </c>
      <c r="H5829" s="131">
        <v>16.597507413941965</v>
      </c>
      <c r="I5829" s="132">
        <v>22217.59</v>
      </c>
    </row>
    <row r="5830" spans="1:9" ht="12.75" customHeight="1" x14ac:dyDescent="0.2">
      <c r="A5830" s="127">
        <v>10159</v>
      </c>
      <c r="B5830" s="127" t="str">
        <f t="shared" si="92"/>
        <v/>
      </c>
    </row>
    <row r="5831" spans="1:9" ht="13.5" customHeight="1" x14ac:dyDescent="0.2">
      <c r="A5831" s="127">
        <v>10159</v>
      </c>
      <c r="C5831" s="143" t="s">
        <v>41</v>
      </c>
      <c r="D5831" s="144">
        <v>56672</v>
      </c>
      <c r="E5831" s="144">
        <v>19808.37</v>
      </c>
      <c r="F5831" s="144">
        <v>0</v>
      </c>
      <c r="G5831" s="144">
        <v>19808.37</v>
      </c>
      <c r="H5831" s="145">
        <v>34.952657396950876</v>
      </c>
      <c r="I5831" s="146">
        <v>36863.629999999997</v>
      </c>
    </row>
    <row r="5832" spans="1:9" ht="13.5" customHeight="1" x14ac:dyDescent="0.2">
      <c r="A5832" s="127">
        <v>10159</v>
      </c>
      <c r="B5832" s="127" t="str">
        <f t="shared" si="92"/>
        <v>Con</v>
      </c>
      <c r="C5832" s="129" t="s">
        <v>42</v>
      </c>
      <c r="D5832" s="130">
        <v>93273</v>
      </c>
      <c r="E5832" s="130">
        <v>0</v>
      </c>
      <c r="F5832" s="130">
        <v>0</v>
      </c>
      <c r="G5832" s="130">
        <v>0</v>
      </c>
      <c r="H5832" s="131">
        <v>0</v>
      </c>
      <c r="I5832" s="132">
        <v>93273</v>
      </c>
    </row>
    <row r="5833" spans="1:9" ht="12.75" customHeight="1" x14ac:dyDescent="0.2">
      <c r="A5833" s="127">
        <v>10159</v>
      </c>
      <c r="B5833" s="127" t="str">
        <f t="shared" si="92"/>
        <v/>
      </c>
    </row>
    <row r="5834" spans="1:9" ht="13.5" customHeight="1" x14ac:dyDescent="0.2">
      <c r="A5834" s="127">
        <v>10159</v>
      </c>
      <c r="C5834" s="143" t="s">
        <v>44</v>
      </c>
      <c r="D5834" s="144">
        <v>93273</v>
      </c>
      <c r="E5834" s="144">
        <v>0</v>
      </c>
      <c r="F5834" s="144">
        <v>0</v>
      </c>
      <c r="G5834" s="144">
        <v>0</v>
      </c>
      <c r="H5834" s="145">
        <v>0</v>
      </c>
      <c r="I5834" s="146">
        <v>93273</v>
      </c>
    </row>
    <row r="5835" spans="1:9" ht="0.75" customHeight="1" x14ac:dyDescent="0.2">
      <c r="A5835" s="127">
        <v>10159</v>
      </c>
      <c r="B5835" s="127" t="str">
        <f t="shared" si="92"/>
        <v/>
      </c>
    </row>
    <row r="5836" spans="1:9" ht="15.75" customHeight="1" x14ac:dyDescent="0.2">
      <c r="A5836" s="127">
        <v>10159</v>
      </c>
      <c r="C5836" s="139" t="s">
        <v>45</v>
      </c>
      <c r="D5836" s="140">
        <v>2875075</v>
      </c>
      <c r="E5836" s="140">
        <v>617379.4</v>
      </c>
      <c r="F5836" s="140">
        <v>0</v>
      </c>
      <c r="G5836" s="140">
        <v>617379.4</v>
      </c>
      <c r="H5836" s="141">
        <v>21.473505908541515</v>
      </c>
      <c r="I5836" s="142">
        <v>2257695.6</v>
      </c>
    </row>
    <row r="5837" spans="1:9" ht="14.25" customHeight="1" x14ac:dyDescent="0.2">
      <c r="A5837" s="127">
        <v>10159</v>
      </c>
      <c r="B5837" s="127" t="s">
        <v>322</v>
      </c>
      <c r="C5837" s="161" t="s">
        <v>46</v>
      </c>
      <c r="D5837" s="162">
        <v>149682</v>
      </c>
      <c r="E5837" s="162">
        <v>-126784.36</v>
      </c>
      <c r="F5837" s="162">
        <v>0</v>
      </c>
      <c r="G5837" s="162">
        <v>-126784.36</v>
      </c>
      <c r="H5837" s="151">
        <v>-84.702475915607749</v>
      </c>
      <c r="I5837" s="152">
        <v>276466.36</v>
      </c>
    </row>
    <row r="5838" spans="1:9" ht="16.5" customHeight="1" x14ac:dyDescent="0.2">
      <c r="A5838" s="127">
        <v>10159</v>
      </c>
      <c r="B5838" s="127" t="s">
        <v>323</v>
      </c>
      <c r="C5838" s="153" t="s">
        <v>47</v>
      </c>
      <c r="D5838" s="154">
        <v>0</v>
      </c>
      <c r="E5838" s="155"/>
      <c r="F5838" s="155"/>
      <c r="G5838" s="155"/>
      <c r="H5838" s="155"/>
      <c r="I5838" s="156"/>
    </row>
    <row r="5839" spans="1:9" ht="13.5" customHeight="1" x14ac:dyDescent="0.2">
      <c r="A5839" s="127">
        <v>10159</v>
      </c>
      <c r="B5839" s="127" t="str">
        <f>LEFT(C5839,4)</f>
        <v>CI01</v>
      </c>
      <c r="C5839" s="129" t="s">
        <v>48</v>
      </c>
      <c r="D5839" s="130">
        <v>-6396</v>
      </c>
      <c r="E5839" s="130">
        <v>0</v>
      </c>
      <c r="F5839" s="130">
        <v>0</v>
      </c>
      <c r="G5839" s="130">
        <v>0</v>
      </c>
      <c r="H5839" s="131">
        <v>0</v>
      </c>
      <c r="I5839" s="132">
        <v>-6396</v>
      </c>
    </row>
    <row r="5840" spans="1:9" ht="12.75" customHeight="1" x14ac:dyDescent="0.2">
      <c r="A5840" s="127">
        <v>10159</v>
      </c>
      <c r="B5840" s="127" t="str">
        <f t="shared" si="92"/>
        <v/>
      </c>
    </row>
    <row r="5841" spans="1:9" ht="13.5" customHeight="1" x14ac:dyDescent="0.2">
      <c r="A5841" s="127">
        <v>10159</v>
      </c>
      <c r="C5841" s="143" t="s">
        <v>51</v>
      </c>
      <c r="D5841" s="144">
        <v>-6396</v>
      </c>
      <c r="E5841" s="144">
        <v>0</v>
      </c>
      <c r="F5841" s="144">
        <v>0</v>
      </c>
      <c r="G5841" s="144">
        <v>0</v>
      </c>
      <c r="H5841" s="145">
        <v>0</v>
      </c>
      <c r="I5841" s="146">
        <v>-6396</v>
      </c>
    </row>
    <row r="5842" spans="1:9" ht="0.75" customHeight="1" x14ac:dyDescent="0.2">
      <c r="A5842" s="127">
        <v>10159</v>
      </c>
      <c r="B5842" s="127" t="str">
        <f t="shared" si="92"/>
        <v/>
      </c>
    </row>
    <row r="5843" spans="1:9" ht="13.5" customHeight="1" x14ac:dyDescent="0.2">
      <c r="A5843" s="127">
        <v>10159</v>
      </c>
      <c r="B5843" s="127" t="str">
        <f>LEFT(C5843,4)</f>
        <v>CE02</v>
      </c>
      <c r="C5843" s="129" t="s">
        <v>230</v>
      </c>
      <c r="D5843" s="130">
        <v>6396</v>
      </c>
      <c r="E5843" s="130">
        <v>0</v>
      </c>
      <c r="F5843" s="130">
        <v>0</v>
      </c>
      <c r="G5843" s="130">
        <v>0</v>
      </c>
      <c r="H5843" s="131">
        <v>0</v>
      </c>
      <c r="I5843" s="132">
        <v>6396</v>
      </c>
    </row>
    <row r="5844" spans="1:9" ht="12.75" customHeight="1" x14ac:dyDescent="0.2">
      <c r="A5844" s="127">
        <v>10159</v>
      </c>
      <c r="B5844" s="127" t="str">
        <f t="shared" si="92"/>
        <v/>
      </c>
    </row>
    <row r="5845" spans="1:9" ht="13.5" customHeight="1" x14ac:dyDescent="0.2">
      <c r="A5845" s="127">
        <v>10159</v>
      </c>
      <c r="C5845" s="143" t="s">
        <v>56</v>
      </c>
      <c r="D5845" s="144">
        <v>6396</v>
      </c>
      <c r="E5845" s="144">
        <v>0</v>
      </c>
      <c r="F5845" s="144">
        <v>0</v>
      </c>
      <c r="G5845" s="144">
        <v>0</v>
      </c>
      <c r="H5845" s="145">
        <v>0</v>
      </c>
      <c r="I5845" s="146">
        <v>6396</v>
      </c>
    </row>
    <row r="5846" spans="1:9" ht="0.75" customHeight="1" x14ac:dyDescent="0.2">
      <c r="A5846" s="127">
        <v>10159</v>
      </c>
      <c r="B5846" s="127" t="str">
        <f t="shared" si="92"/>
        <v/>
      </c>
    </row>
    <row r="5847" spans="1:9" ht="14.25" customHeight="1" x14ac:dyDescent="0.2">
      <c r="A5847" s="127">
        <v>10159</v>
      </c>
      <c r="B5847" s="127" t="s">
        <v>324</v>
      </c>
      <c r="C5847" s="157" t="s">
        <v>57</v>
      </c>
      <c r="D5847" s="158">
        <v>0</v>
      </c>
      <c r="E5847" s="158">
        <v>0</v>
      </c>
      <c r="F5847" s="158">
        <v>0</v>
      </c>
      <c r="G5847" s="158">
        <v>0</v>
      </c>
      <c r="H5847" s="159">
        <v>0</v>
      </c>
      <c r="I5847" s="160">
        <v>0</v>
      </c>
    </row>
    <row r="5848" spans="1:9" ht="0.75" customHeight="1" x14ac:dyDescent="0.2">
      <c r="A5848" s="127">
        <v>10159</v>
      </c>
      <c r="B5848" s="127" t="str">
        <f t="shared" si="92"/>
        <v/>
      </c>
    </row>
    <row r="5849" spans="1:9" ht="14.25" customHeight="1" x14ac:dyDescent="0.2">
      <c r="A5849" s="127">
        <v>10159</v>
      </c>
      <c r="B5849" s="127" t="str">
        <f t="shared" si="92"/>
        <v>TOT</v>
      </c>
      <c r="C5849" s="133" t="s">
        <v>58</v>
      </c>
      <c r="D5849" s="134">
        <v>149682</v>
      </c>
      <c r="E5849" s="134">
        <v>-126784.36</v>
      </c>
      <c r="F5849" s="134">
        <v>0</v>
      </c>
      <c r="G5849" s="134">
        <v>-126784.36</v>
      </c>
      <c r="H5849" s="135">
        <v>-84.702475915607749</v>
      </c>
      <c r="I5849" s="136">
        <v>276466.36</v>
      </c>
    </row>
    <row r="5850" spans="1:9" ht="6.75" customHeight="1" x14ac:dyDescent="0.2">
      <c r="B5850" s="127" t="str">
        <f t="shared" si="92"/>
        <v>Lon</v>
      </c>
      <c r="C5850" s="247" t="s">
        <v>202</v>
      </c>
      <c r="D5850" s="247"/>
      <c r="E5850" s="247"/>
      <c r="F5850" s="247"/>
      <c r="G5850" s="247"/>
    </row>
    <row r="5851" spans="1:9" ht="13.5" customHeight="1" x14ac:dyDescent="0.2">
      <c r="B5851" s="127" t="str">
        <f t="shared" si="92"/>
        <v/>
      </c>
      <c r="C5851" s="247"/>
      <c r="D5851" s="247"/>
      <c r="E5851" s="247"/>
      <c r="F5851" s="247"/>
      <c r="G5851" s="247"/>
    </row>
    <row r="5852" spans="1:9" ht="6.75" customHeight="1" x14ac:dyDescent="0.2">
      <c r="B5852" s="127" t="str">
        <f t="shared" si="92"/>
        <v/>
      </c>
      <c r="C5852" s="247"/>
      <c r="D5852" s="247"/>
      <c r="E5852" s="247"/>
      <c r="F5852" s="247"/>
      <c r="G5852" s="247"/>
    </row>
    <row r="5853" spans="1:9" ht="13.5" customHeight="1" x14ac:dyDescent="0.2">
      <c r="B5853" s="127" t="str">
        <f t="shared" si="92"/>
        <v>Rep</v>
      </c>
      <c r="C5853" s="248" t="s">
        <v>203</v>
      </c>
      <c r="D5853" s="248"/>
      <c r="E5853" s="248"/>
      <c r="F5853" s="248"/>
      <c r="G5853" s="248"/>
    </row>
    <row r="5854" spans="1:9" ht="6.75" customHeight="1" x14ac:dyDescent="0.2">
      <c r="B5854" s="127" t="str">
        <f t="shared" si="92"/>
        <v/>
      </c>
    </row>
    <row r="5855" spans="1:9" ht="12.75" customHeight="1" x14ac:dyDescent="0.2">
      <c r="B5855" s="127" t="str">
        <f t="shared" si="92"/>
        <v>Cos</v>
      </c>
      <c r="C5855" s="248" t="s">
        <v>311</v>
      </c>
      <c r="D5855" s="248"/>
      <c r="E5855" s="248"/>
      <c r="F5855" s="248"/>
      <c r="G5855" s="248"/>
    </row>
    <row r="5856" spans="1:9" ht="13.5" customHeight="1" x14ac:dyDescent="0.2">
      <c r="B5856" s="127" t="str">
        <f t="shared" si="92"/>
        <v/>
      </c>
      <c r="C5856" s="248"/>
      <c r="D5856" s="248"/>
      <c r="E5856" s="248"/>
      <c r="F5856" s="248"/>
      <c r="G5856" s="248"/>
    </row>
    <row r="5857" spans="1:9" ht="6" customHeight="1" x14ac:dyDescent="0.2">
      <c r="B5857" s="127" t="str">
        <f t="shared" si="92"/>
        <v/>
      </c>
    </row>
    <row r="5858" spans="1:9" ht="13.5" customHeight="1" x14ac:dyDescent="0.2">
      <c r="B5858" s="127" t="str">
        <f t="shared" si="92"/>
        <v xml:space="preserve">
CF</v>
      </c>
      <c r="C5858" s="249" t="s">
        <v>205</v>
      </c>
      <c r="D5858" s="251" t="s">
        <v>206</v>
      </c>
      <c r="E5858" s="251" t="s">
        <v>207</v>
      </c>
      <c r="F5858" s="251" t="s">
        <v>208</v>
      </c>
      <c r="G5858" s="252" t="s">
        <v>209</v>
      </c>
      <c r="H5858" s="245" t="s">
        <v>210</v>
      </c>
      <c r="I5858" s="243" t="s">
        <v>211</v>
      </c>
    </row>
    <row r="5859" spans="1:9" ht="15" customHeight="1" x14ac:dyDescent="0.2">
      <c r="B5859" s="127" t="str">
        <f t="shared" si="92"/>
        <v/>
      </c>
      <c r="C5859" s="250"/>
      <c r="D5859" s="246"/>
      <c r="E5859" s="246"/>
      <c r="F5859" s="246"/>
      <c r="G5859" s="253"/>
      <c r="H5859" s="246"/>
      <c r="I5859" s="244"/>
    </row>
    <row r="5860" spans="1:9" ht="16.5" customHeight="1" x14ac:dyDescent="0.2">
      <c r="A5860" s="127">
        <v>10185</v>
      </c>
      <c r="B5860" s="126" t="s">
        <v>321</v>
      </c>
      <c r="C5860" s="147" t="s">
        <v>5</v>
      </c>
      <c r="D5860" s="148">
        <v>100275</v>
      </c>
      <c r="E5860" s="149"/>
      <c r="F5860" s="149"/>
      <c r="G5860" s="149"/>
      <c r="H5860" s="149"/>
      <c r="I5860" s="150"/>
    </row>
    <row r="5861" spans="1:9" ht="13.5" customHeight="1" x14ac:dyDescent="0.2">
      <c r="A5861" s="127">
        <v>10185</v>
      </c>
      <c r="B5861" s="127" t="str">
        <f t="shared" si="92"/>
        <v>I01</v>
      </c>
      <c r="C5861" s="129" t="s">
        <v>6</v>
      </c>
      <c r="D5861" s="130">
        <v>-406306</v>
      </c>
      <c r="E5861" s="130">
        <v>-406306</v>
      </c>
      <c r="F5861" s="130">
        <v>0</v>
      </c>
      <c r="G5861" s="130">
        <v>-406306</v>
      </c>
      <c r="H5861" s="131">
        <v>100</v>
      </c>
      <c r="I5861" s="132">
        <v>0</v>
      </c>
    </row>
    <row r="5862" spans="1:9" ht="13.5" customHeight="1" x14ac:dyDescent="0.2">
      <c r="A5862" s="127">
        <v>10185</v>
      </c>
      <c r="B5862" s="127" t="str">
        <f t="shared" si="92"/>
        <v>I03</v>
      </c>
      <c r="C5862" s="129" t="s">
        <v>7</v>
      </c>
      <c r="D5862" s="130">
        <v>-34317</v>
      </c>
      <c r="E5862" s="130">
        <v>-47139</v>
      </c>
      <c r="F5862" s="130">
        <v>0</v>
      </c>
      <c r="G5862" s="130">
        <v>-47139</v>
      </c>
      <c r="H5862" s="131">
        <v>137.36340589212344</v>
      </c>
      <c r="I5862" s="132">
        <v>12822</v>
      </c>
    </row>
    <row r="5863" spans="1:9" ht="13.5" customHeight="1" x14ac:dyDescent="0.2">
      <c r="A5863" s="127">
        <v>10185</v>
      </c>
      <c r="B5863" s="127" t="str">
        <f t="shared" si="92"/>
        <v>I05</v>
      </c>
      <c r="C5863" s="129" t="s">
        <v>8</v>
      </c>
      <c r="D5863" s="130">
        <v>-1870</v>
      </c>
      <c r="E5863" s="130">
        <v>0</v>
      </c>
      <c r="F5863" s="130">
        <v>0</v>
      </c>
      <c r="G5863" s="130">
        <v>0</v>
      </c>
      <c r="H5863" s="131">
        <v>0</v>
      </c>
      <c r="I5863" s="132">
        <v>-1870</v>
      </c>
    </row>
    <row r="5864" spans="1:9" ht="13.5" customHeight="1" x14ac:dyDescent="0.2">
      <c r="A5864" s="127">
        <v>10185</v>
      </c>
      <c r="B5864" s="127" t="str">
        <f t="shared" si="92"/>
        <v>I07</v>
      </c>
      <c r="C5864" s="129" t="s">
        <v>212</v>
      </c>
      <c r="D5864" s="130">
        <v>-10800</v>
      </c>
      <c r="E5864" s="130">
        <v>-5458.75</v>
      </c>
      <c r="F5864" s="130">
        <v>0</v>
      </c>
      <c r="G5864" s="130">
        <v>-5458.75</v>
      </c>
      <c r="H5864" s="131">
        <v>50.543981481481488</v>
      </c>
      <c r="I5864" s="132">
        <v>-5341.25</v>
      </c>
    </row>
    <row r="5865" spans="1:9" ht="13.5" customHeight="1" x14ac:dyDescent="0.2">
      <c r="A5865" s="127">
        <v>10185</v>
      </c>
      <c r="B5865" s="127" t="str">
        <f t="shared" si="92"/>
        <v>I08</v>
      </c>
      <c r="C5865" s="129" t="s">
        <v>213</v>
      </c>
      <c r="D5865" s="130">
        <v>-4000</v>
      </c>
      <c r="E5865" s="130">
        <v>-7110</v>
      </c>
      <c r="F5865" s="130">
        <v>0</v>
      </c>
      <c r="G5865" s="130">
        <v>-7110</v>
      </c>
      <c r="H5865" s="131">
        <v>177.75</v>
      </c>
      <c r="I5865" s="132">
        <v>3110</v>
      </c>
    </row>
    <row r="5866" spans="1:9" ht="13.5" customHeight="1" x14ac:dyDescent="0.2">
      <c r="A5866" s="127">
        <v>10185</v>
      </c>
      <c r="B5866" s="127" t="str">
        <f t="shared" si="92"/>
        <v>I13</v>
      </c>
      <c r="C5866" s="129" t="s">
        <v>12</v>
      </c>
      <c r="D5866" s="130">
        <v>-580</v>
      </c>
      <c r="E5866" s="130">
        <v>-215.44</v>
      </c>
      <c r="F5866" s="130">
        <v>0</v>
      </c>
      <c r="G5866" s="130">
        <v>-215.44</v>
      </c>
      <c r="H5866" s="131">
        <v>37.144827586206894</v>
      </c>
      <c r="I5866" s="132">
        <v>-364.56</v>
      </c>
    </row>
    <row r="5867" spans="1:9" ht="12.75" customHeight="1" x14ac:dyDescent="0.2">
      <c r="A5867" s="127">
        <v>10185</v>
      </c>
      <c r="B5867" s="127" t="str">
        <f t="shared" si="92"/>
        <v/>
      </c>
    </row>
    <row r="5868" spans="1:9" ht="13.5" customHeight="1" x14ac:dyDescent="0.2">
      <c r="A5868" s="127">
        <v>10185</v>
      </c>
      <c r="C5868" s="143" t="s">
        <v>14</v>
      </c>
      <c r="D5868" s="144">
        <v>-457873</v>
      </c>
      <c r="E5868" s="144">
        <v>-466229.19</v>
      </c>
      <c r="F5868" s="144">
        <v>0</v>
      </c>
      <c r="G5868" s="144">
        <v>-466229.19</v>
      </c>
      <c r="H5868" s="145">
        <v>101.82500169260909</v>
      </c>
      <c r="I5868" s="146">
        <v>8356.19</v>
      </c>
    </row>
    <row r="5869" spans="1:9" ht="0.75" customHeight="1" x14ac:dyDescent="0.2">
      <c r="A5869" s="127">
        <v>10185</v>
      </c>
      <c r="B5869" s="127" t="str">
        <f t="shared" si="92"/>
        <v/>
      </c>
    </row>
    <row r="5870" spans="1:9" ht="13.5" customHeight="1" x14ac:dyDescent="0.2">
      <c r="A5870" s="127">
        <v>10185</v>
      </c>
      <c r="B5870" s="127" t="str">
        <f t="shared" ref="B5870:B5933" si="93">LEFT(C5870,3)</f>
        <v>E01</v>
      </c>
      <c r="C5870" s="129" t="s">
        <v>15</v>
      </c>
      <c r="D5870" s="130">
        <v>297960</v>
      </c>
      <c r="E5870" s="130">
        <v>0</v>
      </c>
      <c r="F5870" s="130">
        <v>0</v>
      </c>
      <c r="G5870" s="130">
        <v>0</v>
      </c>
      <c r="H5870" s="131">
        <v>0</v>
      </c>
      <c r="I5870" s="132">
        <v>297960</v>
      </c>
    </row>
    <row r="5871" spans="1:9" ht="13.5" customHeight="1" x14ac:dyDescent="0.2">
      <c r="A5871" s="127">
        <v>10185</v>
      </c>
      <c r="B5871" s="127" t="str">
        <f t="shared" si="93"/>
        <v>E03</v>
      </c>
      <c r="C5871" s="129" t="s">
        <v>17</v>
      </c>
      <c r="D5871" s="130">
        <v>13923</v>
      </c>
      <c r="E5871" s="130">
        <v>0</v>
      </c>
      <c r="F5871" s="130">
        <v>0</v>
      </c>
      <c r="G5871" s="130">
        <v>0</v>
      </c>
      <c r="H5871" s="131">
        <v>0</v>
      </c>
      <c r="I5871" s="132">
        <v>13923</v>
      </c>
    </row>
    <row r="5872" spans="1:9" ht="13.5" customHeight="1" x14ac:dyDescent="0.2">
      <c r="A5872" s="127">
        <v>10185</v>
      </c>
      <c r="B5872" s="127" t="str">
        <f t="shared" si="93"/>
        <v>E05</v>
      </c>
      <c r="C5872" s="129" t="s">
        <v>214</v>
      </c>
      <c r="D5872" s="130">
        <v>27921</v>
      </c>
      <c r="E5872" s="130">
        <v>0</v>
      </c>
      <c r="F5872" s="130">
        <v>0</v>
      </c>
      <c r="G5872" s="130">
        <v>0</v>
      </c>
      <c r="H5872" s="131">
        <v>0</v>
      </c>
      <c r="I5872" s="132">
        <v>27921</v>
      </c>
    </row>
    <row r="5873" spans="1:9" ht="13.5" customHeight="1" x14ac:dyDescent="0.2">
      <c r="A5873" s="127">
        <v>10185</v>
      </c>
      <c r="B5873" s="127" t="str">
        <f t="shared" si="93"/>
        <v>E08</v>
      </c>
      <c r="C5873" s="129" t="s">
        <v>20</v>
      </c>
      <c r="D5873" s="130">
        <v>2334</v>
      </c>
      <c r="E5873" s="130">
        <v>35.47</v>
      </c>
      <c r="F5873" s="130">
        <v>0</v>
      </c>
      <c r="G5873" s="130">
        <v>35.47</v>
      </c>
      <c r="H5873" s="131">
        <v>1.5197086546700942</v>
      </c>
      <c r="I5873" s="132">
        <v>2298.5300000000002</v>
      </c>
    </row>
    <row r="5874" spans="1:9" ht="13.5" customHeight="1" x14ac:dyDescent="0.2">
      <c r="A5874" s="127">
        <v>10185</v>
      </c>
      <c r="B5874" s="127" t="str">
        <f t="shared" si="93"/>
        <v>E09</v>
      </c>
      <c r="C5874" s="129" t="s">
        <v>215</v>
      </c>
      <c r="D5874" s="130">
        <v>3350</v>
      </c>
      <c r="E5874" s="130">
        <v>1074.3</v>
      </c>
      <c r="F5874" s="130">
        <v>0</v>
      </c>
      <c r="G5874" s="130">
        <v>1074.3</v>
      </c>
      <c r="H5874" s="131">
        <v>32.068656716417912</v>
      </c>
      <c r="I5874" s="132">
        <v>2275.6999999999998</v>
      </c>
    </row>
    <row r="5875" spans="1:9" ht="13.5" customHeight="1" x14ac:dyDescent="0.2">
      <c r="A5875" s="127">
        <v>10185</v>
      </c>
      <c r="B5875" s="127" t="str">
        <f t="shared" si="93"/>
        <v>E10</v>
      </c>
      <c r="C5875" s="129" t="s">
        <v>21</v>
      </c>
      <c r="D5875" s="130">
        <v>1933</v>
      </c>
      <c r="E5875" s="130">
        <v>1933.44</v>
      </c>
      <c r="F5875" s="130">
        <v>0</v>
      </c>
      <c r="G5875" s="130">
        <v>1933.44</v>
      </c>
      <c r="H5875" s="131">
        <v>100.02276254526643</v>
      </c>
      <c r="I5875" s="132">
        <v>-0.44</v>
      </c>
    </row>
    <row r="5876" spans="1:9" ht="12.75" customHeight="1" x14ac:dyDescent="0.2">
      <c r="A5876" s="127">
        <v>10185</v>
      </c>
      <c r="B5876" s="127" t="str">
        <f t="shared" si="93"/>
        <v/>
      </c>
    </row>
    <row r="5877" spans="1:9" ht="13.5" customHeight="1" x14ac:dyDescent="0.2">
      <c r="A5877" s="127">
        <v>10185</v>
      </c>
      <c r="C5877" s="143" t="s">
        <v>23</v>
      </c>
      <c r="D5877" s="144">
        <v>347421</v>
      </c>
      <c r="E5877" s="144">
        <v>3043.21</v>
      </c>
      <c r="F5877" s="144">
        <v>0</v>
      </c>
      <c r="G5877" s="144">
        <v>3043.21</v>
      </c>
      <c r="H5877" s="145">
        <v>0.87594302013983039</v>
      </c>
      <c r="I5877" s="146">
        <v>344377.79</v>
      </c>
    </row>
    <row r="5878" spans="1:9" ht="13.5" customHeight="1" x14ac:dyDescent="0.2">
      <c r="A5878" s="127">
        <v>10185</v>
      </c>
      <c r="B5878" s="127" t="str">
        <f t="shared" si="93"/>
        <v>E12</v>
      </c>
      <c r="C5878" s="129" t="s">
        <v>24</v>
      </c>
      <c r="D5878" s="130">
        <v>600</v>
      </c>
      <c r="E5878" s="130">
        <v>126.52</v>
      </c>
      <c r="F5878" s="130">
        <v>0</v>
      </c>
      <c r="G5878" s="130">
        <v>126.52</v>
      </c>
      <c r="H5878" s="131">
        <v>21.086666666666666</v>
      </c>
      <c r="I5878" s="132">
        <v>473.48</v>
      </c>
    </row>
    <row r="5879" spans="1:9" ht="13.5" customHeight="1" x14ac:dyDescent="0.2">
      <c r="A5879" s="127">
        <v>10185</v>
      </c>
      <c r="B5879" s="127" t="str">
        <f t="shared" si="93"/>
        <v>E13</v>
      </c>
      <c r="C5879" s="129" t="s">
        <v>216</v>
      </c>
      <c r="D5879" s="130">
        <v>300</v>
      </c>
      <c r="E5879" s="130">
        <v>92.63</v>
      </c>
      <c r="F5879" s="130">
        <v>0</v>
      </c>
      <c r="G5879" s="130">
        <v>92.63</v>
      </c>
      <c r="H5879" s="131">
        <v>30.876666666666662</v>
      </c>
      <c r="I5879" s="132">
        <v>207.37</v>
      </c>
    </row>
    <row r="5880" spans="1:9" ht="13.5" customHeight="1" x14ac:dyDescent="0.2">
      <c r="A5880" s="127">
        <v>10185</v>
      </c>
      <c r="B5880" s="127" t="str">
        <f t="shared" si="93"/>
        <v>E14</v>
      </c>
      <c r="C5880" s="129" t="s">
        <v>25</v>
      </c>
      <c r="D5880" s="130">
        <v>200</v>
      </c>
      <c r="E5880" s="130">
        <v>0</v>
      </c>
      <c r="F5880" s="130">
        <v>0</v>
      </c>
      <c r="G5880" s="130">
        <v>0</v>
      </c>
      <c r="H5880" s="131">
        <v>0</v>
      </c>
      <c r="I5880" s="132">
        <v>200</v>
      </c>
    </row>
    <row r="5881" spans="1:9" ht="13.5" customHeight="1" x14ac:dyDescent="0.2">
      <c r="A5881" s="127">
        <v>10185</v>
      </c>
      <c r="B5881" s="127" t="str">
        <f t="shared" si="93"/>
        <v>E17</v>
      </c>
      <c r="C5881" s="129" t="s">
        <v>28</v>
      </c>
      <c r="D5881" s="130">
        <v>0</v>
      </c>
      <c r="E5881" s="130">
        <v>3558.55</v>
      </c>
      <c r="F5881" s="130">
        <v>0</v>
      </c>
      <c r="G5881" s="130">
        <v>3558.55</v>
      </c>
      <c r="H5881" s="131">
        <v>0</v>
      </c>
      <c r="I5881" s="132">
        <v>-3558.55</v>
      </c>
    </row>
    <row r="5882" spans="1:9" ht="13.5" customHeight="1" x14ac:dyDescent="0.2">
      <c r="A5882" s="127">
        <v>10185</v>
      </c>
      <c r="B5882" s="127" t="str">
        <f t="shared" si="93"/>
        <v>E18</v>
      </c>
      <c r="C5882" s="129" t="s">
        <v>29</v>
      </c>
      <c r="D5882" s="130">
        <v>100</v>
      </c>
      <c r="E5882" s="130">
        <v>0</v>
      </c>
      <c r="F5882" s="130">
        <v>0</v>
      </c>
      <c r="G5882" s="130">
        <v>0</v>
      </c>
      <c r="H5882" s="131">
        <v>0</v>
      </c>
      <c r="I5882" s="132">
        <v>100</v>
      </c>
    </row>
    <row r="5883" spans="1:9" ht="12.75" customHeight="1" x14ac:dyDescent="0.2">
      <c r="A5883" s="127">
        <v>10185</v>
      </c>
      <c r="B5883" s="127" t="str">
        <f t="shared" si="93"/>
        <v/>
      </c>
    </row>
    <row r="5884" spans="1:9" ht="13.5" customHeight="1" x14ac:dyDescent="0.2">
      <c r="A5884" s="127">
        <v>10185</v>
      </c>
      <c r="C5884" s="143" t="s">
        <v>30</v>
      </c>
      <c r="D5884" s="144">
        <v>1200</v>
      </c>
      <c r="E5884" s="144">
        <v>3777.7</v>
      </c>
      <c r="F5884" s="144">
        <v>0</v>
      </c>
      <c r="G5884" s="144">
        <v>3777.7</v>
      </c>
      <c r="H5884" s="145">
        <v>314.80833333333334</v>
      </c>
      <c r="I5884" s="146">
        <v>-2577.6999999999998</v>
      </c>
    </row>
    <row r="5885" spans="1:9" ht="13.5" customHeight="1" x14ac:dyDescent="0.2">
      <c r="A5885" s="127">
        <v>10185</v>
      </c>
      <c r="B5885" s="127" t="str">
        <f t="shared" si="93"/>
        <v>E19</v>
      </c>
      <c r="C5885" s="129" t="s">
        <v>31</v>
      </c>
      <c r="D5885" s="130">
        <v>30130</v>
      </c>
      <c r="E5885" s="130">
        <v>3237.99</v>
      </c>
      <c r="F5885" s="130">
        <v>0</v>
      </c>
      <c r="G5885" s="130">
        <v>3237.99</v>
      </c>
      <c r="H5885" s="131">
        <v>10.746730833056754</v>
      </c>
      <c r="I5885" s="132">
        <v>26892.01</v>
      </c>
    </row>
    <row r="5886" spans="1:9" ht="13.5" customHeight="1" x14ac:dyDescent="0.2">
      <c r="A5886" s="127">
        <v>10185</v>
      </c>
      <c r="B5886" s="127" t="str">
        <f t="shared" si="93"/>
        <v>E20</v>
      </c>
      <c r="C5886" s="129" t="s">
        <v>32</v>
      </c>
      <c r="D5886" s="130">
        <v>6312</v>
      </c>
      <c r="E5886" s="130">
        <v>4275.3</v>
      </c>
      <c r="F5886" s="130">
        <v>0</v>
      </c>
      <c r="G5886" s="130">
        <v>4275.3</v>
      </c>
      <c r="H5886" s="131">
        <v>67.732889733840295</v>
      </c>
      <c r="I5886" s="132">
        <v>2036.7</v>
      </c>
    </row>
    <row r="5887" spans="1:9" ht="13.5" customHeight="1" x14ac:dyDescent="0.2">
      <c r="A5887" s="127">
        <v>10185</v>
      </c>
      <c r="B5887" s="127" t="str">
        <f t="shared" si="93"/>
        <v>E21</v>
      </c>
      <c r="C5887" s="129" t="s">
        <v>302</v>
      </c>
      <c r="D5887" s="130">
        <v>4500</v>
      </c>
      <c r="E5887" s="130">
        <v>519.83000000000004</v>
      </c>
      <c r="F5887" s="130">
        <v>0</v>
      </c>
      <c r="G5887" s="130">
        <v>519.83000000000004</v>
      </c>
      <c r="H5887" s="131">
        <v>11.551777777777779</v>
      </c>
      <c r="I5887" s="132">
        <v>3980.17</v>
      </c>
    </row>
    <row r="5888" spans="1:9" ht="13.5" customHeight="1" x14ac:dyDescent="0.2">
      <c r="A5888" s="127">
        <v>10185</v>
      </c>
      <c r="B5888" s="127" t="str">
        <f t="shared" si="93"/>
        <v>E22</v>
      </c>
      <c r="C5888" s="129" t="s">
        <v>33</v>
      </c>
      <c r="D5888" s="130">
        <v>10583</v>
      </c>
      <c r="E5888" s="130">
        <v>6752.93</v>
      </c>
      <c r="F5888" s="130">
        <v>0</v>
      </c>
      <c r="G5888" s="130">
        <v>6752.93</v>
      </c>
      <c r="H5888" s="131">
        <v>63.809222337711425</v>
      </c>
      <c r="I5888" s="132">
        <v>3830.07</v>
      </c>
    </row>
    <row r="5889" spans="1:9" ht="13.5" customHeight="1" x14ac:dyDescent="0.2">
      <c r="A5889" s="127">
        <v>10185</v>
      </c>
      <c r="B5889" s="127" t="str">
        <f t="shared" si="93"/>
        <v>E23</v>
      </c>
      <c r="C5889" s="129" t="s">
        <v>34</v>
      </c>
      <c r="D5889" s="130">
        <v>1120</v>
      </c>
      <c r="E5889" s="130">
        <v>0</v>
      </c>
      <c r="F5889" s="130">
        <v>0</v>
      </c>
      <c r="G5889" s="130">
        <v>0</v>
      </c>
      <c r="H5889" s="131">
        <v>0</v>
      </c>
      <c r="I5889" s="132">
        <v>1120</v>
      </c>
    </row>
    <row r="5890" spans="1:9" ht="13.5" customHeight="1" x14ac:dyDescent="0.2">
      <c r="A5890" s="127">
        <v>10185</v>
      </c>
      <c r="B5890" s="127" t="str">
        <f t="shared" si="93"/>
        <v>E25</v>
      </c>
      <c r="C5890" s="129" t="s">
        <v>36</v>
      </c>
      <c r="D5890" s="130">
        <v>380</v>
      </c>
      <c r="E5890" s="130">
        <v>52.06</v>
      </c>
      <c r="F5890" s="130">
        <v>0</v>
      </c>
      <c r="G5890" s="130">
        <v>52.06</v>
      </c>
      <c r="H5890" s="131">
        <v>13.7</v>
      </c>
      <c r="I5890" s="132">
        <v>327.94</v>
      </c>
    </row>
    <row r="5891" spans="1:9" ht="12.75" customHeight="1" x14ac:dyDescent="0.2">
      <c r="A5891" s="127">
        <v>10185</v>
      </c>
      <c r="B5891" s="127" t="str">
        <f t="shared" si="93"/>
        <v/>
      </c>
    </row>
    <row r="5892" spans="1:9" ht="13.5" customHeight="1" x14ac:dyDescent="0.2">
      <c r="A5892" s="127">
        <v>10185</v>
      </c>
      <c r="C5892" s="143" t="s">
        <v>37</v>
      </c>
      <c r="D5892" s="144">
        <v>53025</v>
      </c>
      <c r="E5892" s="144">
        <v>14838.11</v>
      </c>
      <c r="F5892" s="144">
        <v>0</v>
      </c>
      <c r="G5892" s="144">
        <v>14838.11</v>
      </c>
      <c r="H5892" s="145">
        <v>27.983234323432342</v>
      </c>
      <c r="I5892" s="146">
        <v>38186.89</v>
      </c>
    </row>
    <row r="5893" spans="1:9" ht="13.5" customHeight="1" x14ac:dyDescent="0.2">
      <c r="A5893" s="127">
        <v>10185</v>
      </c>
      <c r="B5893" s="127" t="str">
        <f t="shared" si="93"/>
        <v>E26</v>
      </c>
      <c r="C5893" s="129" t="s">
        <v>38</v>
      </c>
      <c r="D5893" s="130">
        <v>35370</v>
      </c>
      <c r="E5893" s="130">
        <v>22875</v>
      </c>
      <c r="F5893" s="130">
        <v>0</v>
      </c>
      <c r="G5893" s="130">
        <v>22875</v>
      </c>
      <c r="H5893" s="131">
        <v>64.673452078032227</v>
      </c>
      <c r="I5893" s="132">
        <v>12495</v>
      </c>
    </row>
    <row r="5894" spans="1:9" ht="13.5" customHeight="1" x14ac:dyDescent="0.2">
      <c r="A5894" s="127">
        <v>10185</v>
      </c>
      <c r="B5894" s="127" t="str">
        <f t="shared" si="93"/>
        <v>E27</v>
      </c>
      <c r="C5894" s="129" t="s">
        <v>39</v>
      </c>
      <c r="D5894" s="130">
        <v>45740</v>
      </c>
      <c r="E5894" s="130">
        <v>13882.439999999997</v>
      </c>
      <c r="F5894" s="130">
        <v>0</v>
      </c>
      <c r="G5894" s="130">
        <v>13882.439999999997</v>
      </c>
      <c r="H5894" s="131">
        <v>30.350765194578045</v>
      </c>
      <c r="I5894" s="132">
        <v>31857.56</v>
      </c>
    </row>
    <row r="5895" spans="1:9" ht="13.5" customHeight="1" x14ac:dyDescent="0.2">
      <c r="A5895" s="127">
        <v>10185</v>
      </c>
      <c r="B5895" s="127" t="str">
        <f t="shared" si="93"/>
        <v>E28</v>
      </c>
      <c r="C5895" s="129" t="s">
        <v>40</v>
      </c>
      <c r="D5895" s="130">
        <v>25250</v>
      </c>
      <c r="E5895" s="130">
        <v>10540</v>
      </c>
      <c r="F5895" s="130">
        <v>0</v>
      </c>
      <c r="G5895" s="130">
        <v>10540</v>
      </c>
      <c r="H5895" s="131">
        <v>41.742574257425737</v>
      </c>
      <c r="I5895" s="132">
        <v>14710</v>
      </c>
    </row>
    <row r="5896" spans="1:9" ht="12.75" customHeight="1" x14ac:dyDescent="0.2">
      <c r="A5896" s="127">
        <v>10185</v>
      </c>
      <c r="B5896" s="127" t="str">
        <f t="shared" si="93"/>
        <v/>
      </c>
    </row>
    <row r="5897" spans="1:9" ht="13.5" customHeight="1" x14ac:dyDescent="0.2">
      <c r="A5897" s="127">
        <v>10185</v>
      </c>
      <c r="C5897" s="143" t="s">
        <v>41</v>
      </c>
      <c r="D5897" s="144">
        <v>106360</v>
      </c>
      <c r="E5897" s="144">
        <v>47297.440000000002</v>
      </c>
      <c r="F5897" s="144">
        <v>0</v>
      </c>
      <c r="G5897" s="144">
        <v>47297.440000000002</v>
      </c>
      <c r="H5897" s="145">
        <v>44.469198946972547</v>
      </c>
      <c r="I5897" s="146">
        <v>59062.559999999998</v>
      </c>
    </row>
    <row r="5898" spans="1:9" ht="13.5" customHeight="1" x14ac:dyDescent="0.2">
      <c r="A5898" s="127">
        <v>10185</v>
      </c>
      <c r="B5898" s="127" t="str">
        <f t="shared" si="93"/>
        <v>Con</v>
      </c>
      <c r="C5898" s="129" t="s">
        <v>42</v>
      </c>
      <c r="D5898" s="130">
        <v>50142</v>
      </c>
      <c r="E5898" s="130">
        <v>0</v>
      </c>
      <c r="F5898" s="130">
        <v>0</v>
      </c>
      <c r="G5898" s="130">
        <v>0</v>
      </c>
      <c r="H5898" s="131">
        <v>0</v>
      </c>
      <c r="I5898" s="132">
        <v>50142</v>
      </c>
    </row>
    <row r="5899" spans="1:9" ht="12.75" customHeight="1" x14ac:dyDescent="0.2">
      <c r="A5899" s="127">
        <v>10185</v>
      </c>
      <c r="B5899" s="127" t="str">
        <f t="shared" si="93"/>
        <v/>
      </c>
    </row>
    <row r="5900" spans="1:9" ht="13.5" customHeight="1" x14ac:dyDescent="0.2">
      <c r="A5900" s="127">
        <v>10185</v>
      </c>
      <c r="C5900" s="143" t="s">
        <v>44</v>
      </c>
      <c r="D5900" s="144">
        <v>50142</v>
      </c>
      <c r="E5900" s="144">
        <v>0</v>
      </c>
      <c r="F5900" s="144">
        <v>0</v>
      </c>
      <c r="G5900" s="144">
        <v>0</v>
      </c>
      <c r="H5900" s="145">
        <v>0</v>
      </c>
      <c r="I5900" s="146">
        <v>50142</v>
      </c>
    </row>
    <row r="5901" spans="1:9" ht="0.75" customHeight="1" x14ac:dyDescent="0.2">
      <c r="A5901" s="127">
        <v>10185</v>
      </c>
      <c r="B5901" s="127" t="str">
        <f t="shared" si="93"/>
        <v/>
      </c>
    </row>
    <row r="5902" spans="1:9" ht="15.75" customHeight="1" x14ac:dyDescent="0.2">
      <c r="A5902" s="127">
        <v>10185</v>
      </c>
      <c r="C5902" s="139" t="s">
        <v>45</v>
      </c>
      <c r="D5902" s="140">
        <v>558148</v>
      </c>
      <c r="E5902" s="140">
        <v>68956.460000000006</v>
      </c>
      <c r="F5902" s="140">
        <v>0</v>
      </c>
      <c r="G5902" s="140">
        <v>68956.460000000006</v>
      </c>
      <c r="H5902" s="141">
        <v>12.354511706572451</v>
      </c>
      <c r="I5902" s="142">
        <v>489191.54</v>
      </c>
    </row>
    <row r="5903" spans="1:9" ht="14.25" customHeight="1" x14ac:dyDescent="0.2">
      <c r="A5903" s="127">
        <v>10185</v>
      </c>
      <c r="B5903" s="127" t="s">
        <v>322</v>
      </c>
      <c r="C5903" s="161" t="s">
        <v>46</v>
      </c>
      <c r="D5903" s="162">
        <v>100275</v>
      </c>
      <c r="E5903" s="162">
        <v>-397272.73</v>
      </c>
      <c r="F5903" s="162">
        <v>0</v>
      </c>
      <c r="G5903" s="162">
        <v>-397272.73</v>
      </c>
      <c r="H5903" s="151">
        <v>-396.18322612814757</v>
      </c>
      <c r="I5903" s="152">
        <v>497547.73</v>
      </c>
    </row>
    <row r="5904" spans="1:9" ht="16.5" customHeight="1" x14ac:dyDescent="0.2">
      <c r="A5904" s="127">
        <v>10185</v>
      </c>
      <c r="B5904" s="127" t="s">
        <v>323</v>
      </c>
      <c r="C5904" s="153" t="s">
        <v>47</v>
      </c>
      <c r="D5904" s="154">
        <v>10655</v>
      </c>
      <c r="E5904" s="155"/>
      <c r="F5904" s="155"/>
      <c r="G5904" s="155"/>
      <c r="H5904" s="155"/>
      <c r="I5904" s="156"/>
    </row>
    <row r="5905" spans="1:9" ht="13.5" customHeight="1" x14ac:dyDescent="0.2">
      <c r="A5905" s="127">
        <v>10185</v>
      </c>
      <c r="B5905" s="127" t="str">
        <f>LEFT(C5905,4)</f>
        <v>CI01</v>
      </c>
      <c r="C5905" s="129" t="s">
        <v>48</v>
      </c>
      <c r="D5905" s="130">
        <v>-4135</v>
      </c>
      <c r="E5905" s="130">
        <v>0</v>
      </c>
      <c r="F5905" s="130">
        <v>0</v>
      </c>
      <c r="G5905" s="130">
        <v>0</v>
      </c>
      <c r="H5905" s="131">
        <v>0</v>
      </c>
      <c r="I5905" s="132">
        <v>-4135</v>
      </c>
    </row>
    <row r="5906" spans="1:9" ht="12.75" customHeight="1" x14ac:dyDescent="0.2">
      <c r="A5906" s="127">
        <v>10185</v>
      </c>
      <c r="B5906" s="127" t="str">
        <f t="shared" si="93"/>
        <v/>
      </c>
    </row>
    <row r="5907" spans="1:9" ht="13.5" customHeight="1" x14ac:dyDescent="0.2">
      <c r="A5907" s="127">
        <v>10185</v>
      </c>
      <c r="C5907" s="143" t="s">
        <v>51</v>
      </c>
      <c r="D5907" s="144">
        <v>-4135</v>
      </c>
      <c r="E5907" s="144">
        <v>0</v>
      </c>
      <c r="F5907" s="144">
        <v>0</v>
      </c>
      <c r="G5907" s="144">
        <v>0</v>
      </c>
      <c r="H5907" s="145">
        <v>0</v>
      </c>
      <c r="I5907" s="146">
        <v>-4135</v>
      </c>
    </row>
    <row r="5908" spans="1:9" ht="0.75" customHeight="1" x14ac:dyDescent="0.2">
      <c r="A5908" s="127">
        <v>10185</v>
      </c>
      <c r="B5908" s="127" t="str">
        <f t="shared" si="93"/>
        <v/>
      </c>
    </row>
    <row r="5909" spans="1:9" ht="13.5" customHeight="1" x14ac:dyDescent="0.2">
      <c r="A5909" s="127">
        <v>10185</v>
      </c>
      <c r="B5909" s="127" t="str">
        <f>LEFT(C5909,4)</f>
        <v>CE02</v>
      </c>
      <c r="C5909" s="129" t="s">
        <v>230</v>
      </c>
      <c r="D5909" s="130">
        <v>14790</v>
      </c>
      <c r="E5909" s="130">
        <v>11.9</v>
      </c>
      <c r="F5909" s="130">
        <v>0</v>
      </c>
      <c r="G5909" s="130">
        <v>11.9</v>
      </c>
      <c r="H5909" s="131">
        <v>8.0459770114942514E-2</v>
      </c>
      <c r="I5909" s="132">
        <v>14778.1</v>
      </c>
    </row>
    <row r="5910" spans="1:9" ht="12.75" customHeight="1" x14ac:dyDescent="0.2">
      <c r="A5910" s="127">
        <v>10185</v>
      </c>
      <c r="B5910" s="127" t="str">
        <f t="shared" si="93"/>
        <v/>
      </c>
    </row>
    <row r="5911" spans="1:9" ht="13.5" customHeight="1" x14ac:dyDescent="0.2">
      <c r="A5911" s="127">
        <v>10185</v>
      </c>
      <c r="C5911" s="143" t="s">
        <v>56</v>
      </c>
      <c r="D5911" s="144">
        <v>14790</v>
      </c>
      <c r="E5911" s="144">
        <v>11.9</v>
      </c>
      <c r="F5911" s="144">
        <v>0</v>
      </c>
      <c r="G5911" s="144">
        <v>11.9</v>
      </c>
      <c r="H5911" s="145">
        <v>8.0459770114942514E-2</v>
      </c>
      <c r="I5911" s="146">
        <v>14778.1</v>
      </c>
    </row>
    <row r="5912" spans="1:9" ht="0.75" customHeight="1" x14ac:dyDescent="0.2">
      <c r="A5912" s="127">
        <v>10185</v>
      </c>
      <c r="B5912" s="127" t="str">
        <f t="shared" si="93"/>
        <v/>
      </c>
    </row>
    <row r="5913" spans="1:9" ht="14.25" customHeight="1" x14ac:dyDescent="0.2">
      <c r="A5913" s="127">
        <v>10185</v>
      </c>
      <c r="B5913" s="127" t="s">
        <v>324</v>
      </c>
      <c r="C5913" s="157" t="s">
        <v>57</v>
      </c>
      <c r="D5913" s="158">
        <v>10655</v>
      </c>
      <c r="E5913" s="158">
        <v>11.9</v>
      </c>
      <c r="F5913" s="158">
        <v>0</v>
      </c>
      <c r="G5913" s="158">
        <v>11.9</v>
      </c>
      <c r="H5913" s="159">
        <v>0.11168465509150632</v>
      </c>
      <c r="I5913" s="160">
        <v>10643.1</v>
      </c>
    </row>
    <row r="5914" spans="1:9" ht="0.75" customHeight="1" x14ac:dyDescent="0.2">
      <c r="A5914" s="127">
        <v>10185</v>
      </c>
      <c r="B5914" s="127" t="str">
        <f t="shared" si="93"/>
        <v/>
      </c>
    </row>
    <row r="5915" spans="1:9" ht="14.25" customHeight="1" x14ac:dyDescent="0.2">
      <c r="A5915" s="127">
        <v>10185</v>
      </c>
      <c r="B5915" s="127" t="str">
        <f t="shared" si="93"/>
        <v>TOT</v>
      </c>
      <c r="C5915" s="133" t="s">
        <v>58</v>
      </c>
      <c r="D5915" s="134">
        <v>110930</v>
      </c>
      <c r="E5915" s="134">
        <v>-397260.83</v>
      </c>
      <c r="F5915" s="134">
        <v>0</v>
      </c>
      <c r="G5915" s="134">
        <v>-397260.83</v>
      </c>
      <c r="H5915" s="135">
        <v>-358.11848012259986</v>
      </c>
      <c r="I5915" s="136">
        <v>508190.83</v>
      </c>
    </row>
    <row r="5916" spans="1:9" ht="6.75" customHeight="1" x14ac:dyDescent="0.2">
      <c r="B5916" s="127" t="str">
        <f t="shared" si="93"/>
        <v>Lon</v>
      </c>
      <c r="C5916" s="247" t="s">
        <v>202</v>
      </c>
      <c r="D5916" s="247"/>
      <c r="E5916" s="247"/>
      <c r="F5916" s="247"/>
      <c r="G5916" s="247"/>
    </row>
    <row r="5917" spans="1:9" ht="13.5" customHeight="1" x14ac:dyDescent="0.2">
      <c r="B5917" s="127" t="str">
        <f t="shared" si="93"/>
        <v/>
      </c>
      <c r="C5917" s="247"/>
      <c r="D5917" s="247"/>
      <c r="E5917" s="247"/>
      <c r="F5917" s="247"/>
      <c r="G5917" s="247"/>
    </row>
    <row r="5918" spans="1:9" ht="6.75" customHeight="1" x14ac:dyDescent="0.2">
      <c r="B5918" s="127" t="str">
        <f t="shared" si="93"/>
        <v/>
      </c>
      <c r="C5918" s="247"/>
      <c r="D5918" s="247"/>
      <c r="E5918" s="247"/>
      <c r="F5918" s="247"/>
      <c r="G5918" s="247"/>
    </row>
    <row r="5919" spans="1:9" ht="13.5" customHeight="1" x14ac:dyDescent="0.2">
      <c r="B5919" s="127" t="str">
        <f t="shared" si="93"/>
        <v>Rep</v>
      </c>
      <c r="C5919" s="248" t="s">
        <v>203</v>
      </c>
      <c r="D5919" s="248"/>
      <c r="E5919" s="248"/>
      <c r="F5919" s="248"/>
      <c r="G5919" s="248"/>
    </row>
    <row r="5920" spans="1:9" ht="6.75" customHeight="1" x14ac:dyDescent="0.2">
      <c r="B5920" s="127" t="str">
        <f t="shared" si="93"/>
        <v/>
      </c>
    </row>
    <row r="5921" spans="1:9" ht="12.75" customHeight="1" x14ac:dyDescent="0.2">
      <c r="B5921" s="127" t="str">
        <f t="shared" si="93"/>
        <v>Cos</v>
      </c>
      <c r="C5921" s="248" t="s">
        <v>312</v>
      </c>
      <c r="D5921" s="248"/>
      <c r="E5921" s="248"/>
      <c r="F5921" s="248"/>
      <c r="G5921" s="248"/>
    </row>
    <row r="5922" spans="1:9" ht="13.5" customHeight="1" x14ac:dyDescent="0.2">
      <c r="B5922" s="127" t="str">
        <f t="shared" si="93"/>
        <v/>
      </c>
      <c r="C5922" s="248"/>
      <c r="D5922" s="248"/>
      <c r="E5922" s="248"/>
      <c r="F5922" s="248"/>
      <c r="G5922" s="248"/>
    </row>
    <row r="5923" spans="1:9" ht="6" customHeight="1" x14ac:dyDescent="0.2">
      <c r="B5923" s="127" t="str">
        <f t="shared" si="93"/>
        <v/>
      </c>
    </row>
    <row r="5924" spans="1:9" ht="13.5" customHeight="1" x14ac:dyDescent="0.2">
      <c r="B5924" s="127" t="str">
        <f t="shared" si="93"/>
        <v xml:space="preserve">
CF</v>
      </c>
      <c r="C5924" s="249" t="s">
        <v>205</v>
      </c>
      <c r="D5924" s="251" t="s">
        <v>206</v>
      </c>
      <c r="E5924" s="251" t="s">
        <v>207</v>
      </c>
      <c r="F5924" s="251" t="s">
        <v>208</v>
      </c>
      <c r="G5924" s="252" t="s">
        <v>209</v>
      </c>
      <c r="H5924" s="245" t="s">
        <v>210</v>
      </c>
      <c r="I5924" s="243" t="s">
        <v>211</v>
      </c>
    </row>
    <row r="5925" spans="1:9" ht="15" customHeight="1" x14ac:dyDescent="0.2">
      <c r="B5925" s="127" t="str">
        <f t="shared" si="93"/>
        <v/>
      </c>
      <c r="C5925" s="250"/>
      <c r="D5925" s="246"/>
      <c r="E5925" s="246"/>
      <c r="F5925" s="246"/>
      <c r="G5925" s="253"/>
      <c r="H5925" s="246"/>
      <c r="I5925" s="244"/>
    </row>
    <row r="5926" spans="1:9" ht="16.5" customHeight="1" x14ac:dyDescent="0.2">
      <c r="A5926" s="127">
        <v>10188</v>
      </c>
      <c r="B5926" s="126" t="s">
        <v>321</v>
      </c>
      <c r="C5926" s="147" t="s">
        <v>5</v>
      </c>
      <c r="D5926" s="148">
        <v>114165</v>
      </c>
      <c r="E5926" s="149"/>
      <c r="F5926" s="149"/>
      <c r="G5926" s="149"/>
      <c r="H5926" s="149"/>
      <c r="I5926" s="150"/>
    </row>
    <row r="5927" spans="1:9" ht="13.5" customHeight="1" x14ac:dyDescent="0.2">
      <c r="A5927" s="127">
        <v>10188</v>
      </c>
      <c r="B5927" s="127" t="str">
        <f t="shared" si="93"/>
        <v>I01</v>
      </c>
      <c r="C5927" s="129" t="s">
        <v>6</v>
      </c>
      <c r="D5927" s="130">
        <v>-1458173</v>
      </c>
      <c r="E5927" s="130">
        <v>-1430673</v>
      </c>
      <c r="F5927" s="130">
        <v>0</v>
      </c>
      <c r="G5927" s="130">
        <v>-1430673</v>
      </c>
      <c r="H5927" s="131">
        <v>98.114078370673454</v>
      </c>
      <c r="I5927" s="132">
        <v>-27500</v>
      </c>
    </row>
    <row r="5928" spans="1:9" ht="13.5" customHeight="1" x14ac:dyDescent="0.2">
      <c r="A5928" s="127">
        <v>10188</v>
      </c>
      <c r="B5928" s="127" t="str">
        <f t="shared" si="93"/>
        <v>I03</v>
      </c>
      <c r="C5928" s="129" t="s">
        <v>7</v>
      </c>
      <c r="D5928" s="130">
        <v>-843370</v>
      </c>
      <c r="E5928" s="130">
        <v>-751442</v>
      </c>
      <c r="F5928" s="130">
        <v>0</v>
      </c>
      <c r="G5928" s="130">
        <v>-751442</v>
      </c>
      <c r="H5928" s="131">
        <v>89.099920556813728</v>
      </c>
      <c r="I5928" s="132">
        <v>-91928</v>
      </c>
    </row>
    <row r="5929" spans="1:9" ht="13.5" customHeight="1" x14ac:dyDescent="0.2">
      <c r="A5929" s="127">
        <v>10188</v>
      </c>
      <c r="B5929" s="127" t="str">
        <f t="shared" si="93"/>
        <v>I05</v>
      </c>
      <c r="C5929" s="129" t="s">
        <v>8</v>
      </c>
      <c r="D5929" s="130">
        <v>-50325</v>
      </c>
      <c r="E5929" s="130">
        <v>0</v>
      </c>
      <c r="F5929" s="130">
        <v>0</v>
      </c>
      <c r="G5929" s="130">
        <v>0</v>
      </c>
      <c r="H5929" s="131">
        <v>0</v>
      </c>
      <c r="I5929" s="132">
        <v>-50325</v>
      </c>
    </row>
    <row r="5930" spans="1:9" ht="13.5" customHeight="1" x14ac:dyDescent="0.2">
      <c r="A5930" s="127">
        <v>10188</v>
      </c>
      <c r="B5930" s="127" t="str">
        <f t="shared" si="93"/>
        <v>I07</v>
      </c>
      <c r="C5930" s="129" t="s">
        <v>212</v>
      </c>
      <c r="D5930" s="130">
        <v>0</v>
      </c>
      <c r="E5930" s="130">
        <v>14205</v>
      </c>
      <c r="F5930" s="130">
        <v>0</v>
      </c>
      <c r="G5930" s="130">
        <v>14205</v>
      </c>
      <c r="H5930" s="131">
        <v>0</v>
      </c>
      <c r="I5930" s="132">
        <v>-14205</v>
      </c>
    </row>
    <row r="5931" spans="1:9" ht="13.5" customHeight="1" x14ac:dyDescent="0.2">
      <c r="A5931" s="127">
        <v>10188</v>
      </c>
      <c r="B5931" s="127" t="str">
        <f t="shared" si="93"/>
        <v>I08</v>
      </c>
      <c r="C5931" s="129" t="s">
        <v>213</v>
      </c>
      <c r="D5931" s="130">
        <v>-176730</v>
      </c>
      <c r="E5931" s="130">
        <v>-4229.3100000000004</v>
      </c>
      <c r="F5931" s="130">
        <v>0</v>
      </c>
      <c r="G5931" s="130">
        <v>-4229.3100000000004</v>
      </c>
      <c r="H5931" s="131">
        <v>2.3930911560006791</v>
      </c>
      <c r="I5931" s="132">
        <v>-172500.69</v>
      </c>
    </row>
    <row r="5932" spans="1:9" ht="13.5" customHeight="1" x14ac:dyDescent="0.2">
      <c r="A5932" s="127">
        <v>10188</v>
      </c>
      <c r="B5932" s="127" t="str">
        <f t="shared" si="93"/>
        <v>I09</v>
      </c>
      <c r="C5932" s="129" t="s">
        <v>10</v>
      </c>
      <c r="D5932" s="130">
        <v>0</v>
      </c>
      <c r="E5932" s="130">
        <v>-63.4</v>
      </c>
      <c r="F5932" s="130">
        <v>0</v>
      </c>
      <c r="G5932" s="130">
        <v>-63.4</v>
      </c>
      <c r="H5932" s="131">
        <v>0</v>
      </c>
      <c r="I5932" s="132">
        <v>63.4</v>
      </c>
    </row>
    <row r="5933" spans="1:9" ht="13.5" customHeight="1" x14ac:dyDescent="0.2">
      <c r="A5933" s="127">
        <v>10188</v>
      </c>
      <c r="B5933" s="127" t="str">
        <f t="shared" si="93"/>
        <v>I13</v>
      </c>
      <c r="C5933" s="129" t="s">
        <v>12</v>
      </c>
      <c r="D5933" s="130">
        <v>-11000</v>
      </c>
      <c r="E5933" s="130">
        <v>0</v>
      </c>
      <c r="F5933" s="130">
        <v>0</v>
      </c>
      <c r="G5933" s="130">
        <v>0</v>
      </c>
      <c r="H5933" s="131">
        <v>0</v>
      </c>
      <c r="I5933" s="132">
        <v>-11000</v>
      </c>
    </row>
    <row r="5934" spans="1:9" ht="13.5" customHeight="1" x14ac:dyDescent="0.2">
      <c r="A5934" s="127">
        <v>10188</v>
      </c>
      <c r="B5934" s="127" t="str">
        <f t="shared" ref="B5934:B5997" si="94">LEFT(C5934,3)</f>
        <v>I18</v>
      </c>
      <c r="C5934" s="129" t="s">
        <v>13</v>
      </c>
      <c r="D5934" s="130">
        <v>-1343</v>
      </c>
      <c r="E5934" s="130">
        <v>0</v>
      </c>
      <c r="F5934" s="130">
        <v>0</v>
      </c>
      <c r="G5934" s="130">
        <v>0</v>
      </c>
      <c r="H5934" s="131">
        <v>0</v>
      </c>
      <c r="I5934" s="132">
        <v>-1343</v>
      </c>
    </row>
    <row r="5935" spans="1:9" ht="12.75" customHeight="1" x14ac:dyDescent="0.2">
      <c r="A5935" s="127">
        <v>10188</v>
      </c>
      <c r="B5935" s="127" t="str">
        <f t="shared" si="94"/>
        <v/>
      </c>
    </row>
    <row r="5936" spans="1:9" ht="13.5" customHeight="1" x14ac:dyDescent="0.2">
      <c r="A5936" s="127">
        <v>10188</v>
      </c>
      <c r="C5936" s="143" t="s">
        <v>14</v>
      </c>
      <c r="D5936" s="144">
        <v>-2540941</v>
      </c>
      <c r="E5936" s="144">
        <v>-2172202.71</v>
      </c>
      <c r="F5936" s="144">
        <v>0</v>
      </c>
      <c r="G5936" s="144">
        <v>-2172202.71</v>
      </c>
      <c r="H5936" s="145">
        <v>85.488120739521307</v>
      </c>
      <c r="I5936" s="146">
        <v>-368738.29</v>
      </c>
    </row>
    <row r="5937" spans="1:9" ht="0.75" customHeight="1" x14ac:dyDescent="0.2">
      <c r="A5937" s="127">
        <v>10188</v>
      </c>
      <c r="B5937" s="127" t="str">
        <f t="shared" si="94"/>
        <v/>
      </c>
    </row>
    <row r="5938" spans="1:9" ht="13.5" customHeight="1" x14ac:dyDescent="0.2">
      <c r="A5938" s="127">
        <v>10188</v>
      </c>
      <c r="B5938" s="127" t="str">
        <f t="shared" si="94"/>
        <v>E01</v>
      </c>
      <c r="C5938" s="129" t="s">
        <v>15</v>
      </c>
      <c r="D5938" s="130">
        <v>1433352</v>
      </c>
      <c r="E5938" s="130">
        <v>0</v>
      </c>
      <c r="F5938" s="130">
        <v>0</v>
      </c>
      <c r="G5938" s="130">
        <v>0</v>
      </c>
      <c r="H5938" s="131">
        <v>0</v>
      </c>
      <c r="I5938" s="132">
        <v>1433352</v>
      </c>
    </row>
    <row r="5939" spans="1:9" ht="13.5" customHeight="1" x14ac:dyDescent="0.2">
      <c r="A5939" s="127">
        <v>10188</v>
      </c>
      <c r="B5939" s="127" t="str">
        <f t="shared" si="94"/>
        <v>E02</v>
      </c>
      <c r="C5939" s="129" t="s">
        <v>16</v>
      </c>
      <c r="D5939" s="130">
        <v>110000</v>
      </c>
      <c r="E5939" s="130">
        <v>-16310</v>
      </c>
      <c r="F5939" s="130">
        <v>0</v>
      </c>
      <c r="G5939" s="130">
        <v>-16310</v>
      </c>
      <c r="H5939" s="131">
        <v>-14.82727272727273</v>
      </c>
      <c r="I5939" s="132">
        <v>126310</v>
      </c>
    </row>
    <row r="5940" spans="1:9" ht="13.5" customHeight="1" x14ac:dyDescent="0.2">
      <c r="A5940" s="127">
        <v>10188</v>
      </c>
      <c r="B5940" s="127" t="str">
        <f t="shared" si="94"/>
        <v>E03</v>
      </c>
      <c r="C5940" s="129" t="s">
        <v>17</v>
      </c>
      <c r="D5940" s="130">
        <v>355123</v>
      </c>
      <c r="E5940" s="130">
        <v>-1000</v>
      </c>
      <c r="F5940" s="130">
        <v>0</v>
      </c>
      <c r="G5940" s="130">
        <v>-1000</v>
      </c>
      <c r="H5940" s="131">
        <v>-0.28159257496698326</v>
      </c>
      <c r="I5940" s="132">
        <v>356123</v>
      </c>
    </row>
    <row r="5941" spans="1:9" ht="13.5" customHeight="1" x14ac:dyDescent="0.2">
      <c r="A5941" s="127">
        <v>10188</v>
      </c>
      <c r="B5941" s="127" t="str">
        <f t="shared" si="94"/>
        <v>E04</v>
      </c>
      <c r="C5941" s="129" t="s">
        <v>18</v>
      </c>
      <c r="D5941" s="130">
        <v>15996</v>
      </c>
      <c r="E5941" s="130">
        <v>0</v>
      </c>
      <c r="F5941" s="130">
        <v>0</v>
      </c>
      <c r="G5941" s="130">
        <v>0</v>
      </c>
      <c r="H5941" s="131">
        <v>0</v>
      </c>
      <c r="I5941" s="132">
        <v>15996</v>
      </c>
    </row>
    <row r="5942" spans="1:9" ht="13.5" customHeight="1" x14ac:dyDescent="0.2">
      <c r="A5942" s="127">
        <v>10188</v>
      </c>
      <c r="B5942" s="127" t="str">
        <f t="shared" si="94"/>
        <v>E05</v>
      </c>
      <c r="C5942" s="129" t="s">
        <v>214</v>
      </c>
      <c r="D5942" s="130">
        <v>53879</v>
      </c>
      <c r="E5942" s="130">
        <v>0</v>
      </c>
      <c r="F5942" s="130">
        <v>0</v>
      </c>
      <c r="G5942" s="130">
        <v>0</v>
      </c>
      <c r="H5942" s="131">
        <v>0</v>
      </c>
      <c r="I5942" s="132">
        <v>53879</v>
      </c>
    </row>
    <row r="5943" spans="1:9" ht="13.5" customHeight="1" x14ac:dyDescent="0.2">
      <c r="A5943" s="127">
        <v>10188</v>
      </c>
      <c r="B5943" s="127" t="str">
        <f t="shared" si="94"/>
        <v>E08</v>
      </c>
      <c r="C5943" s="129" t="s">
        <v>20</v>
      </c>
      <c r="D5943" s="130">
        <v>24812</v>
      </c>
      <c r="E5943" s="130">
        <v>5753.75</v>
      </c>
      <c r="F5943" s="130">
        <v>0</v>
      </c>
      <c r="G5943" s="130">
        <v>5753.75</v>
      </c>
      <c r="H5943" s="131">
        <v>23.189384168950504</v>
      </c>
      <c r="I5943" s="132">
        <v>19058.25</v>
      </c>
    </row>
    <row r="5944" spans="1:9" ht="13.5" customHeight="1" x14ac:dyDescent="0.2">
      <c r="A5944" s="127">
        <v>10188</v>
      </c>
      <c r="B5944" s="127" t="str">
        <f t="shared" si="94"/>
        <v>E09</v>
      </c>
      <c r="C5944" s="129" t="s">
        <v>215</v>
      </c>
      <c r="D5944" s="130">
        <v>4800</v>
      </c>
      <c r="E5944" s="130">
        <v>3708</v>
      </c>
      <c r="F5944" s="130">
        <v>0</v>
      </c>
      <c r="G5944" s="130">
        <v>3708</v>
      </c>
      <c r="H5944" s="131">
        <v>77.25</v>
      </c>
      <c r="I5944" s="132">
        <v>1092</v>
      </c>
    </row>
    <row r="5945" spans="1:9" ht="13.5" customHeight="1" x14ac:dyDescent="0.2">
      <c r="A5945" s="127">
        <v>10188</v>
      </c>
      <c r="B5945" s="127" t="str">
        <f t="shared" si="94"/>
        <v>E10</v>
      </c>
      <c r="C5945" s="129" t="s">
        <v>21</v>
      </c>
      <c r="D5945" s="130">
        <v>17296</v>
      </c>
      <c r="E5945" s="130">
        <v>0</v>
      </c>
      <c r="F5945" s="130">
        <v>0</v>
      </c>
      <c r="G5945" s="130">
        <v>0</v>
      </c>
      <c r="H5945" s="131">
        <v>0</v>
      </c>
      <c r="I5945" s="132">
        <v>17296</v>
      </c>
    </row>
    <row r="5946" spans="1:9" ht="13.5" customHeight="1" x14ac:dyDescent="0.2">
      <c r="A5946" s="127">
        <v>10188</v>
      </c>
      <c r="B5946" s="127" t="str">
        <f t="shared" si="94"/>
        <v>E11</v>
      </c>
      <c r="C5946" s="129" t="s">
        <v>22</v>
      </c>
      <c r="D5946" s="130">
        <v>1530</v>
      </c>
      <c r="E5946" s="130">
        <v>0</v>
      </c>
      <c r="F5946" s="130">
        <v>0</v>
      </c>
      <c r="G5946" s="130">
        <v>0</v>
      </c>
      <c r="H5946" s="131">
        <v>0</v>
      </c>
      <c r="I5946" s="132">
        <v>1530</v>
      </c>
    </row>
    <row r="5947" spans="1:9" ht="12.75" customHeight="1" x14ac:dyDescent="0.2">
      <c r="A5947" s="127">
        <v>10188</v>
      </c>
      <c r="B5947" s="127" t="str">
        <f t="shared" si="94"/>
        <v/>
      </c>
    </row>
    <row r="5948" spans="1:9" ht="13.5" customHeight="1" x14ac:dyDescent="0.2">
      <c r="A5948" s="127">
        <v>10188</v>
      </c>
      <c r="C5948" s="143" t="s">
        <v>23</v>
      </c>
      <c r="D5948" s="144">
        <v>2016788</v>
      </c>
      <c r="E5948" s="144">
        <v>-7848.25</v>
      </c>
      <c r="F5948" s="144">
        <v>0</v>
      </c>
      <c r="G5948" s="144">
        <v>-7848.25</v>
      </c>
      <c r="H5948" s="145">
        <v>-0.38914600840544472</v>
      </c>
      <c r="I5948" s="146">
        <v>2024636.25</v>
      </c>
    </row>
    <row r="5949" spans="1:9" ht="13.5" customHeight="1" x14ac:dyDescent="0.2">
      <c r="A5949" s="127">
        <v>10188</v>
      </c>
      <c r="B5949" s="127" t="str">
        <f t="shared" si="94"/>
        <v>E12</v>
      </c>
      <c r="C5949" s="129" t="s">
        <v>24</v>
      </c>
      <c r="D5949" s="130">
        <v>3045</v>
      </c>
      <c r="E5949" s="130">
        <v>5104.6000000000004</v>
      </c>
      <c r="F5949" s="130">
        <v>0</v>
      </c>
      <c r="G5949" s="130">
        <v>5104.6000000000004</v>
      </c>
      <c r="H5949" s="131">
        <v>167.63875205254516</v>
      </c>
      <c r="I5949" s="132">
        <v>-2059.6000000000004</v>
      </c>
    </row>
    <row r="5950" spans="1:9" ht="13.5" customHeight="1" x14ac:dyDescent="0.2">
      <c r="A5950" s="127">
        <v>10188</v>
      </c>
      <c r="B5950" s="127" t="str">
        <f t="shared" si="94"/>
        <v>E13</v>
      </c>
      <c r="C5950" s="129" t="s">
        <v>216</v>
      </c>
      <c r="D5950" s="130">
        <v>4200</v>
      </c>
      <c r="E5950" s="130">
        <v>835</v>
      </c>
      <c r="F5950" s="130">
        <v>0</v>
      </c>
      <c r="G5950" s="130">
        <v>835</v>
      </c>
      <c r="H5950" s="131">
        <v>19.88095238095238</v>
      </c>
      <c r="I5950" s="132">
        <v>3365</v>
      </c>
    </row>
    <row r="5951" spans="1:9" ht="13.5" customHeight="1" x14ac:dyDescent="0.2">
      <c r="A5951" s="127">
        <v>10188</v>
      </c>
      <c r="B5951" s="127" t="str">
        <f t="shared" si="94"/>
        <v>E14</v>
      </c>
      <c r="C5951" s="129" t="s">
        <v>25</v>
      </c>
      <c r="D5951" s="130">
        <v>32850</v>
      </c>
      <c r="E5951" s="130">
        <v>9609.92</v>
      </c>
      <c r="F5951" s="130">
        <v>0</v>
      </c>
      <c r="G5951" s="130">
        <v>9609.92</v>
      </c>
      <c r="H5951" s="131">
        <v>29.253942161339424</v>
      </c>
      <c r="I5951" s="132">
        <v>23240.080000000002</v>
      </c>
    </row>
    <row r="5952" spans="1:9" ht="13.5" customHeight="1" x14ac:dyDescent="0.2">
      <c r="A5952" s="127">
        <v>10188</v>
      </c>
      <c r="B5952" s="127" t="str">
        <f t="shared" si="94"/>
        <v>E15</v>
      </c>
      <c r="C5952" s="129" t="s">
        <v>26</v>
      </c>
      <c r="D5952" s="130">
        <v>700</v>
      </c>
      <c r="E5952" s="130">
        <v>497.59</v>
      </c>
      <c r="F5952" s="130">
        <v>0</v>
      </c>
      <c r="G5952" s="130">
        <v>497.59</v>
      </c>
      <c r="H5952" s="131">
        <v>71.084285714285713</v>
      </c>
      <c r="I5952" s="132">
        <v>202.41</v>
      </c>
    </row>
    <row r="5953" spans="1:9" ht="13.5" customHeight="1" x14ac:dyDescent="0.2">
      <c r="A5953" s="127">
        <v>10188</v>
      </c>
      <c r="B5953" s="127" t="str">
        <f t="shared" si="94"/>
        <v>E16</v>
      </c>
      <c r="C5953" s="129" t="s">
        <v>27</v>
      </c>
      <c r="D5953" s="130">
        <v>14000</v>
      </c>
      <c r="E5953" s="130">
        <v>2197.29</v>
      </c>
      <c r="F5953" s="130">
        <v>0</v>
      </c>
      <c r="G5953" s="130">
        <v>2197.29</v>
      </c>
      <c r="H5953" s="131">
        <v>15.694928571428569</v>
      </c>
      <c r="I5953" s="132">
        <v>11802.71</v>
      </c>
    </row>
    <row r="5954" spans="1:9" ht="13.5" customHeight="1" x14ac:dyDescent="0.2">
      <c r="A5954" s="127">
        <v>10188</v>
      </c>
      <c r="B5954" s="127" t="str">
        <f t="shared" si="94"/>
        <v>E18</v>
      </c>
      <c r="C5954" s="129" t="s">
        <v>29</v>
      </c>
      <c r="D5954" s="130">
        <v>8370</v>
      </c>
      <c r="E5954" s="130">
        <v>9024.67</v>
      </c>
      <c r="F5954" s="130">
        <v>0</v>
      </c>
      <c r="G5954" s="130">
        <v>9024.67</v>
      </c>
      <c r="H5954" s="131">
        <v>107.8216248506571</v>
      </c>
      <c r="I5954" s="132">
        <v>-654.66999999999996</v>
      </c>
    </row>
    <row r="5955" spans="1:9" ht="12.75" customHeight="1" x14ac:dyDescent="0.2">
      <c r="A5955" s="127">
        <v>10188</v>
      </c>
      <c r="B5955" s="127" t="str">
        <f t="shared" si="94"/>
        <v/>
      </c>
    </row>
    <row r="5956" spans="1:9" ht="13.5" customHeight="1" x14ac:dyDescent="0.2">
      <c r="A5956" s="127">
        <v>10188</v>
      </c>
      <c r="C5956" s="143" t="s">
        <v>30</v>
      </c>
      <c r="D5956" s="144">
        <v>63165</v>
      </c>
      <c r="E5956" s="144">
        <v>27269.07</v>
      </c>
      <c r="F5956" s="144">
        <v>0</v>
      </c>
      <c r="G5956" s="144">
        <v>27269.07</v>
      </c>
      <c r="H5956" s="145">
        <v>43.171170743291377</v>
      </c>
      <c r="I5956" s="146">
        <v>35895.93</v>
      </c>
    </row>
    <row r="5957" spans="1:9" ht="13.5" customHeight="1" x14ac:dyDescent="0.2">
      <c r="A5957" s="127">
        <v>10188</v>
      </c>
      <c r="B5957" s="127" t="str">
        <f t="shared" si="94"/>
        <v>E19</v>
      </c>
      <c r="C5957" s="129" t="s">
        <v>31</v>
      </c>
      <c r="D5957" s="130">
        <v>49888</v>
      </c>
      <c r="E5957" s="130">
        <v>12204.04</v>
      </c>
      <c r="F5957" s="130">
        <v>0</v>
      </c>
      <c r="G5957" s="130">
        <v>12204.04</v>
      </c>
      <c r="H5957" s="131">
        <v>24.462876844130857</v>
      </c>
      <c r="I5957" s="132">
        <v>37683.96</v>
      </c>
    </row>
    <row r="5958" spans="1:9" ht="13.5" customHeight="1" x14ac:dyDescent="0.2">
      <c r="A5958" s="127">
        <v>10188</v>
      </c>
      <c r="B5958" s="127" t="str">
        <f t="shared" si="94"/>
        <v>E20</v>
      </c>
      <c r="C5958" s="129" t="s">
        <v>32</v>
      </c>
      <c r="D5958" s="130">
        <v>22700</v>
      </c>
      <c r="E5958" s="130">
        <v>11267.06</v>
      </c>
      <c r="F5958" s="130">
        <v>0</v>
      </c>
      <c r="G5958" s="130">
        <v>11267.06</v>
      </c>
      <c r="H5958" s="131">
        <v>49.634625550660793</v>
      </c>
      <c r="I5958" s="132">
        <v>11432.94</v>
      </c>
    </row>
    <row r="5959" spans="1:9" ht="13.5" customHeight="1" x14ac:dyDescent="0.2">
      <c r="A5959" s="127">
        <v>10188</v>
      </c>
      <c r="B5959" s="127" t="str">
        <f t="shared" si="94"/>
        <v>E21</v>
      </c>
      <c r="C5959" s="129" t="s">
        <v>302</v>
      </c>
      <c r="D5959" s="130">
        <v>18000</v>
      </c>
      <c r="E5959" s="130">
        <v>955.22</v>
      </c>
      <c r="F5959" s="130">
        <v>0</v>
      </c>
      <c r="G5959" s="130">
        <v>955.22</v>
      </c>
      <c r="H5959" s="131">
        <v>5.3067777777777767</v>
      </c>
      <c r="I5959" s="132">
        <v>17044.78</v>
      </c>
    </row>
    <row r="5960" spans="1:9" ht="13.5" customHeight="1" x14ac:dyDescent="0.2">
      <c r="A5960" s="127">
        <v>10188</v>
      </c>
      <c r="B5960" s="127" t="str">
        <f t="shared" si="94"/>
        <v>E22</v>
      </c>
      <c r="C5960" s="129" t="s">
        <v>33</v>
      </c>
      <c r="D5960" s="130">
        <v>21100</v>
      </c>
      <c r="E5960" s="130">
        <v>12374.83</v>
      </c>
      <c r="F5960" s="130">
        <v>0</v>
      </c>
      <c r="G5960" s="130">
        <v>12374.83</v>
      </c>
      <c r="H5960" s="131">
        <v>58.648483412322278</v>
      </c>
      <c r="I5960" s="132">
        <v>8725.17</v>
      </c>
    </row>
    <row r="5961" spans="1:9" ht="13.5" customHeight="1" x14ac:dyDescent="0.2">
      <c r="A5961" s="127">
        <v>10188</v>
      </c>
      <c r="B5961" s="127" t="str">
        <f t="shared" si="94"/>
        <v>E23</v>
      </c>
      <c r="C5961" s="129" t="s">
        <v>34</v>
      </c>
      <c r="D5961" s="130">
        <v>3100</v>
      </c>
      <c r="E5961" s="130">
        <v>691.86</v>
      </c>
      <c r="F5961" s="130">
        <v>0</v>
      </c>
      <c r="G5961" s="130">
        <v>691.86</v>
      </c>
      <c r="H5961" s="131">
        <v>22.318064516129031</v>
      </c>
      <c r="I5961" s="132">
        <v>2408.14</v>
      </c>
    </row>
    <row r="5962" spans="1:9" ht="13.5" customHeight="1" x14ac:dyDescent="0.2">
      <c r="A5962" s="127">
        <v>10188</v>
      </c>
      <c r="B5962" s="127" t="str">
        <f t="shared" si="94"/>
        <v>E24</v>
      </c>
      <c r="C5962" s="129" t="s">
        <v>35</v>
      </c>
      <c r="D5962" s="130">
        <v>9880</v>
      </c>
      <c r="E5962" s="130">
        <v>1252.94</v>
      </c>
      <c r="F5962" s="130">
        <v>0</v>
      </c>
      <c r="G5962" s="130">
        <v>1252.94</v>
      </c>
      <c r="H5962" s="131">
        <v>12.68157894736842</v>
      </c>
      <c r="I5962" s="132">
        <v>8627.06</v>
      </c>
    </row>
    <row r="5963" spans="1:9" ht="13.5" customHeight="1" x14ac:dyDescent="0.2">
      <c r="A5963" s="127">
        <v>10188</v>
      </c>
      <c r="B5963" s="127" t="str">
        <f t="shared" si="94"/>
        <v>E25</v>
      </c>
      <c r="C5963" s="129" t="s">
        <v>36</v>
      </c>
      <c r="D5963" s="130">
        <v>25300</v>
      </c>
      <c r="E5963" s="130">
        <v>8582.7199999999993</v>
      </c>
      <c r="F5963" s="130">
        <v>0</v>
      </c>
      <c r="G5963" s="130">
        <v>8582.7199999999993</v>
      </c>
      <c r="H5963" s="131">
        <v>33.923794466403159</v>
      </c>
      <c r="I5963" s="132">
        <v>16717.28</v>
      </c>
    </row>
    <row r="5964" spans="1:9" ht="12.75" customHeight="1" x14ac:dyDescent="0.2">
      <c r="A5964" s="127">
        <v>10188</v>
      </c>
      <c r="B5964" s="127" t="str">
        <f t="shared" si="94"/>
        <v/>
      </c>
    </row>
    <row r="5965" spans="1:9" ht="13.5" customHeight="1" x14ac:dyDescent="0.2">
      <c r="A5965" s="127">
        <v>10188</v>
      </c>
      <c r="C5965" s="143" t="s">
        <v>37</v>
      </c>
      <c r="D5965" s="144">
        <v>149968</v>
      </c>
      <c r="E5965" s="144">
        <v>47328.67</v>
      </c>
      <c r="F5965" s="144">
        <v>0</v>
      </c>
      <c r="G5965" s="144">
        <v>47328.67</v>
      </c>
      <c r="H5965" s="145">
        <v>31.559179291582204</v>
      </c>
      <c r="I5965" s="146">
        <v>102639.33</v>
      </c>
    </row>
    <row r="5966" spans="1:9" ht="13.5" customHeight="1" x14ac:dyDescent="0.2">
      <c r="A5966" s="127">
        <v>10188</v>
      </c>
      <c r="B5966" s="127" t="str">
        <f t="shared" si="94"/>
        <v>E26</v>
      </c>
      <c r="C5966" s="129" t="s">
        <v>38</v>
      </c>
      <c r="D5966" s="130">
        <v>170500</v>
      </c>
      <c r="E5966" s="130">
        <v>48520.58</v>
      </c>
      <c r="F5966" s="130">
        <v>0</v>
      </c>
      <c r="G5966" s="130">
        <v>48520.58</v>
      </c>
      <c r="H5966" s="131">
        <v>28.457818181818183</v>
      </c>
      <c r="I5966" s="132">
        <v>121979.42</v>
      </c>
    </row>
    <row r="5967" spans="1:9" ht="13.5" customHeight="1" x14ac:dyDescent="0.2">
      <c r="A5967" s="127">
        <v>10188</v>
      </c>
      <c r="B5967" s="127" t="str">
        <f t="shared" si="94"/>
        <v>E27</v>
      </c>
      <c r="C5967" s="129" t="s">
        <v>39</v>
      </c>
      <c r="D5967" s="130">
        <v>81039</v>
      </c>
      <c r="E5967" s="130">
        <v>54727.67</v>
      </c>
      <c r="F5967" s="130">
        <v>0</v>
      </c>
      <c r="G5967" s="130">
        <v>54727.67</v>
      </c>
      <c r="H5967" s="131">
        <v>67.532509038857839</v>
      </c>
      <c r="I5967" s="132">
        <v>26311.33</v>
      </c>
    </row>
    <row r="5968" spans="1:9" ht="13.5" customHeight="1" x14ac:dyDescent="0.2">
      <c r="A5968" s="127">
        <v>10188</v>
      </c>
      <c r="B5968" s="127" t="str">
        <f t="shared" si="94"/>
        <v>E28</v>
      </c>
      <c r="C5968" s="129" t="s">
        <v>40</v>
      </c>
      <c r="D5968" s="130">
        <v>62074</v>
      </c>
      <c r="E5968" s="130">
        <v>24743.46</v>
      </c>
      <c r="F5968" s="130">
        <v>0</v>
      </c>
      <c r="G5968" s="130">
        <v>24743.46</v>
      </c>
      <c r="H5968" s="131">
        <v>39.861230144666045</v>
      </c>
      <c r="I5968" s="132">
        <v>37330.54</v>
      </c>
    </row>
    <row r="5969" spans="1:9" ht="12.75" customHeight="1" x14ac:dyDescent="0.2">
      <c r="A5969" s="127">
        <v>10188</v>
      </c>
      <c r="B5969" s="127" t="str">
        <f t="shared" si="94"/>
        <v/>
      </c>
    </row>
    <row r="5970" spans="1:9" ht="13.5" customHeight="1" x14ac:dyDescent="0.2">
      <c r="A5970" s="127">
        <v>10188</v>
      </c>
      <c r="C5970" s="143" t="s">
        <v>41</v>
      </c>
      <c r="D5970" s="144">
        <v>313613</v>
      </c>
      <c r="E5970" s="144">
        <v>127991.71</v>
      </c>
      <c r="F5970" s="144">
        <v>0</v>
      </c>
      <c r="G5970" s="144">
        <v>127991.71</v>
      </c>
      <c r="H5970" s="145">
        <v>40.811991212098988</v>
      </c>
      <c r="I5970" s="146">
        <v>185621.29</v>
      </c>
    </row>
    <row r="5971" spans="1:9" ht="13.5" customHeight="1" x14ac:dyDescent="0.2">
      <c r="A5971" s="127">
        <v>10188</v>
      </c>
      <c r="B5971" s="127" t="str">
        <f t="shared" si="94"/>
        <v>Con</v>
      </c>
      <c r="C5971" s="129" t="s">
        <v>42</v>
      </c>
      <c r="D5971" s="130">
        <v>111572</v>
      </c>
      <c r="E5971" s="130">
        <v>0</v>
      </c>
      <c r="F5971" s="130">
        <v>0</v>
      </c>
      <c r="G5971" s="130">
        <v>0</v>
      </c>
      <c r="H5971" s="131">
        <v>0</v>
      </c>
      <c r="I5971" s="132">
        <v>111572</v>
      </c>
    </row>
    <row r="5972" spans="1:9" ht="12.75" customHeight="1" x14ac:dyDescent="0.2">
      <c r="A5972" s="127">
        <v>10188</v>
      </c>
      <c r="B5972" s="127" t="str">
        <f t="shared" si="94"/>
        <v/>
      </c>
    </row>
    <row r="5973" spans="1:9" ht="13.5" customHeight="1" x14ac:dyDescent="0.2">
      <c r="A5973" s="127">
        <v>10188</v>
      </c>
      <c r="C5973" s="143" t="s">
        <v>44</v>
      </c>
      <c r="D5973" s="144">
        <v>111572</v>
      </c>
      <c r="E5973" s="144">
        <v>0</v>
      </c>
      <c r="F5973" s="144">
        <v>0</v>
      </c>
      <c r="G5973" s="144">
        <v>0</v>
      </c>
      <c r="H5973" s="145">
        <v>0</v>
      </c>
      <c r="I5973" s="146">
        <v>111572</v>
      </c>
    </row>
    <row r="5974" spans="1:9" ht="0.75" customHeight="1" x14ac:dyDescent="0.2">
      <c r="A5974" s="127">
        <v>10188</v>
      </c>
      <c r="B5974" s="127" t="str">
        <f t="shared" si="94"/>
        <v/>
      </c>
    </row>
    <row r="5975" spans="1:9" ht="15.75" customHeight="1" x14ac:dyDescent="0.2">
      <c r="A5975" s="127">
        <v>10188</v>
      </c>
      <c r="C5975" s="139" t="s">
        <v>45</v>
      </c>
      <c r="D5975" s="140">
        <v>2655106</v>
      </c>
      <c r="E5975" s="140">
        <v>194741.2</v>
      </c>
      <c r="F5975" s="140">
        <v>0</v>
      </c>
      <c r="G5975" s="140">
        <v>194741.2</v>
      </c>
      <c r="H5975" s="141">
        <v>7.3345922912305568</v>
      </c>
      <c r="I5975" s="142">
        <v>2460364.7999999998</v>
      </c>
    </row>
    <row r="5976" spans="1:9" ht="14.25" customHeight="1" x14ac:dyDescent="0.2">
      <c r="A5976" s="127">
        <v>10188</v>
      </c>
      <c r="B5976" s="127" t="s">
        <v>322</v>
      </c>
      <c r="C5976" s="161" t="s">
        <v>46</v>
      </c>
      <c r="D5976" s="162">
        <v>114165</v>
      </c>
      <c r="E5976" s="162">
        <v>-1977461.51</v>
      </c>
      <c r="F5976" s="162">
        <v>0</v>
      </c>
      <c r="G5976" s="162">
        <v>-1977461.51</v>
      </c>
      <c r="H5976" s="151">
        <v>-1732.1083607059957</v>
      </c>
      <c r="I5976" s="152">
        <v>2091626.51</v>
      </c>
    </row>
    <row r="5977" spans="1:9" ht="16.5" customHeight="1" x14ac:dyDescent="0.2">
      <c r="A5977" s="127">
        <v>10188</v>
      </c>
      <c r="B5977" s="127" t="s">
        <v>323</v>
      </c>
      <c r="C5977" s="153" t="s">
        <v>47</v>
      </c>
      <c r="D5977" s="154">
        <v>8037</v>
      </c>
      <c r="E5977" s="155"/>
      <c r="F5977" s="155"/>
      <c r="G5977" s="155"/>
      <c r="H5977" s="155"/>
      <c r="I5977" s="156"/>
    </row>
    <row r="5978" spans="1:9" ht="13.5" customHeight="1" x14ac:dyDescent="0.2">
      <c r="A5978" s="127">
        <v>10188</v>
      </c>
      <c r="B5978" s="127" t="str">
        <f>LEFT(C5978,4)</f>
        <v>CI01</v>
      </c>
      <c r="C5978" s="129" t="s">
        <v>48</v>
      </c>
      <c r="D5978" s="130">
        <v>-6666</v>
      </c>
      <c r="E5978" s="130">
        <v>0</v>
      </c>
      <c r="F5978" s="130">
        <v>0</v>
      </c>
      <c r="G5978" s="130">
        <v>0</v>
      </c>
      <c r="H5978" s="131">
        <v>0</v>
      </c>
      <c r="I5978" s="132">
        <v>-6666</v>
      </c>
    </row>
    <row r="5979" spans="1:9" ht="12.75" customHeight="1" x14ac:dyDescent="0.2">
      <c r="A5979" s="127">
        <v>10188</v>
      </c>
      <c r="B5979" s="127" t="str">
        <f t="shared" si="94"/>
        <v/>
      </c>
    </row>
    <row r="5980" spans="1:9" ht="13.5" customHeight="1" x14ac:dyDescent="0.2">
      <c r="A5980" s="127">
        <v>10188</v>
      </c>
      <c r="C5980" s="143" t="s">
        <v>51</v>
      </c>
      <c r="D5980" s="144">
        <v>-6666</v>
      </c>
      <c r="E5980" s="144">
        <v>0</v>
      </c>
      <c r="F5980" s="144">
        <v>0</v>
      </c>
      <c r="G5980" s="144">
        <v>0</v>
      </c>
      <c r="H5980" s="145">
        <v>0</v>
      </c>
      <c r="I5980" s="146">
        <v>-6666</v>
      </c>
    </row>
    <row r="5981" spans="1:9" ht="0.75" customHeight="1" x14ac:dyDescent="0.2">
      <c r="A5981" s="127">
        <v>10188</v>
      </c>
      <c r="B5981" s="127" t="str">
        <f t="shared" si="94"/>
        <v/>
      </c>
    </row>
    <row r="5982" spans="1:9" ht="13.5" customHeight="1" x14ac:dyDescent="0.2">
      <c r="A5982" s="127">
        <v>10188</v>
      </c>
      <c r="B5982" s="127" t="str">
        <f>LEFT(C5982,4)</f>
        <v>CE02</v>
      </c>
      <c r="C5982" s="129" t="s">
        <v>230</v>
      </c>
      <c r="D5982" s="130">
        <v>14703</v>
      </c>
      <c r="E5982" s="130">
        <v>0</v>
      </c>
      <c r="F5982" s="130">
        <v>0</v>
      </c>
      <c r="G5982" s="130">
        <v>0</v>
      </c>
      <c r="H5982" s="131">
        <v>0</v>
      </c>
      <c r="I5982" s="132">
        <v>14703</v>
      </c>
    </row>
    <row r="5983" spans="1:9" ht="12.75" customHeight="1" x14ac:dyDescent="0.2">
      <c r="A5983" s="127">
        <v>10188</v>
      </c>
      <c r="B5983" s="127" t="str">
        <f t="shared" si="94"/>
        <v/>
      </c>
    </row>
    <row r="5984" spans="1:9" ht="13.5" customHeight="1" x14ac:dyDescent="0.2">
      <c r="A5984" s="127">
        <v>10188</v>
      </c>
      <c r="C5984" s="143" t="s">
        <v>56</v>
      </c>
      <c r="D5984" s="144">
        <v>14703</v>
      </c>
      <c r="E5984" s="144">
        <v>0</v>
      </c>
      <c r="F5984" s="144">
        <v>0</v>
      </c>
      <c r="G5984" s="144">
        <v>0</v>
      </c>
      <c r="H5984" s="145">
        <v>0</v>
      </c>
      <c r="I5984" s="146">
        <v>14703</v>
      </c>
    </row>
    <row r="5985" spans="1:9" ht="0.75" customHeight="1" x14ac:dyDescent="0.2">
      <c r="A5985" s="127">
        <v>10188</v>
      </c>
      <c r="B5985" s="127" t="str">
        <f t="shared" si="94"/>
        <v/>
      </c>
    </row>
    <row r="5986" spans="1:9" ht="14.25" customHeight="1" x14ac:dyDescent="0.2">
      <c r="A5986" s="127">
        <v>10188</v>
      </c>
      <c r="B5986" s="127" t="s">
        <v>324</v>
      </c>
      <c r="C5986" s="157" t="s">
        <v>57</v>
      </c>
      <c r="D5986" s="158">
        <v>8037</v>
      </c>
      <c r="E5986" s="158">
        <v>0</v>
      </c>
      <c r="F5986" s="158">
        <v>0</v>
      </c>
      <c r="G5986" s="158">
        <v>0</v>
      </c>
      <c r="H5986" s="159">
        <v>0</v>
      </c>
      <c r="I5986" s="160">
        <v>8037</v>
      </c>
    </row>
    <row r="5987" spans="1:9" ht="0.75" customHeight="1" x14ac:dyDescent="0.2">
      <c r="A5987" s="127">
        <v>10188</v>
      </c>
      <c r="B5987" s="127" t="str">
        <f t="shared" si="94"/>
        <v/>
      </c>
    </row>
    <row r="5988" spans="1:9" ht="14.25" customHeight="1" x14ac:dyDescent="0.2">
      <c r="A5988" s="127">
        <v>10188</v>
      </c>
      <c r="B5988" s="127" t="str">
        <f t="shared" si="94"/>
        <v>TOT</v>
      </c>
      <c r="C5988" s="133" t="s">
        <v>58</v>
      </c>
      <c r="D5988" s="134">
        <v>122202</v>
      </c>
      <c r="E5988" s="134">
        <v>-1977461.51</v>
      </c>
      <c r="F5988" s="134">
        <v>0</v>
      </c>
      <c r="G5988" s="134">
        <v>-1977461.51</v>
      </c>
      <c r="H5988" s="135">
        <v>-1618.1907906580905</v>
      </c>
      <c r="I5988" s="136">
        <v>2099663.5099999998</v>
      </c>
    </row>
    <row r="5989" spans="1:9" ht="6.75" customHeight="1" x14ac:dyDescent="0.2">
      <c r="B5989" s="127" t="str">
        <f t="shared" si="94"/>
        <v>Lon</v>
      </c>
      <c r="C5989" s="247" t="s">
        <v>202</v>
      </c>
      <c r="D5989" s="247"/>
      <c r="E5989" s="247"/>
      <c r="F5989" s="247"/>
      <c r="G5989" s="247"/>
    </row>
    <row r="5990" spans="1:9" ht="13.5" customHeight="1" x14ac:dyDescent="0.2">
      <c r="B5990" s="127" t="str">
        <f t="shared" si="94"/>
        <v/>
      </c>
      <c r="C5990" s="247"/>
      <c r="D5990" s="247"/>
      <c r="E5990" s="247"/>
      <c r="F5990" s="247"/>
      <c r="G5990" s="247"/>
    </row>
    <row r="5991" spans="1:9" ht="6.75" customHeight="1" x14ac:dyDescent="0.2">
      <c r="B5991" s="127" t="str">
        <f t="shared" si="94"/>
        <v/>
      </c>
      <c r="C5991" s="247"/>
      <c r="D5991" s="247"/>
      <c r="E5991" s="247"/>
      <c r="F5991" s="247"/>
      <c r="G5991" s="247"/>
    </row>
    <row r="5992" spans="1:9" ht="13.5" customHeight="1" x14ac:dyDescent="0.2">
      <c r="B5992" s="127" t="str">
        <f t="shared" si="94"/>
        <v>Rep</v>
      </c>
      <c r="C5992" s="248" t="s">
        <v>203</v>
      </c>
      <c r="D5992" s="248"/>
      <c r="E5992" s="248"/>
      <c r="F5992" s="248"/>
      <c r="G5992" s="248"/>
    </row>
    <row r="5993" spans="1:9" ht="6.75" customHeight="1" x14ac:dyDescent="0.2">
      <c r="B5993" s="127" t="str">
        <f t="shared" si="94"/>
        <v/>
      </c>
    </row>
    <row r="5994" spans="1:9" ht="12.75" customHeight="1" x14ac:dyDescent="0.2">
      <c r="B5994" s="127" t="str">
        <f t="shared" si="94"/>
        <v>Cos</v>
      </c>
      <c r="C5994" s="248" t="s">
        <v>313</v>
      </c>
      <c r="D5994" s="248"/>
      <c r="E5994" s="248"/>
      <c r="F5994" s="248"/>
      <c r="G5994" s="248"/>
    </row>
    <row r="5995" spans="1:9" ht="13.5" customHeight="1" x14ac:dyDescent="0.2">
      <c r="B5995" s="127" t="str">
        <f t="shared" si="94"/>
        <v/>
      </c>
      <c r="C5995" s="248"/>
      <c r="D5995" s="248"/>
      <c r="E5995" s="248"/>
      <c r="F5995" s="248"/>
      <c r="G5995" s="248"/>
    </row>
    <row r="5996" spans="1:9" ht="6" customHeight="1" x14ac:dyDescent="0.2">
      <c r="B5996" s="127" t="str">
        <f t="shared" si="94"/>
        <v/>
      </c>
    </row>
    <row r="5997" spans="1:9" ht="13.5" customHeight="1" x14ac:dyDescent="0.2">
      <c r="B5997" s="127" t="str">
        <f t="shared" si="94"/>
        <v xml:space="preserve">
CF</v>
      </c>
      <c r="C5997" s="249" t="s">
        <v>205</v>
      </c>
      <c r="D5997" s="251" t="s">
        <v>206</v>
      </c>
      <c r="E5997" s="251" t="s">
        <v>207</v>
      </c>
      <c r="F5997" s="251" t="s">
        <v>208</v>
      </c>
      <c r="G5997" s="252" t="s">
        <v>209</v>
      </c>
      <c r="H5997" s="245" t="s">
        <v>210</v>
      </c>
      <c r="I5997" s="243" t="s">
        <v>211</v>
      </c>
    </row>
    <row r="5998" spans="1:9" ht="15" customHeight="1" x14ac:dyDescent="0.2">
      <c r="B5998" s="127" t="str">
        <f t="shared" ref="B5998:B6061" si="95">LEFT(C5998,3)</f>
        <v/>
      </c>
      <c r="C5998" s="250"/>
      <c r="D5998" s="246"/>
      <c r="E5998" s="246"/>
      <c r="F5998" s="246"/>
      <c r="G5998" s="253"/>
      <c r="H5998" s="246"/>
      <c r="I5998" s="244"/>
    </row>
    <row r="5999" spans="1:9" ht="16.5" customHeight="1" x14ac:dyDescent="0.2">
      <c r="A5999" s="127">
        <v>10698</v>
      </c>
      <c r="B5999" s="126" t="s">
        <v>321</v>
      </c>
      <c r="C5999" s="147" t="s">
        <v>5</v>
      </c>
      <c r="D5999" s="148">
        <v>309312</v>
      </c>
      <c r="E5999" s="149"/>
      <c r="F5999" s="149"/>
      <c r="G5999" s="149"/>
      <c r="H5999" s="149"/>
      <c r="I5999" s="150"/>
    </row>
    <row r="6000" spans="1:9" ht="13.5" customHeight="1" x14ac:dyDescent="0.2">
      <c r="A6000" s="127">
        <v>10698</v>
      </c>
      <c r="B6000" s="127" t="str">
        <f t="shared" si="95"/>
        <v>I01</v>
      </c>
      <c r="C6000" s="129" t="s">
        <v>6</v>
      </c>
      <c r="D6000" s="130">
        <v>-6139160</v>
      </c>
      <c r="E6000" s="130">
        <v>-1728365</v>
      </c>
      <c r="F6000" s="130">
        <v>0</v>
      </c>
      <c r="G6000" s="130">
        <v>-1728365</v>
      </c>
      <c r="H6000" s="131">
        <v>28.153118667700468</v>
      </c>
      <c r="I6000" s="132">
        <v>-4410795</v>
      </c>
    </row>
    <row r="6001" spans="1:9" ht="13.5" customHeight="1" x14ac:dyDescent="0.2">
      <c r="A6001" s="127">
        <v>10698</v>
      </c>
      <c r="B6001" s="127" t="str">
        <f t="shared" si="95"/>
        <v>I03</v>
      </c>
      <c r="C6001" s="129" t="s">
        <v>7</v>
      </c>
      <c r="D6001" s="130">
        <v>-171012</v>
      </c>
      <c r="E6001" s="130">
        <v>-46447</v>
      </c>
      <c r="F6001" s="130">
        <v>0</v>
      </c>
      <c r="G6001" s="130">
        <v>-46447</v>
      </c>
      <c r="H6001" s="131">
        <v>27.160082333403508</v>
      </c>
      <c r="I6001" s="132">
        <v>-124565</v>
      </c>
    </row>
    <row r="6002" spans="1:9" ht="13.5" customHeight="1" x14ac:dyDescent="0.2">
      <c r="A6002" s="127">
        <v>10698</v>
      </c>
      <c r="B6002" s="127" t="str">
        <f t="shared" si="95"/>
        <v>I05</v>
      </c>
      <c r="C6002" s="129" t="s">
        <v>8</v>
      </c>
      <c r="D6002" s="130">
        <v>-337590</v>
      </c>
      <c r="E6002" s="130">
        <v>0</v>
      </c>
      <c r="F6002" s="130">
        <v>0</v>
      </c>
      <c r="G6002" s="130">
        <v>0</v>
      </c>
      <c r="H6002" s="131">
        <v>0</v>
      </c>
      <c r="I6002" s="132">
        <v>-337590</v>
      </c>
    </row>
    <row r="6003" spans="1:9" ht="13.5" customHeight="1" x14ac:dyDescent="0.2">
      <c r="A6003" s="127">
        <v>10698</v>
      </c>
      <c r="B6003" s="127" t="str">
        <f t="shared" si="95"/>
        <v>I06</v>
      </c>
      <c r="C6003" s="129" t="s">
        <v>9</v>
      </c>
      <c r="D6003" s="130">
        <v>-11000</v>
      </c>
      <c r="E6003" s="130">
        <v>0</v>
      </c>
      <c r="F6003" s="130">
        <v>0</v>
      </c>
      <c r="G6003" s="130">
        <v>0</v>
      </c>
      <c r="H6003" s="131">
        <v>0</v>
      </c>
      <c r="I6003" s="132">
        <v>-11000</v>
      </c>
    </row>
    <row r="6004" spans="1:9" ht="13.5" customHeight="1" x14ac:dyDescent="0.2">
      <c r="A6004" s="127">
        <v>10698</v>
      </c>
      <c r="B6004" s="127" t="str">
        <f t="shared" si="95"/>
        <v>I07</v>
      </c>
      <c r="C6004" s="129" t="s">
        <v>212</v>
      </c>
      <c r="D6004" s="130">
        <v>-13583</v>
      </c>
      <c r="E6004" s="130">
        <v>-5863.01</v>
      </c>
      <c r="F6004" s="130">
        <v>0</v>
      </c>
      <c r="G6004" s="130">
        <v>-5863.01</v>
      </c>
      <c r="H6004" s="131">
        <v>43.164323050872412</v>
      </c>
      <c r="I6004" s="132">
        <v>-7719.99</v>
      </c>
    </row>
    <row r="6005" spans="1:9" ht="13.5" customHeight="1" x14ac:dyDescent="0.2">
      <c r="A6005" s="127">
        <v>10698</v>
      </c>
      <c r="B6005" s="127" t="str">
        <f t="shared" si="95"/>
        <v>I08</v>
      </c>
      <c r="C6005" s="129" t="s">
        <v>213</v>
      </c>
      <c r="D6005" s="130">
        <v>-32775</v>
      </c>
      <c r="E6005" s="130">
        <v>-13483.82</v>
      </c>
      <c r="F6005" s="130">
        <v>0</v>
      </c>
      <c r="G6005" s="130">
        <v>-13483.82</v>
      </c>
      <c r="H6005" s="131">
        <v>41.140564454614797</v>
      </c>
      <c r="I6005" s="132">
        <v>-19291.18</v>
      </c>
    </row>
    <row r="6006" spans="1:9" ht="13.5" customHeight="1" x14ac:dyDescent="0.2">
      <c r="A6006" s="127">
        <v>10698</v>
      </c>
      <c r="B6006" s="127" t="str">
        <f t="shared" si="95"/>
        <v>I09</v>
      </c>
      <c r="C6006" s="129" t="s">
        <v>10</v>
      </c>
      <c r="D6006" s="130">
        <v>-148000</v>
      </c>
      <c r="E6006" s="130">
        <v>-46238.58</v>
      </c>
      <c r="F6006" s="130">
        <v>0</v>
      </c>
      <c r="G6006" s="130">
        <v>-46238.58</v>
      </c>
      <c r="H6006" s="131">
        <v>31.242283783783783</v>
      </c>
      <c r="I6006" s="132">
        <v>-101761.42</v>
      </c>
    </row>
    <row r="6007" spans="1:9" ht="13.5" customHeight="1" x14ac:dyDescent="0.2">
      <c r="A6007" s="127">
        <v>10698</v>
      </c>
      <c r="B6007" s="127" t="str">
        <f t="shared" si="95"/>
        <v>I12</v>
      </c>
      <c r="C6007" s="129" t="s">
        <v>11</v>
      </c>
      <c r="D6007" s="130">
        <v>-148550</v>
      </c>
      <c r="E6007" s="130">
        <v>-95229.47</v>
      </c>
      <c r="F6007" s="130">
        <v>0</v>
      </c>
      <c r="G6007" s="130">
        <v>-95229.47</v>
      </c>
      <c r="H6007" s="131">
        <v>64.106004712218095</v>
      </c>
      <c r="I6007" s="132">
        <v>-53320.53</v>
      </c>
    </row>
    <row r="6008" spans="1:9" ht="13.5" customHeight="1" x14ac:dyDescent="0.2">
      <c r="A6008" s="127">
        <v>10698</v>
      </c>
      <c r="B6008" s="127" t="str">
        <f t="shared" si="95"/>
        <v>I13</v>
      </c>
      <c r="C6008" s="129" t="s">
        <v>12</v>
      </c>
      <c r="D6008" s="130">
        <v>-14500</v>
      </c>
      <c r="E6008" s="130">
        <v>-4973.88</v>
      </c>
      <c r="F6008" s="130">
        <v>0</v>
      </c>
      <c r="G6008" s="130">
        <v>-4973.88</v>
      </c>
      <c r="H6008" s="131">
        <v>34.302620689655171</v>
      </c>
      <c r="I6008" s="132">
        <v>-9526.1200000000008</v>
      </c>
    </row>
    <row r="6009" spans="1:9" ht="13.5" customHeight="1" x14ac:dyDescent="0.2">
      <c r="A6009" s="127">
        <v>10698</v>
      </c>
      <c r="B6009" s="127" t="str">
        <f t="shared" si="95"/>
        <v>I18</v>
      </c>
      <c r="C6009" s="129" t="s">
        <v>13</v>
      </c>
      <c r="D6009" s="130">
        <v>-88450</v>
      </c>
      <c r="E6009" s="130">
        <v>0</v>
      </c>
      <c r="F6009" s="130">
        <v>0</v>
      </c>
      <c r="G6009" s="130">
        <v>0</v>
      </c>
      <c r="H6009" s="131">
        <v>0</v>
      </c>
      <c r="I6009" s="132">
        <v>-88450</v>
      </c>
    </row>
    <row r="6010" spans="1:9" ht="12.75" customHeight="1" x14ac:dyDescent="0.2">
      <c r="A6010" s="127">
        <v>10698</v>
      </c>
      <c r="B6010" s="127" t="str">
        <f t="shared" si="95"/>
        <v/>
      </c>
    </row>
    <row r="6011" spans="1:9" ht="13.5" customHeight="1" x14ac:dyDescent="0.2">
      <c r="A6011" s="127">
        <v>10698</v>
      </c>
      <c r="C6011" s="143" t="s">
        <v>14</v>
      </c>
      <c r="D6011" s="144">
        <v>-7104620</v>
      </c>
      <c r="E6011" s="144">
        <v>-1940600.76</v>
      </c>
      <c r="F6011" s="144">
        <v>0</v>
      </c>
      <c r="G6011" s="144">
        <v>-1940600.76</v>
      </c>
      <c r="H6011" s="145">
        <v>27.314631324405809</v>
      </c>
      <c r="I6011" s="146">
        <v>-5164019.24</v>
      </c>
    </row>
    <row r="6012" spans="1:9" ht="0.75" customHeight="1" x14ac:dyDescent="0.2">
      <c r="A6012" s="127">
        <v>10698</v>
      </c>
      <c r="B6012" s="127" t="str">
        <f t="shared" si="95"/>
        <v/>
      </c>
    </row>
    <row r="6013" spans="1:9" ht="13.5" customHeight="1" x14ac:dyDescent="0.2">
      <c r="A6013" s="127">
        <v>10698</v>
      </c>
      <c r="B6013" s="127" t="str">
        <f t="shared" si="95"/>
        <v>E01</v>
      </c>
      <c r="C6013" s="129" t="s">
        <v>15</v>
      </c>
      <c r="D6013" s="130">
        <v>3565442</v>
      </c>
      <c r="E6013" s="130">
        <v>761304.04</v>
      </c>
      <c r="F6013" s="130">
        <v>0</v>
      </c>
      <c r="G6013" s="130">
        <v>761304.04</v>
      </c>
      <c r="H6013" s="131">
        <v>21.352304707242464</v>
      </c>
      <c r="I6013" s="132">
        <v>2804137.96</v>
      </c>
    </row>
    <row r="6014" spans="1:9" ht="13.5" customHeight="1" x14ac:dyDescent="0.2">
      <c r="A6014" s="127">
        <v>10698</v>
      </c>
      <c r="B6014" s="127" t="str">
        <f t="shared" si="95"/>
        <v>E03</v>
      </c>
      <c r="C6014" s="129" t="s">
        <v>17</v>
      </c>
      <c r="D6014" s="130">
        <v>1070964</v>
      </c>
      <c r="E6014" s="130">
        <v>251541.15</v>
      </c>
      <c r="F6014" s="130">
        <v>0</v>
      </c>
      <c r="G6014" s="130">
        <v>251541.15</v>
      </c>
      <c r="H6014" s="131">
        <v>23.487358118480174</v>
      </c>
      <c r="I6014" s="132">
        <v>819422.85</v>
      </c>
    </row>
    <row r="6015" spans="1:9" ht="13.5" customHeight="1" x14ac:dyDescent="0.2">
      <c r="A6015" s="127">
        <v>10698</v>
      </c>
      <c r="B6015" s="127" t="str">
        <f t="shared" si="95"/>
        <v>E04</v>
      </c>
      <c r="C6015" s="129" t="s">
        <v>18</v>
      </c>
      <c r="D6015" s="130">
        <v>145227</v>
      </c>
      <c r="E6015" s="130">
        <v>32621.82</v>
      </c>
      <c r="F6015" s="130">
        <v>0</v>
      </c>
      <c r="G6015" s="130">
        <v>32621.82</v>
      </c>
      <c r="H6015" s="131">
        <v>22.462641244396703</v>
      </c>
      <c r="I6015" s="132">
        <v>112605.18</v>
      </c>
    </row>
    <row r="6016" spans="1:9" ht="13.5" customHeight="1" x14ac:dyDescent="0.2">
      <c r="A6016" s="127">
        <v>10698</v>
      </c>
      <c r="B6016" s="127" t="str">
        <f t="shared" si="95"/>
        <v>E05</v>
      </c>
      <c r="C6016" s="129" t="s">
        <v>214</v>
      </c>
      <c r="D6016" s="130">
        <v>483809</v>
      </c>
      <c r="E6016" s="130">
        <v>109211.43</v>
      </c>
      <c r="F6016" s="130">
        <v>0</v>
      </c>
      <c r="G6016" s="130">
        <v>109211.43</v>
      </c>
      <c r="H6016" s="131">
        <v>22.573253081277944</v>
      </c>
      <c r="I6016" s="132">
        <v>374597.57</v>
      </c>
    </row>
    <row r="6017" spans="1:9" ht="13.5" customHeight="1" x14ac:dyDescent="0.2">
      <c r="A6017" s="127">
        <v>10698</v>
      </c>
      <c r="B6017" s="127" t="str">
        <f t="shared" si="95"/>
        <v>E07</v>
      </c>
      <c r="C6017" s="129" t="s">
        <v>19</v>
      </c>
      <c r="D6017" s="130">
        <v>114838</v>
      </c>
      <c r="E6017" s="130">
        <v>29623.33</v>
      </c>
      <c r="F6017" s="130">
        <v>0</v>
      </c>
      <c r="G6017" s="130">
        <v>29623.33</v>
      </c>
      <c r="H6017" s="131">
        <v>25.795755760288408</v>
      </c>
      <c r="I6017" s="132">
        <v>85214.67</v>
      </c>
    </row>
    <row r="6018" spans="1:9" ht="13.5" customHeight="1" x14ac:dyDescent="0.2">
      <c r="A6018" s="127">
        <v>10698</v>
      </c>
      <c r="B6018" s="127" t="str">
        <f t="shared" si="95"/>
        <v>E08</v>
      </c>
      <c r="C6018" s="129" t="s">
        <v>20</v>
      </c>
      <c r="D6018" s="130">
        <v>77550</v>
      </c>
      <c r="E6018" s="130">
        <v>22122.22</v>
      </c>
      <c r="F6018" s="130">
        <v>0</v>
      </c>
      <c r="G6018" s="130">
        <v>22122.22</v>
      </c>
      <c r="H6018" s="131">
        <v>28.526395873629916</v>
      </c>
      <c r="I6018" s="132">
        <v>55427.78</v>
      </c>
    </row>
    <row r="6019" spans="1:9" ht="13.5" customHeight="1" x14ac:dyDescent="0.2">
      <c r="A6019" s="127">
        <v>10698</v>
      </c>
      <c r="B6019" s="127" t="str">
        <f t="shared" si="95"/>
        <v>E09</v>
      </c>
      <c r="C6019" s="129" t="s">
        <v>215</v>
      </c>
      <c r="D6019" s="130">
        <v>26081</v>
      </c>
      <c r="E6019" s="130">
        <v>7068.44</v>
      </c>
      <c r="F6019" s="130">
        <v>0</v>
      </c>
      <c r="G6019" s="130">
        <v>7068.44</v>
      </c>
      <c r="H6019" s="131">
        <v>27.101874928108586</v>
      </c>
      <c r="I6019" s="132">
        <v>19012.560000000001</v>
      </c>
    </row>
    <row r="6020" spans="1:9" ht="13.5" customHeight="1" x14ac:dyDescent="0.2">
      <c r="A6020" s="127">
        <v>10698</v>
      </c>
      <c r="B6020" s="127" t="str">
        <f t="shared" si="95"/>
        <v>E10</v>
      </c>
      <c r="C6020" s="129" t="s">
        <v>21</v>
      </c>
      <c r="D6020" s="130">
        <v>43624</v>
      </c>
      <c r="E6020" s="130">
        <v>1624</v>
      </c>
      <c r="F6020" s="130">
        <v>0</v>
      </c>
      <c r="G6020" s="130">
        <v>1624</v>
      </c>
      <c r="H6020" s="131">
        <v>3.7227214377406934</v>
      </c>
      <c r="I6020" s="132">
        <v>42000</v>
      </c>
    </row>
    <row r="6021" spans="1:9" ht="13.5" customHeight="1" x14ac:dyDescent="0.2">
      <c r="A6021" s="127">
        <v>10698</v>
      </c>
      <c r="B6021" s="127" t="str">
        <f t="shared" si="95"/>
        <v>E11</v>
      </c>
      <c r="C6021" s="129" t="s">
        <v>22</v>
      </c>
      <c r="D6021" s="130">
        <v>10000</v>
      </c>
      <c r="E6021" s="130">
        <v>10668.24</v>
      </c>
      <c r="F6021" s="130">
        <v>0</v>
      </c>
      <c r="G6021" s="130">
        <v>10668.24</v>
      </c>
      <c r="H6021" s="131">
        <v>106.6824</v>
      </c>
      <c r="I6021" s="132">
        <v>-668.24</v>
      </c>
    </row>
    <row r="6022" spans="1:9" ht="12.75" customHeight="1" x14ac:dyDescent="0.2">
      <c r="A6022" s="127">
        <v>10698</v>
      </c>
      <c r="B6022" s="127" t="str">
        <f t="shared" si="95"/>
        <v/>
      </c>
    </row>
    <row r="6023" spans="1:9" ht="13.5" customHeight="1" x14ac:dyDescent="0.2">
      <c r="A6023" s="127">
        <v>10698</v>
      </c>
      <c r="C6023" s="143" t="s">
        <v>23</v>
      </c>
      <c r="D6023" s="144">
        <v>5537535</v>
      </c>
      <c r="E6023" s="144">
        <v>1225784.67</v>
      </c>
      <c r="F6023" s="144">
        <v>0</v>
      </c>
      <c r="G6023" s="144">
        <v>1225784.67</v>
      </c>
      <c r="H6023" s="145">
        <v>22.135926364348034</v>
      </c>
      <c r="I6023" s="146">
        <v>4311750.33</v>
      </c>
    </row>
    <row r="6024" spans="1:9" ht="13.5" customHeight="1" x14ac:dyDescent="0.2">
      <c r="A6024" s="127">
        <v>10698</v>
      </c>
      <c r="B6024" s="127" t="str">
        <f t="shared" si="95"/>
        <v>E12</v>
      </c>
      <c r="C6024" s="129" t="s">
        <v>24</v>
      </c>
      <c r="D6024" s="130">
        <v>39372</v>
      </c>
      <c r="E6024" s="130">
        <v>7468.27</v>
      </c>
      <c r="F6024" s="130">
        <v>0</v>
      </c>
      <c r="G6024" s="130">
        <v>7468.27</v>
      </c>
      <c r="H6024" s="131">
        <v>18.968480138169259</v>
      </c>
      <c r="I6024" s="132">
        <v>31903.73</v>
      </c>
    </row>
    <row r="6025" spans="1:9" ht="13.5" customHeight="1" x14ac:dyDescent="0.2">
      <c r="A6025" s="127">
        <v>10698</v>
      </c>
      <c r="B6025" s="127" t="str">
        <f t="shared" si="95"/>
        <v>E13</v>
      </c>
      <c r="C6025" s="129" t="s">
        <v>216</v>
      </c>
      <c r="D6025" s="130">
        <v>15500</v>
      </c>
      <c r="E6025" s="130">
        <v>5655.81</v>
      </c>
      <c r="F6025" s="130">
        <v>0</v>
      </c>
      <c r="G6025" s="130">
        <v>5655.81</v>
      </c>
      <c r="H6025" s="131">
        <v>36.489096774193541</v>
      </c>
      <c r="I6025" s="132">
        <v>9844.19</v>
      </c>
    </row>
    <row r="6026" spans="1:9" ht="13.5" customHeight="1" x14ac:dyDescent="0.2">
      <c r="A6026" s="127">
        <v>10698</v>
      </c>
      <c r="B6026" s="127" t="str">
        <f t="shared" si="95"/>
        <v>E14</v>
      </c>
      <c r="C6026" s="129" t="s">
        <v>25</v>
      </c>
      <c r="D6026" s="130">
        <v>124852</v>
      </c>
      <c r="E6026" s="130">
        <v>23954.799999999999</v>
      </c>
      <c r="F6026" s="130">
        <v>0</v>
      </c>
      <c r="G6026" s="130">
        <v>23954.799999999999</v>
      </c>
      <c r="H6026" s="131">
        <v>19.186556883349887</v>
      </c>
      <c r="I6026" s="132">
        <v>100897.2</v>
      </c>
    </row>
    <row r="6027" spans="1:9" ht="13.5" customHeight="1" x14ac:dyDescent="0.2">
      <c r="A6027" s="127">
        <v>10698</v>
      </c>
      <c r="B6027" s="127" t="str">
        <f t="shared" si="95"/>
        <v>E15</v>
      </c>
      <c r="C6027" s="129" t="s">
        <v>26</v>
      </c>
      <c r="D6027" s="130">
        <v>35000</v>
      </c>
      <c r="E6027" s="130">
        <v>-6369.15</v>
      </c>
      <c r="F6027" s="130">
        <v>0</v>
      </c>
      <c r="G6027" s="130">
        <v>-6369.15</v>
      </c>
      <c r="H6027" s="131">
        <v>-18.197571428571429</v>
      </c>
      <c r="I6027" s="132">
        <v>41369.15</v>
      </c>
    </row>
    <row r="6028" spans="1:9" ht="13.5" customHeight="1" x14ac:dyDescent="0.2">
      <c r="A6028" s="127">
        <v>10698</v>
      </c>
      <c r="B6028" s="127" t="str">
        <f t="shared" si="95"/>
        <v>E16</v>
      </c>
      <c r="C6028" s="129" t="s">
        <v>27</v>
      </c>
      <c r="D6028" s="130">
        <v>100350</v>
      </c>
      <c r="E6028" s="130">
        <v>-4262.79</v>
      </c>
      <c r="F6028" s="130">
        <v>0</v>
      </c>
      <c r="G6028" s="130">
        <v>-4262.79</v>
      </c>
      <c r="H6028" s="131">
        <v>-4.2479222720478322</v>
      </c>
      <c r="I6028" s="132">
        <v>104612.79</v>
      </c>
    </row>
    <row r="6029" spans="1:9" ht="13.5" customHeight="1" x14ac:dyDescent="0.2">
      <c r="A6029" s="127">
        <v>10698</v>
      </c>
      <c r="B6029" s="127" t="str">
        <f t="shared" si="95"/>
        <v>E17</v>
      </c>
      <c r="C6029" s="129" t="s">
        <v>28</v>
      </c>
      <c r="D6029" s="130">
        <v>10809</v>
      </c>
      <c r="E6029" s="130">
        <v>8709.09</v>
      </c>
      <c r="F6029" s="130">
        <v>0</v>
      </c>
      <c r="G6029" s="130">
        <v>8709.09</v>
      </c>
      <c r="H6029" s="131">
        <v>80.572578406883153</v>
      </c>
      <c r="I6029" s="132">
        <v>2099.91</v>
      </c>
    </row>
    <row r="6030" spans="1:9" ht="13.5" customHeight="1" x14ac:dyDescent="0.2">
      <c r="A6030" s="127">
        <v>10698</v>
      </c>
      <c r="B6030" s="127" t="str">
        <f t="shared" si="95"/>
        <v>E18</v>
      </c>
      <c r="C6030" s="129" t="s">
        <v>29</v>
      </c>
      <c r="D6030" s="130">
        <v>65426</v>
      </c>
      <c r="E6030" s="130">
        <v>9526.59</v>
      </c>
      <c r="F6030" s="130">
        <v>0</v>
      </c>
      <c r="G6030" s="130">
        <v>9526.59</v>
      </c>
      <c r="H6030" s="131">
        <v>14.560862653990769</v>
      </c>
      <c r="I6030" s="132">
        <v>55899.41</v>
      </c>
    </row>
    <row r="6031" spans="1:9" ht="12.75" customHeight="1" x14ac:dyDescent="0.2">
      <c r="A6031" s="127">
        <v>10698</v>
      </c>
      <c r="B6031" s="127" t="str">
        <f t="shared" si="95"/>
        <v/>
      </c>
    </row>
    <row r="6032" spans="1:9" ht="13.5" customHeight="1" x14ac:dyDescent="0.2">
      <c r="A6032" s="127">
        <v>10698</v>
      </c>
      <c r="C6032" s="143" t="s">
        <v>30</v>
      </c>
      <c r="D6032" s="144">
        <v>391309</v>
      </c>
      <c r="E6032" s="144">
        <v>44682.62</v>
      </c>
      <c r="F6032" s="144">
        <v>0</v>
      </c>
      <c r="G6032" s="144">
        <v>44682.62</v>
      </c>
      <c r="H6032" s="145">
        <v>11.41875602145619</v>
      </c>
      <c r="I6032" s="146">
        <v>346626.38</v>
      </c>
    </row>
    <row r="6033" spans="1:9" ht="13.5" customHeight="1" x14ac:dyDescent="0.2">
      <c r="A6033" s="127">
        <v>10698</v>
      </c>
      <c r="B6033" s="127" t="str">
        <f t="shared" si="95"/>
        <v>E19</v>
      </c>
      <c r="C6033" s="129" t="s">
        <v>31</v>
      </c>
      <c r="D6033" s="130">
        <v>380083</v>
      </c>
      <c r="E6033" s="130">
        <v>98670.87</v>
      </c>
      <c r="F6033" s="130">
        <v>0</v>
      </c>
      <c r="G6033" s="130">
        <v>98670.87</v>
      </c>
      <c r="H6033" s="131">
        <v>25.960348134486416</v>
      </c>
      <c r="I6033" s="132">
        <v>281412.13</v>
      </c>
    </row>
    <row r="6034" spans="1:9" ht="13.5" customHeight="1" x14ac:dyDescent="0.2">
      <c r="A6034" s="127">
        <v>10698</v>
      </c>
      <c r="B6034" s="127" t="str">
        <f t="shared" si="95"/>
        <v>E20</v>
      </c>
      <c r="C6034" s="129" t="s">
        <v>32</v>
      </c>
      <c r="D6034" s="130">
        <v>59863</v>
      </c>
      <c r="E6034" s="130">
        <v>40156.69</v>
      </c>
      <c r="F6034" s="130">
        <v>0</v>
      </c>
      <c r="G6034" s="130">
        <v>40156.69</v>
      </c>
      <c r="H6034" s="131">
        <v>67.080984915557195</v>
      </c>
      <c r="I6034" s="132">
        <v>19706.310000000001</v>
      </c>
    </row>
    <row r="6035" spans="1:9" ht="13.5" customHeight="1" x14ac:dyDescent="0.2">
      <c r="A6035" s="127">
        <v>10698</v>
      </c>
      <c r="B6035" s="127" t="str">
        <f t="shared" si="95"/>
        <v>E21</v>
      </c>
      <c r="C6035" s="129" t="s">
        <v>302</v>
      </c>
      <c r="D6035" s="130">
        <v>42000</v>
      </c>
      <c r="E6035" s="130">
        <v>0</v>
      </c>
      <c r="F6035" s="130">
        <v>0</v>
      </c>
      <c r="G6035" s="130">
        <v>0</v>
      </c>
      <c r="H6035" s="131">
        <v>0</v>
      </c>
      <c r="I6035" s="132">
        <v>42000</v>
      </c>
    </row>
    <row r="6036" spans="1:9" ht="13.5" customHeight="1" x14ac:dyDescent="0.2">
      <c r="A6036" s="127">
        <v>10698</v>
      </c>
      <c r="B6036" s="127" t="str">
        <f t="shared" si="95"/>
        <v>E22</v>
      </c>
      <c r="C6036" s="129" t="s">
        <v>33</v>
      </c>
      <c r="D6036" s="130">
        <v>65500</v>
      </c>
      <c r="E6036" s="130">
        <v>25104.78</v>
      </c>
      <c r="F6036" s="130">
        <v>0</v>
      </c>
      <c r="G6036" s="130">
        <v>25104.78</v>
      </c>
      <c r="H6036" s="131">
        <v>38.327908396946562</v>
      </c>
      <c r="I6036" s="132">
        <v>40395.22</v>
      </c>
    </row>
    <row r="6037" spans="1:9" ht="13.5" customHeight="1" x14ac:dyDescent="0.2">
      <c r="A6037" s="127">
        <v>10698</v>
      </c>
      <c r="B6037" s="127" t="str">
        <f t="shared" si="95"/>
        <v>E23</v>
      </c>
      <c r="C6037" s="129" t="s">
        <v>34</v>
      </c>
      <c r="D6037" s="130">
        <v>29944</v>
      </c>
      <c r="E6037" s="130">
        <v>39334.43</v>
      </c>
      <c r="F6037" s="130">
        <v>0</v>
      </c>
      <c r="G6037" s="130">
        <v>39334.43</v>
      </c>
      <c r="H6037" s="131">
        <v>131.35997194763559</v>
      </c>
      <c r="I6037" s="132">
        <v>-9390.43</v>
      </c>
    </row>
    <row r="6038" spans="1:9" ht="13.5" customHeight="1" x14ac:dyDescent="0.2">
      <c r="A6038" s="127">
        <v>10698</v>
      </c>
      <c r="B6038" s="127" t="str">
        <f t="shared" si="95"/>
        <v>E24</v>
      </c>
      <c r="C6038" s="129" t="s">
        <v>35</v>
      </c>
      <c r="D6038" s="130">
        <v>25000</v>
      </c>
      <c r="E6038" s="130">
        <v>1350.13</v>
      </c>
      <c r="F6038" s="130">
        <v>0</v>
      </c>
      <c r="G6038" s="130">
        <v>1350.13</v>
      </c>
      <c r="H6038" s="131">
        <v>5.4005200000000002</v>
      </c>
      <c r="I6038" s="132">
        <v>23649.87</v>
      </c>
    </row>
    <row r="6039" spans="1:9" ht="13.5" customHeight="1" x14ac:dyDescent="0.2">
      <c r="A6039" s="127">
        <v>10698</v>
      </c>
      <c r="B6039" s="127" t="str">
        <f t="shared" si="95"/>
        <v>E25</v>
      </c>
      <c r="C6039" s="129" t="s">
        <v>36</v>
      </c>
      <c r="D6039" s="130">
        <v>281096</v>
      </c>
      <c r="E6039" s="130">
        <v>23399.200000000001</v>
      </c>
      <c r="F6039" s="130">
        <v>0</v>
      </c>
      <c r="G6039" s="130">
        <v>23399.200000000001</v>
      </c>
      <c r="H6039" s="131">
        <v>8.3242735577880858</v>
      </c>
      <c r="I6039" s="132">
        <v>257696.8</v>
      </c>
    </row>
    <row r="6040" spans="1:9" ht="12.75" customHeight="1" x14ac:dyDescent="0.2">
      <c r="A6040" s="127">
        <v>10698</v>
      </c>
      <c r="B6040" s="127" t="str">
        <f t="shared" si="95"/>
        <v/>
      </c>
    </row>
    <row r="6041" spans="1:9" ht="13.5" customHeight="1" x14ac:dyDescent="0.2">
      <c r="A6041" s="127">
        <v>10698</v>
      </c>
      <c r="C6041" s="143" t="s">
        <v>37</v>
      </c>
      <c r="D6041" s="144">
        <v>883486</v>
      </c>
      <c r="E6041" s="144">
        <v>228016.1</v>
      </c>
      <c r="F6041" s="144">
        <v>0</v>
      </c>
      <c r="G6041" s="144">
        <v>228016.1</v>
      </c>
      <c r="H6041" s="145">
        <v>25.808682876695276</v>
      </c>
      <c r="I6041" s="146">
        <v>655469.9</v>
      </c>
    </row>
    <row r="6042" spans="1:9" ht="13.5" customHeight="1" x14ac:dyDescent="0.2">
      <c r="A6042" s="127">
        <v>10698</v>
      </c>
      <c r="B6042" s="127" t="str">
        <f t="shared" si="95"/>
        <v>E26</v>
      </c>
      <c r="C6042" s="129" t="s">
        <v>38</v>
      </c>
      <c r="D6042" s="130">
        <v>147187</v>
      </c>
      <c r="E6042" s="130">
        <v>108485.17</v>
      </c>
      <c r="F6042" s="130">
        <v>0</v>
      </c>
      <c r="G6042" s="130">
        <v>108485.17</v>
      </c>
      <c r="H6042" s="131">
        <v>73.705673734772773</v>
      </c>
      <c r="I6042" s="132">
        <v>38701.83</v>
      </c>
    </row>
    <row r="6043" spans="1:9" ht="13.5" customHeight="1" x14ac:dyDescent="0.2">
      <c r="A6043" s="127">
        <v>10698</v>
      </c>
      <c r="B6043" s="127" t="str">
        <f t="shared" si="95"/>
        <v>E27</v>
      </c>
      <c r="C6043" s="129" t="s">
        <v>39</v>
      </c>
      <c r="D6043" s="130">
        <v>155166</v>
      </c>
      <c r="E6043" s="130">
        <v>80960.039999999994</v>
      </c>
      <c r="F6043" s="130">
        <v>0</v>
      </c>
      <c r="G6043" s="130">
        <v>80960.039999999994</v>
      </c>
      <c r="H6043" s="131">
        <v>52.176404624724491</v>
      </c>
      <c r="I6043" s="132">
        <v>74205.960000000006</v>
      </c>
    </row>
    <row r="6044" spans="1:9" ht="13.5" customHeight="1" x14ac:dyDescent="0.2">
      <c r="A6044" s="127">
        <v>10698</v>
      </c>
      <c r="B6044" s="127" t="str">
        <f t="shared" si="95"/>
        <v>E28</v>
      </c>
      <c r="C6044" s="129" t="s">
        <v>40</v>
      </c>
      <c r="D6044" s="130">
        <v>51752</v>
      </c>
      <c r="E6044" s="130">
        <v>27783.07</v>
      </c>
      <c r="F6044" s="130">
        <v>0</v>
      </c>
      <c r="G6044" s="130">
        <v>27783.07</v>
      </c>
      <c r="H6044" s="131">
        <v>53.685017004173751</v>
      </c>
      <c r="I6044" s="132">
        <v>23968.93</v>
      </c>
    </row>
    <row r="6045" spans="1:9" ht="12.75" customHeight="1" x14ac:dyDescent="0.2">
      <c r="A6045" s="127">
        <v>10698</v>
      </c>
      <c r="B6045" s="127" t="str">
        <f t="shared" si="95"/>
        <v/>
      </c>
    </row>
    <row r="6046" spans="1:9" ht="13.5" customHeight="1" x14ac:dyDescent="0.2">
      <c r="A6046" s="127">
        <v>10698</v>
      </c>
      <c r="C6046" s="143" t="s">
        <v>41</v>
      </c>
      <c r="D6046" s="144">
        <v>354105</v>
      </c>
      <c r="E6046" s="144">
        <v>217228.28</v>
      </c>
      <c r="F6046" s="144">
        <v>0</v>
      </c>
      <c r="G6046" s="144">
        <v>217228.28</v>
      </c>
      <c r="H6046" s="145">
        <v>61.345725138024029</v>
      </c>
      <c r="I6046" s="146">
        <v>136876.72</v>
      </c>
    </row>
    <row r="6047" spans="1:9" ht="13.5" customHeight="1" x14ac:dyDescent="0.2">
      <c r="A6047" s="127">
        <v>10698</v>
      </c>
      <c r="B6047" s="127" t="str">
        <f t="shared" si="95"/>
        <v>Con</v>
      </c>
      <c r="C6047" s="129" t="s">
        <v>42</v>
      </c>
      <c r="D6047" s="130">
        <v>169772</v>
      </c>
      <c r="E6047" s="130">
        <v>0</v>
      </c>
      <c r="F6047" s="130">
        <v>0</v>
      </c>
      <c r="G6047" s="130">
        <v>0</v>
      </c>
      <c r="H6047" s="131">
        <v>0</v>
      </c>
      <c r="I6047" s="132">
        <v>169772</v>
      </c>
    </row>
    <row r="6048" spans="1:9" ht="13.5" customHeight="1" x14ac:dyDescent="0.2">
      <c r="A6048" s="127">
        <v>10698</v>
      </c>
      <c r="B6048" s="127" t="str">
        <f t="shared" si="95"/>
        <v>Rev</v>
      </c>
      <c r="C6048" s="129" t="s">
        <v>224</v>
      </c>
      <c r="D6048" s="130">
        <v>77725</v>
      </c>
      <c r="E6048" s="130">
        <v>0</v>
      </c>
      <c r="F6048" s="130">
        <v>0</v>
      </c>
      <c r="G6048" s="130">
        <v>0</v>
      </c>
      <c r="H6048" s="131">
        <v>0</v>
      </c>
      <c r="I6048" s="132">
        <v>77725</v>
      </c>
    </row>
    <row r="6049" spans="1:9" ht="12.75" customHeight="1" x14ac:dyDescent="0.2">
      <c r="A6049" s="127">
        <v>10698</v>
      </c>
      <c r="B6049" s="127" t="str">
        <f t="shared" si="95"/>
        <v/>
      </c>
    </row>
    <row r="6050" spans="1:9" ht="13.5" customHeight="1" x14ac:dyDescent="0.2">
      <c r="A6050" s="127">
        <v>10698</v>
      </c>
      <c r="C6050" s="143" t="s">
        <v>44</v>
      </c>
      <c r="D6050" s="144">
        <v>247497</v>
      </c>
      <c r="E6050" s="144">
        <v>0</v>
      </c>
      <c r="F6050" s="144">
        <v>0</v>
      </c>
      <c r="G6050" s="144">
        <v>0</v>
      </c>
      <c r="H6050" s="145">
        <v>0</v>
      </c>
      <c r="I6050" s="146">
        <v>247497</v>
      </c>
    </row>
    <row r="6051" spans="1:9" ht="0.75" customHeight="1" x14ac:dyDescent="0.2">
      <c r="A6051" s="127">
        <v>10698</v>
      </c>
      <c r="B6051" s="127" t="str">
        <f t="shared" si="95"/>
        <v/>
      </c>
    </row>
    <row r="6052" spans="1:9" ht="15.75" customHeight="1" x14ac:dyDescent="0.2">
      <c r="A6052" s="127">
        <v>10698</v>
      </c>
      <c r="C6052" s="139" t="s">
        <v>45</v>
      </c>
      <c r="D6052" s="140">
        <v>7413932</v>
      </c>
      <c r="E6052" s="140">
        <v>1715711.67</v>
      </c>
      <c r="F6052" s="140">
        <v>0</v>
      </c>
      <c r="G6052" s="140">
        <v>1715711.67</v>
      </c>
      <c r="H6052" s="141">
        <v>23.141723851796865</v>
      </c>
      <c r="I6052" s="142">
        <v>5698220.3300000001</v>
      </c>
    </row>
    <row r="6053" spans="1:9" ht="14.25" customHeight="1" x14ac:dyDescent="0.2">
      <c r="A6053" s="127">
        <v>10698</v>
      </c>
      <c r="B6053" s="127" t="s">
        <v>322</v>
      </c>
      <c r="C6053" s="161" t="s">
        <v>46</v>
      </c>
      <c r="D6053" s="162">
        <v>309312</v>
      </c>
      <c r="E6053" s="162">
        <v>-224889.09</v>
      </c>
      <c r="F6053" s="162">
        <v>0</v>
      </c>
      <c r="G6053" s="162">
        <v>-224889.09</v>
      </c>
      <c r="H6053" s="151">
        <v>-72.706228662321521</v>
      </c>
      <c r="I6053" s="152">
        <v>534201.09</v>
      </c>
    </row>
    <row r="6054" spans="1:9" ht="16.5" customHeight="1" x14ac:dyDescent="0.2">
      <c r="A6054" s="127">
        <v>10698</v>
      </c>
      <c r="B6054" s="127" t="s">
        <v>323</v>
      </c>
      <c r="C6054" s="153" t="s">
        <v>47</v>
      </c>
      <c r="D6054" s="154">
        <v>0</v>
      </c>
      <c r="E6054" s="155"/>
      <c r="F6054" s="155"/>
      <c r="G6054" s="155"/>
      <c r="H6054" s="155"/>
      <c r="I6054" s="156"/>
    </row>
    <row r="6055" spans="1:9" ht="13.5" customHeight="1" x14ac:dyDescent="0.2">
      <c r="A6055" s="127">
        <v>10698</v>
      </c>
      <c r="B6055" s="127" t="str">
        <f>LEFT(C6055,4)</f>
        <v>CE04</v>
      </c>
      <c r="C6055" s="129" t="s">
        <v>227</v>
      </c>
      <c r="D6055" s="130">
        <v>0</v>
      </c>
      <c r="E6055" s="130">
        <v>4466</v>
      </c>
      <c r="F6055" s="130">
        <v>0</v>
      </c>
      <c r="G6055" s="130">
        <v>4466</v>
      </c>
      <c r="H6055" s="131">
        <v>0</v>
      </c>
      <c r="I6055" s="132">
        <v>-4466</v>
      </c>
    </row>
    <row r="6056" spans="1:9" ht="12.75" customHeight="1" x14ac:dyDescent="0.2">
      <c r="A6056" s="127">
        <v>10698</v>
      </c>
      <c r="B6056" s="127" t="str">
        <f t="shared" si="95"/>
        <v/>
      </c>
    </row>
    <row r="6057" spans="1:9" ht="13.5" customHeight="1" x14ac:dyDescent="0.2">
      <c r="A6057" s="127">
        <v>10698</v>
      </c>
      <c r="C6057" s="143" t="s">
        <v>56</v>
      </c>
      <c r="D6057" s="144">
        <v>0</v>
      </c>
      <c r="E6057" s="144">
        <v>4466</v>
      </c>
      <c r="F6057" s="144">
        <v>0</v>
      </c>
      <c r="G6057" s="144">
        <v>4466</v>
      </c>
      <c r="H6057" s="145">
        <v>0</v>
      </c>
      <c r="I6057" s="146">
        <v>-4466</v>
      </c>
    </row>
    <row r="6058" spans="1:9" ht="0.75" customHeight="1" x14ac:dyDescent="0.2">
      <c r="A6058" s="127">
        <v>10698</v>
      </c>
      <c r="B6058" s="127" t="str">
        <f t="shared" si="95"/>
        <v/>
      </c>
    </row>
    <row r="6059" spans="1:9" ht="14.25" customHeight="1" x14ac:dyDescent="0.2">
      <c r="A6059" s="127">
        <v>10698</v>
      </c>
      <c r="B6059" s="127" t="s">
        <v>324</v>
      </c>
      <c r="C6059" s="157" t="s">
        <v>57</v>
      </c>
      <c r="D6059" s="158">
        <v>0</v>
      </c>
      <c r="E6059" s="158">
        <v>4466</v>
      </c>
      <c r="F6059" s="158">
        <v>0</v>
      </c>
      <c r="G6059" s="158">
        <v>4466</v>
      </c>
      <c r="H6059" s="159">
        <v>0</v>
      </c>
      <c r="I6059" s="160">
        <v>-4466</v>
      </c>
    </row>
    <row r="6060" spans="1:9" ht="0.75" customHeight="1" x14ac:dyDescent="0.2">
      <c r="A6060" s="127">
        <v>10698</v>
      </c>
      <c r="B6060" s="127" t="str">
        <f t="shared" si="95"/>
        <v/>
      </c>
    </row>
    <row r="6061" spans="1:9" ht="14.25" customHeight="1" x14ac:dyDescent="0.2">
      <c r="A6061" s="127">
        <v>10698</v>
      </c>
      <c r="B6061" s="127" t="str">
        <f t="shared" si="95"/>
        <v>TOT</v>
      </c>
      <c r="C6061" s="133" t="s">
        <v>58</v>
      </c>
      <c r="D6061" s="134">
        <v>309312</v>
      </c>
      <c r="E6061" s="134">
        <v>-220423.09</v>
      </c>
      <c r="F6061" s="134">
        <v>0</v>
      </c>
      <c r="G6061" s="134">
        <v>-220423.09</v>
      </c>
      <c r="H6061" s="135">
        <v>-71.262379086488721</v>
      </c>
      <c r="I6061" s="136">
        <v>529735.09</v>
      </c>
    </row>
    <row r="6062" spans="1:9" ht="6.75" customHeight="1" x14ac:dyDescent="0.2">
      <c r="B6062" s="127" t="str">
        <f t="shared" ref="B6062:B6123" si="96">LEFT(C6062,3)</f>
        <v>Lon</v>
      </c>
      <c r="C6062" s="247" t="s">
        <v>202</v>
      </c>
      <c r="D6062" s="247"/>
      <c r="E6062" s="247"/>
      <c r="F6062" s="247"/>
      <c r="G6062" s="247"/>
    </row>
    <row r="6063" spans="1:9" ht="13.5" customHeight="1" x14ac:dyDescent="0.2">
      <c r="B6063" s="127" t="str">
        <f t="shared" si="96"/>
        <v/>
      </c>
      <c r="C6063" s="247"/>
      <c r="D6063" s="247"/>
      <c r="E6063" s="247"/>
      <c r="F6063" s="247"/>
      <c r="G6063" s="247"/>
    </row>
    <row r="6064" spans="1:9" ht="6.75" customHeight="1" x14ac:dyDescent="0.2">
      <c r="B6064" s="127" t="str">
        <f t="shared" si="96"/>
        <v/>
      </c>
      <c r="C6064" s="247"/>
      <c r="D6064" s="247"/>
      <c r="E6064" s="247"/>
      <c r="F6064" s="247"/>
      <c r="G6064" s="247"/>
    </row>
    <row r="6065" spans="1:9" ht="13.5" customHeight="1" x14ac:dyDescent="0.2">
      <c r="B6065" s="127" t="str">
        <f t="shared" si="96"/>
        <v>Rep</v>
      </c>
      <c r="C6065" s="248" t="s">
        <v>203</v>
      </c>
      <c r="D6065" s="248"/>
      <c r="E6065" s="248"/>
      <c r="F6065" s="248"/>
      <c r="G6065" s="248"/>
    </row>
    <row r="6066" spans="1:9" ht="6.75" customHeight="1" x14ac:dyDescent="0.2">
      <c r="B6066" s="127" t="str">
        <f t="shared" si="96"/>
        <v/>
      </c>
    </row>
    <row r="6067" spans="1:9" ht="12.75" customHeight="1" x14ac:dyDescent="0.2">
      <c r="B6067" s="127" t="str">
        <f t="shared" si="96"/>
        <v>Cos</v>
      </c>
      <c r="C6067" s="248" t="s">
        <v>314</v>
      </c>
      <c r="D6067" s="248"/>
      <c r="E6067" s="248"/>
      <c r="F6067" s="248"/>
      <c r="G6067" s="248"/>
    </row>
    <row r="6068" spans="1:9" ht="13.5" customHeight="1" x14ac:dyDescent="0.2">
      <c r="B6068" s="127" t="str">
        <f t="shared" si="96"/>
        <v/>
      </c>
      <c r="C6068" s="248"/>
      <c r="D6068" s="248"/>
      <c r="E6068" s="248"/>
      <c r="F6068" s="248"/>
      <c r="G6068" s="248"/>
    </row>
    <row r="6069" spans="1:9" ht="6" customHeight="1" x14ac:dyDescent="0.2">
      <c r="B6069" s="127" t="str">
        <f t="shared" si="96"/>
        <v/>
      </c>
    </row>
    <row r="6070" spans="1:9" ht="13.5" customHeight="1" x14ac:dyDescent="0.2">
      <c r="B6070" s="127" t="str">
        <f t="shared" si="96"/>
        <v xml:space="preserve">
CF</v>
      </c>
      <c r="C6070" s="249" t="s">
        <v>205</v>
      </c>
      <c r="D6070" s="251" t="s">
        <v>206</v>
      </c>
      <c r="E6070" s="251" t="s">
        <v>207</v>
      </c>
      <c r="F6070" s="251" t="s">
        <v>208</v>
      </c>
      <c r="G6070" s="252" t="s">
        <v>209</v>
      </c>
      <c r="H6070" s="245" t="s">
        <v>210</v>
      </c>
      <c r="I6070" s="243" t="s">
        <v>211</v>
      </c>
    </row>
    <row r="6071" spans="1:9" ht="15" customHeight="1" x14ac:dyDescent="0.2">
      <c r="B6071" s="127" t="str">
        <f t="shared" si="96"/>
        <v/>
      </c>
      <c r="C6071" s="250"/>
      <c r="D6071" s="246"/>
      <c r="E6071" s="246"/>
      <c r="F6071" s="246"/>
      <c r="G6071" s="253"/>
      <c r="H6071" s="246"/>
      <c r="I6071" s="244"/>
    </row>
    <row r="6072" spans="1:9" ht="16.5" customHeight="1" x14ac:dyDescent="0.2">
      <c r="A6072" s="127">
        <v>11093</v>
      </c>
      <c r="B6072" s="126" t="s">
        <v>321</v>
      </c>
      <c r="C6072" s="147" t="s">
        <v>5</v>
      </c>
      <c r="D6072" s="148">
        <v>309496</v>
      </c>
      <c r="E6072" s="149"/>
      <c r="F6072" s="149"/>
      <c r="G6072" s="149"/>
      <c r="H6072" s="149"/>
      <c r="I6072" s="150"/>
    </row>
    <row r="6073" spans="1:9" ht="13.5" customHeight="1" x14ac:dyDescent="0.2">
      <c r="A6073" s="127">
        <v>11093</v>
      </c>
      <c r="B6073" s="127" t="str">
        <f t="shared" si="96"/>
        <v>I01</v>
      </c>
      <c r="C6073" s="129" t="s">
        <v>6</v>
      </c>
      <c r="D6073" s="130">
        <v>-2923651</v>
      </c>
      <c r="E6073" s="130">
        <v>-809346</v>
      </c>
      <c r="F6073" s="130">
        <v>0</v>
      </c>
      <c r="G6073" s="130">
        <v>-809346</v>
      </c>
      <c r="H6073" s="131">
        <v>27.682715891876288</v>
      </c>
      <c r="I6073" s="132">
        <v>-2114305</v>
      </c>
    </row>
    <row r="6074" spans="1:9" ht="13.5" customHeight="1" x14ac:dyDescent="0.2">
      <c r="A6074" s="127">
        <v>11093</v>
      </c>
      <c r="B6074" s="127" t="str">
        <f t="shared" si="96"/>
        <v>I03</v>
      </c>
      <c r="C6074" s="129" t="s">
        <v>7</v>
      </c>
      <c r="D6074" s="130">
        <v>-141587</v>
      </c>
      <c r="E6074" s="130">
        <v>-37291</v>
      </c>
      <c r="F6074" s="130">
        <v>0</v>
      </c>
      <c r="G6074" s="130">
        <v>-37291</v>
      </c>
      <c r="H6074" s="131">
        <v>26.337870002189465</v>
      </c>
      <c r="I6074" s="132">
        <v>-104296</v>
      </c>
    </row>
    <row r="6075" spans="1:9" ht="13.5" customHeight="1" x14ac:dyDescent="0.2">
      <c r="A6075" s="127">
        <v>11093</v>
      </c>
      <c r="B6075" s="127" t="str">
        <f t="shared" si="96"/>
        <v>I05</v>
      </c>
      <c r="C6075" s="129" t="s">
        <v>8</v>
      </c>
      <c r="D6075" s="130">
        <v>-142980</v>
      </c>
      <c r="E6075" s="130">
        <v>-41580</v>
      </c>
      <c r="F6075" s="130">
        <v>0</v>
      </c>
      <c r="G6075" s="130">
        <v>-41580</v>
      </c>
      <c r="H6075" s="131">
        <v>29.08099034830046</v>
      </c>
      <c r="I6075" s="132">
        <v>-101400</v>
      </c>
    </row>
    <row r="6076" spans="1:9" ht="13.5" customHeight="1" x14ac:dyDescent="0.2">
      <c r="A6076" s="127">
        <v>11093</v>
      </c>
      <c r="B6076" s="127" t="str">
        <f t="shared" si="96"/>
        <v>I07</v>
      </c>
      <c r="C6076" s="129" t="s">
        <v>212</v>
      </c>
      <c r="D6076" s="130">
        <v>0</v>
      </c>
      <c r="E6076" s="130">
        <v>-18456</v>
      </c>
      <c r="F6076" s="130">
        <v>0</v>
      </c>
      <c r="G6076" s="130">
        <v>-18456</v>
      </c>
      <c r="H6076" s="131">
        <v>0</v>
      </c>
      <c r="I6076" s="132">
        <v>18456</v>
      </c>
    </row>
    <row r="6077" spans="1:9" ht="13.5" customHeight="1" x14ac:dyDescent="0.2">
      <c r="A6077" s="127">
        <v>11093</v>
      </c>
      <c r="B6077" s="127" t="str">
        <f t="shared" si="96"/>
        <v>I08</v>
      </c>
      <c r="C6077" s="129" t="s">
        <v>213</v>
      </c>
      <c r="D6077" s="130">
        <v>-123400</v>
      </c>
      <c r="E6077" s="130">
        <v>-37732.21</v>
      </c>
      <c r="F6077" s="130">
        <v>0</v>
      </c>
      <c r="G6077" s="130">
        <v>-37732.21</v>
      </c>
      <c r="H6077" s="131">
        <v>30.577155591572122</v>
      </c>
      <c r="I6077" s="132">
        <v>-85667.79</v>
      </c>
    </row>
    <row r="6078" spans="1:9" ht="13.5" customHeight="1" x14ac:dyDescent="0.2">
      <c r="A6078" s="127">
        <v>11093</v>
      </c>
      <c r="B6078" s="127" t="str">
        <f t="shared" si="96"/>
        <v>I09</v>
      </c>
      <c r="C6078" s="129" t="s">
        <v>10</v>
      </c>
      <c r="D6078" s="130">
        <v>-60100</v>
      </c>
      <c r="E6078" s="130">
        <v>-16014.3</v>
      </c>
      <c r="F6078" s="130">
        <v>0</v>
      </c>
      <c r="G6078" s="130">
        <v>-16014.3</v>
      </c>
      <c r="H6078" s="131">
        <v>26.646089850249581</v>
      </c>
      <c r="I6078" s="132">
        <v>-44085.7</v>
      </c>
    </row>
    <row r="6079" spans="1:9" ht="13.5" customHeight="1" x14ac:dyDescent="0.2">
      <c r="A6079" s="127">
        <v>11093</v>
      </c>
      <c r="B6079" s="127" t="str">
        <f t="shared" si="96"/>
        <v>I11</v>
      </c>
      <c r="C6079" s="129" t="s">
        <v>64</v>
      </c>
      <c r="D6079" s="130">
        <v>-3800</v>
      </c>
      <c r="E6079" s="130">
        <v>0</v>
      </c>
      <c r="F6079" s="130">
        <v>0</v>
      </c>
      <c r="G6079" s="130">
        <v>0</v>
      </c>
      <c r="H6079" s="131">
        <v>0</v>
      </c>
      <c r="I6079" s="132">
        <v>-3800</v>
      </c>
    </row>
    <row r="6080" spans="1:9" ht="13.5" customHeight="1" x14ac:dyDescent="0.2">
      <c r="A6080" s="127">
        <v>11093</v>
      </c>
      <c r="B6080" s="127" t="str">
        <f t="shared" si="96"/>
        <v>I12</v>
      </c>
      <c r="C6080" s="129" t="s">
        <v>11</v>
      </c>
      <c r="D6080" s="130">
        <v>-66150</v>
      </c>
      <c r="E6080" s="130">
        <v>-30614.01</v>
      </c>
      <c r="F6080" s="130">
        <v>0</v>
      </c>
      <c r="G6080" s="130">
        <v>-30614.01</v>
      </c>
      <c r="H6080" s="131">
        <v>46.279682539682533</v>
      </c>
      <c r="I6080" s="132">
        <v>-35535.99</v>
      </c>
    </row>
    <row r="6081" spans="1:9" ht="13.5" customHeight="1" x14ac:dyDescent="0.2">
      <c r="A6081" s="127">
        <v>11093</v>
      </c>
      <c r="B6081" s="127" t="str">
        <f t="shared" si="96"/>
        <v>I13</v>
      </c>
      <c r="C6081" s="129" t="s">
        <v>12</v>
      </c>
      <c r="D6081" s="130">
        <v>-32600</v>
      </c>
      <c r="E6081" s="130">
        <v>-14120</v>
      </c>
      <c r="F6081" s="130">
        <v>0</v>
      </c>
      <c r="G6081" s="130">
        <v>-14120</v>
      </c>
      <c r="H6081" s="131">
        <v>43.312883435582819</v>
      </c>
      <c r="I6081" s="132">
        <v>-18480</v>
      </c>
    </row>
    <row r="6082" spans="1:9" ht="13.5" customHeight="1" x14ac:dyDescent="0.2">
      <c r="A6082" s="127">
        <v>11093</v>
      </c>
      <c r="B6082" s="127" t="str">
        <f t="shared" si="96"/>
        <v>I18</v>
      </c>
      <c r="C6082" s="129" t="s">
        <v>13</v>
      </c>
      <c r="D6082" s="130">
        <v>-110111</v>
      </c>
      <c r="E6082" s="130">
        <v>-27527.51</v>
      </c>
      <c r="F6082" s="130">
        <v>0</v>
      </c>
      <c r="G6082" s="130">
        <v>-27527.51</v>
      </c>
      <c r="H6082" s="131">
        <v>24.999782038125169</v>
      </c>
      <c r="I6082" s="132">
        <v>-82583.490000000005</v>
      </c>
    </row>
    <row r="6083" spans="1:9" ht="12.75" customHeight="1" x14ac:dyDescent="0.2">
      <c r="A6083" s="127">
        <v>11093</v>
      </c>
      <c r="B6083" s="127" t="str">
        <f t="shared" si="96"/>
        <v/>
      </c>
    </row>
    <row r="6084" spans="1:9" ht="13.5" customHeight="1" x14ac:dyDescent="0.2">
      <c r="A6084" s="127">
        <v>11093</v>
      </c>
      <c r="C6084" s="143" t="s">
        <v>14</v>
      </c>
      <c r="D6084" s="144">
        <v>-3604379</v>
      </c>
      <c r="E6084" s="144">
        <v>-1032681.03</v>
      </c>
      <c r="F6084" s="144">
        <v>0</v>
      </c>
      <c r="G6084" s="144">
        <v>-1032681.03</v>
      </c>
      <c r="H6084" s="145">
        <v>28.650733732495947</v>
      </c>
      <c r="I6084" s="146">
        <v>-2571697.9700000002</v>
      </c>
    </row>
    <row r="6085" spans="1:9" ht="0.75" customHeight="1" x14ac:dyDescent="0.2">
      <c r="A6085" s="127">
        <v>11093</v>
      </c>
      <c r="B6085" s="127" t="str">
        <f t="shared" si="96"/>
        <v/>
      </c>
    </row>
    <row r="6086" spans="1:9" ht="13.5" customHeight="1" x14ac:dyDescent="0.2">
      <c r="A6086" s="127">
        <v>11093</v>
      </c>
      <c r="B6086" s="127" t="str">
        <f t="shared" si="96"/>
        <v>E01</v>
      </c>
      <c r="C6086" s="129" t="s">
        <v>15</v>
      </c>
      <c r="D6086" s="130">
        <v>1645510</v>
      </c>
      <c r="E6086" s="130">
        <v>384355.73</v>
      </c>
      <c r="F6086" s="130">
        <v>0</v>
      </c>
      <c r="G6086" s="130">
        <v>384355.73</v>
      </c>
      <c r="H6086" s="131">
        <v>23.357848326658605</v>
      </c>
      <c r="I6086" s="132">
        <v>1261154.27</v>
      </c>
    </row>
    <row r="6087" spans="1:9" ht="13.5" customHeight="1" x14ac:dyDescent="0.2">
      <c r="A6087" s="127">
        <v>11093</v>
      </c>
      <c r="B6087" s="127" t="str">
        <f t="shared" si="96"/>
        <v>E03</v>
      </c>
      <c r="C6087" s="129" t="s">
        <v>17</v>
      </c>
      <c r="D6087" s="130">
        <v>881143</v>
      </c>
      <c r="E6087" s="130">
        <v>221481.83</v>
      </c>
      <c r="F6087" s="130">
        <v>0</v>
      </c>
      <c r="G6087" s="130">
        <v>221481.83</v>
      </c>
      <c r="H6087" s="131">
        <v>25.13574187163718</v>
      </c>
      <c r="I6087" s="132">
        <v>659661.17000000004</v>
      </c>
    </row>
    <row r="6088" spans="1:9" ht="13.5" customHeight="1" x14ac:dyDescent="0.2">
      <c r="A6088" s="127">
        <v>11093</v>
      </c>
      <c r="B6088" s="127" t="str">
        <f t="shared" si="96"/>
        <v>E04</v>
      </c>
      <c r="C6088" s="129" t="s">
        <v>18</v>
      </c>
      <c r="D6088" s="130">
        <v>141732</v>
      </c>
      <c r="E6088" s="130">
        <v>36155.65</v>
      </c>
      <c r="F6088" s="130">
        <v>0</v>
      </c>
      <c r="G6088" s="130">
        <v>36155.65</v>
      </c>
      <c r="H6088" s="131">
        <v>25.509870741963706</v>
      </c>
      <c r="I6088" s="132">
        <v>105576.35</v>
      </c>
    </row>
    <row r="6089" spans="1:9" ht="13.5" customHeight="1" x14ac:dyDescent="0.2">
      <c r="A6089" s="127">
        <v>11093</v>
      </c>
      <c r="B6089" s="127" t="str">
        <f t="shared" si="96"/>
        <v>E05</v>
      </c>
      <c r="C6089" s="129" t="s">
        <v>214</v>
      </c>
      <c r="D6089" s="130">
        <v>141405</v>
      </c>
      <c r="E6089" s="130">
        <v>34976.28</v>
      </c>
      <c r="F6089" s="130">
        <v>0</v>
      </c>
      <c r="G6089" s="130">
        <v>34976.28</v>
      </c>
      <c r="H6089" s="131">
        <v>24.734825501219902</v>
      </c>
      <c r="I6089" s="132">
        <v>106428.72</v>
      </c>
    </row>
    <row r="6090" spans="1:9" ht="13.5" customHeight="1" x14ac:dyDescent="0.2">
      <c r="A6090" s="127">
        <v>11093</v>
      </c>
      <c r="B6090" s="127" t="str">
        <f t="shared" si="96"/>
        <v>E07</v>
      </c>
      <c r="C6090" s="129" t="s">
        <v>19</v>
      </c>
      <c r="D6090" s="130">
        <v>142579</v>
      </c>
      <c r="E6090" s="130">
        <v>33042.720000000001</v>
      </c>
      <c r="F6090" s="130">
        <v>0</v>
      </c>
      <c r="G6090" s="130">
        <v>33042.720000000001</v>
      </c>
      <c r="H6090" s="131">
        <v>23.175025775184285</v>
      </c>
      <c r="I6090" s="132">
        <v>109536.28</v>
      </c>
    </row>
    <row r="6091" spans="1:9" ht="13.5" customHeight="1" x14ac:dyDescent="0.2">
      <c r="A6091" s="127">
        <v>11093</v>
      </c>
      <c r="B6091" s="127" t="str">
        <f t="shared" si="96"/>
        <v>E08</v>
      </c>
      <c r="C6091" s="129" t="s">
        <v>20</v>
      </c>
      <c r="D6091" s="130">
        <v>14172</v>
      </c>
      <c r="E6091" s="130">
        <v>5364.93</v>
      </c>
      <c r="F6091" s="130">
        <v>0</v>
      </c>
      <c r="G6091" s="130">
        <v>5364.93</v>
      </c>
      <c r="H6091" s="131">
        <v>37.855842506350548</v>
      </c>
      <c r="I6091" s="132">
        <v>8807.07</v>
      </c>
    </row>
    <row r="6092" spans="1:9" ht="13.5" customHeight="1" x14ac:dyDescent="0.2">
      <c r="A6092" s="127">
        <v>11093</v>
      </c>
      <c r="B6092" s="127" t="str">
        <f t="shared" si="96"/>
        <v>E09</v>
      </c>
      <c r="C6092" s="129" t="s">
        <v>215</v>
      </c>
      <c r="D6092" s="130">
        <v>8000</v>
      </c>
      <c r="E6092" s="130">
        <v>5083</v>
      </c>
      <c r="F6092" s="130">
        <v>0</v>
      </c>
      <c r="G6092" s="130">
        <v>5083</v>
      </c>
      <c r="H6092" s="131">
        <v>63.537500000000001</v>
      </c>
      <c r="I6092" s="132">
        <v>2917</v>
      </c>
    </row>
    <row r="6093" spans="1:9" ht="13.5" customHeight="1" x14ac:dyDescent="0.2">
      <c r="A6093" s="127">
        <v>11093</v>
      </c>
      <c r="B6093" s="127" t="str">
        <f t="shared" si="96"/>
        <v>E10</v>
      </c>
      <c r="C6093" s="129" t="s">
        <v>21</v>
      </c>
      <c r="D6093" s="130">
        <v>30043</v>
      </c>
      <c r="E6093" s="130">
        <v>1038</v>
      </c>
      <c r="F6093" s="130">
        <v>0</v>
      </c>
      <c r="G6093" s="130">
        <v>1038</v>
      </c>
      <c r="H6093" s="131">
        <v>3.4550477648703524</v>
      </c>
      <c r="I6093" s="132">
        <v>29005</v>
      </c>
    </row>
    <row r="6094" spans="1:9" ht="13.5" customHeight="1" x14ac:dyDescent="0.2">
      <c r="A6094" s="127">
        <v>11093</v>
      </c>
      <c r="B6094" s="127" t="str">
        <f t="shared" si="96"/>
        <v>E11</v>
      </c>
      <c r="C6094" s="129" t="s">
        <v>22</v>
      </c>
      <c r="D6094" s="130">
        <v>6500</v>
      </c>
      <c r="E6094" s="130">
        <v>0</v>
      </c>
      <c r="F6094" s="130">
        <v>0</v>
      </c>
      <c r="G6094" s="130">
        <v>0</v>
      </c>
      <c r="H6094" s="131">
        <v>0</v>
      </c>
      <c r="I6094" s="132">
        <v>6500</v>
      </c>
    </row>
    <row r="6095" spans="1:9" ht="12.75" customHeight="1" x14ac:dyDescent="0.2">
      <c r="A6095" s="127">
        <v>11093</v>
      </c>
      <c r="B6095" s="127" t="str">
        <f t="shared" si="96"/>
        <v/>
      </c>
    </row>
    <row r="6096" spans="1:9" ht="13.5" customHeight="1" x14ac:dyDescent="0.2">
      <c r="A6096" s="127">
        <v>11093</v>
      </c>
      <c r="C6096" s="143" t="s">
        <v>23</v>
      </c>
      <c r="D6096" s="144">
        <v>3011084</v>
      </c>
      <c r="E6096" s="144">
        <v>721498.14</v>
      </c>
      <c r="F6096" s="144">
        <v>0</v>
      </c>
      <c r="G6096" s="144">
        <v>721498.14</v>
      </c>
      <c r="H6096" s="145">
        <v>23.961408582424138</v>
      </c>
      <c r="I6096" s="146">
        <v>2289585.86</v>
      </c>
    </row>
    <row r="6097" spans="1:9" ht="13.5" customHeight="1" x14ac:dyDescent="0.2">
      <c r="A6097" s="127">
        <v>11093</v>
      </c>
      <c r="B6097" s="127" t="str">
        <f t="shared" si="96"/>
        <v>E12</v>
      </c>
      <c r="C6097" s="129" t="s">
        <v>24</v>
      </c>
      <c r="D6097" s="130">
        <v>32000</v>
      </c>
      <c r="E6097" s="130">
        <v>7973.79</v>
      </c>
      <c r="F6097" s="130">
        <v>0</v>
      </c>
      <c r="G6097" s="130">
        <v>7973.79</v>
      </c>
      <c r="H6097" s="131">
        <v>24.918093749999997</v>
      </c>
      <c r="I6097" s="132">
        <v>24026.21</v>
      </c>
    </row>
    <row r="6098" spans="1:9" ht="13.5" customHeight="1" x14ac:dyDescent="0.2">
      <c r="A6098" s="127">
        <v>11093</v>
      </c>
      <c r="B6098" s="127" t="str">
        <f t="shared" si="96"/>
        <v>E13</v>
      </c>
      <c r="C6098" s="129" t="s">
        <v>216</v>
      </c>
      <c r="D6098" s="130">
        <v>4050</v>
      </c>
      <c r="E6098" s="130">
        <v>3220.32</v>
      </c>
      <c r="F6098" s="130">
        <v>0</v>
      </c>
      <c r="G6098" s="130">
        <v>3220.32</v>
      </c>
      <c r="H6098" s="131">
        <v>79.514074074074074</v>
      </c>
      <c r="I6098" s="132">
        <v>829.68</v>
      </c>
    </row>
    <row r="6099" spans="1:9" ht="13.5" customHeight="1" x14ac:dyDescent="0.2">
      <c r="A6099" s="127">
        <v>11093</v>
      </c>
      <c r="B6099" s="127" t="str">
        <f t="shared" si="96"/>
        <v>E14</v>
      </c>
      <c r="C6099" s="129" t="s">
        <v>25</v>
      </c>
      <c r="D6099" s="130">
        <v>7800</v>
      </c>
      <c r="E6099" s="130">
        <v>2598.87</v>
      </c>
      <c r="F6099" s="130">
        <v>0</v>
      </c>
      <c r="G6099" s="130">
        <v>2598.87</v>
      </c>
      <c r="H6099" s="131">
        <v>33.318846153846152</v>
      </c>
      <c r="I6099" s="132">
        <v>5201.13</v>
      </c>
    </row>
    <row r="6100" spans="1:9" ht="13.5" customHeight="1" x14ac:dyDescent="0.2">
      <c r="A6100" s="127">
        <v>11093</v>
      </c>
      <c r="B6100" s="127" t="str">
        <f t="shared" si="96"/>
        <v>E15</v>
      </c>
      <c r="C6100" s="129" t="s">
        <v>26</v>
      </c>
      <c r="D6100" s="130">
        <v>15000</v>
      </c>
      <c r="E6100" s="130">
        <v>404.48</v>
      </c>
      <c r="F6100" s="130">
        <v>0</v>
      </c>
      <c r="G6100" s="130">
        <v>404.48</v>
      </c>
      <c r="H6100" s="131">
        <v>2.6965333333333334</v>
      </c>
      <c r="I6100" s="132">
        <v>14595.52</v>
      </c>
    </row>
    <row r="6101" spans="1:9" ht="13.5" customHeight="1" x14ac:dyDescent="0.2">
      <c r="A6101" s="127">
        <v>11093</v>
      </c>
      <c r="B6101" s="127" t="str">
        <f t="shared" si="96"/>
        <v>E16</v>
      </c>
      <c r="C6101" s="129" t="s">
        <v>27</v>
      </c>
      <c r="D6101" s="130">
        <v>38000</v>
      </c>
      <c r="E6101" s="130">
        <v>4903.6299999999992</v>
      </c>
      <c r="F6101" s="130">
        <v>0</v>
      </c>
      <c r="G6101" s="130">
        <v>4903.6299999999992</v>
      </c>
      <c r="H6101" s="131">
        <v>12.904289473684207</v>
      </c>
      <c r="I6101" s="132">
        <v>33096.370000000003</v>
      </c>
    </row>
    <row r="6102" spans="1:9" ht="13.5" customHeight="1" x14ac:dyDescent="0.2">
      <c r="A6102" s="127">
        <v>11093</v>
      </c>
      <c r="B6102" s="127" t="str">
        <f t="shared" si="96"/>
        <v>E17</v>
      </c>
      <c r="C6102" s="129" t="s">
        <v>28</v>
      </c>
      <c r="D6102" s="130">
        <v>51551</v>
      </c>
      <c r="E6102" s="130">
        <v>54891</v>
      </c>
      <c r="F6102" s="130">
        <v>0</v>
      </c>
      <c r="G6102" s="130">
        <v>54891</v>
      </c>
      <c r="H6102" s="131">
        <v>106.47902077554266</v>
      </c>
      <c r="I6102" s="132">
        <v>-3340</v>
      </c>
    </row>
    <row r="6103" spans="1:9" ht="13.5" customHeight="1" x14ac:dyDescent="0.2">
      <c r="A6103" s="127">
        <v>11093</v>
      </c>
      <c r="B6103" s="127" t="str">
        <f t="shared" si="96"/>
        <v>E18</v>
      </c>
      <c r="C6103" s="129" t="s">
        <v>29</v>
      </c>
      <c r="D6103" s="130">
        <v>8609</v>
      </c>
      <c r="E6103" s="130">
        <v>2746.96</v>
      </c>
      <c r="F6103" s="130">
        <v>0</v>
      </c>
      <c r="G6103" s="130">
        <v>2746.96</v>
      </c>
      <c r="H6103" s="131">
        <v>31.908003252410268</v>
      </c>
      <c r="I6103" s="132">
        <v>5862.04</v>
      </c>
    </row>
    <row r="6104" spans="1:9" ht="12.75" customHeight="1" x14ac:dyDescent="0.2">
      <c r="A6104" s="127">
        <v>11093</v>
      </c>
      <c r="B6104" s="127" t="str">
        <f t="shared" si="96"/>
        <v/>
      </c>
    </row>
    <row r="6105" spans="1:9" ht="13.5" customHeight="1" x14ac:dyDescent="0.2">
      <c r="A6105" s="127">
        <v>11093</v>
      </c>
      <c r="C6105" s="143" t="s">
        <v>30</v>
      </c>
      <c r="D6105" s="144">
        <v>157010</v>
      </c>
      <c r="E6105" s="144">
        <v>76739.05</v>
      </c>
      <c r="F6105" s="144">
        <v>0</v>
      </c>
      <c r="G6105" s="144">
        <v>76739.05</v>
      </c>
      <c r="H6105" s="145">
        <v>48.875262722119608</v>
      </c>
      <c r="I6105" s="146">
        <v>80270.95</v>
      </c>
    </row>
    <row r="6106" spans="1:9" ht="13.5" customHeight="1" x14ac:dyDescent="0.2">
      <c r="A6106" s="127">
        <v>11093</v>
      </c>
      <c r="B6106" s="127" t="str">
        <f t="shared" si="96"/>
        <v>E19</v>
      </c>
      <c r="C6106" s="129" t="s">
        <v>31</v>
      </c>
      <c r="D6106" s="130">
        <v>161663</v>
      </c>
      <c r="E6106" s="130">
        <v>47334.25</v>
      </c>
      <c r="F6106" s="130">
        <v>0</v>
      </c>
      <c r="G6106" s="130">
        <v>47334.25</v>
      </c>
      <c r="H6106" s="131">
        <v>29.279581598757915</v>
      </c>
      <c r="I6106" s="132">
        <v>114328.75</v>
      </c>
    </row>
    <row r="6107" spans="1:9" ht="13.5" customHeight="1" x14ac:dyDescent="0.2">
      <c r="A6107" s="127">
        <v>11093</v>
      </c>
      <c r="B6107" s="127" t="str">
        <f t="shared" si="96"/>
        <v>E20</v>
      </c>
      <c r="C6107" s="129" t="s">
        <v>32</v>
      </c>
      <c r="D6107" s="130">
        <v>20000</v>
      </c>
      <c r="E6107" s="130">
        <v>11153.77</v>
      </c>
      <c r="F6107" s="130">
        <v>0</v>
      </c>
      <c r="G6107" s="130">
        <v>11153.77</v>
      </c>
      <c r="H6107" s="131">
        <v>55.76885</v>
      </c>
      <c r="I6107" s="132">
        <v>8846.23</v>
      </c>
    </row>
    <row r="6108" spans="1:9" ht="13.5" customHeight="1" x14ac:dyDescent="0.2">
      <c r="A6108" s="127">
        <v>11093</v>
      </c>
      <c r="B6108" s="127" t="str">
        <f t="shared" si="96"/>
        <v>E22</v>
      </c>
      <c r="C6108" s="129" t="s">
        <v>33</v>
      </c>
      <c r="D6108" s="130">
        <v>14350</v>
      </c>
      <c r="E6108" s="130">
        <v>7515.16</v>
      </c>
      <c r="F6108" s="130">
        <v>0</v>
      </c>
      <c r="G6108" s="130">
        <v>7515.16</v>
      </c>
      <c r="H6108" s="131">
        <v>52.37045296167247</v>
      </c>
      <c r="I6108" s="132">
        <v>6834.84</v>
      </c>
    </row>
    <row r="6109" spans="1:9" ht="13.5" customHeight="1" x14ac:dyDescent="0.2">
      <c r="A6109" s="127">
        <v>11093</v>
      </c>
      <c r="B6109" s="127" t="str">
        <f t="shared" si="96"/>
        <v>E23</v>
      </c>
      <c r="C6109" s="129" t="s">
        <v>34</v>
      </c>
      <c r="D6109" s="130">
        <v>11750</v>
      </c>
      <c r="E6109" s="130">
        <v>1250</v>
      </c>
      <c r="F6109" s="130">
        <v>0</v>
      </c>
      <c r="G6109" s="130">
        <v>1250</v>
      </c>
      <c r="H6109" s="131">
        <v>10.638297872340427</v>
      </c>
      <c r="I6109" s="132">
        <v>10500</v>
      </c>
    </row>
    <row r="6110" spans="1:9" ht="13.5" customHeight="1" x14ac:dyDescent="0.2">
      <c r="A6110" s="127">
        <v>11093</v>
      </c>
      <c r="B6110" s="127" t="str">
        <f t="shared" si="96"/>
        <v>E24</v>
      </c>
      <c r="C6110" s="129" t="s">
        <v>35</v>
      </c>
      <c r="D6110" s="130">
        <v>1200</v>
      </c>
      <c r="E6110" s="130">
        <v>472.6</v>
      </c>
      <c r="F6110" s="130">
        <v>0</v>
      </c>
      <c r="G6110" s="130">
        <v>472.6</v>
      </c>
      <c r="H6110" s="131">
        <v>39.383333333333333</v>
      </c>
      <c r="I6110" s="132">
        <v>727.4</v>
      </c>
    </row>
    <row r="6111" spans="1:9" ht="13.5" customHeight="1" x14ac:dyDescent="0.2">
      <c r="A6111" s="127">
        <v>11093</v>
      </c>
      <c r="B6111" s="127" t="str">
        <f t="shared" si="96"/>
        <v>E25</v>
      </c>
      <c r="C6111" s="129" t="s">
        <v>36</v>
      </c>
      <c r="D6111" s="130">
        <v>174448</v>
      </c>
      <c r="E6111" s="130">
        <v>22561.599999999999</v>
      </c>
      <c r="F6111" s="130">
        <v>0</v>
      </c>
      <c r="G6111" s="130">
        <v>22561.599999999999</v>
      </c>
      <c r="H6111" s="131">
        <v>12.933137668531597</v>
      </c>
      <c r="I6111" s="132">
        <v>151886.39999999999</v>
      </c>
    </row>
    <row r="6112" spans="1:9" ht="12.75" customHeight="1" x14ac:dyDescent="0.2">
      <c r="A6112" s="127">
        <v>11093</v>
      </c>
      <c r="B6112" s="127" t="str">
        <f t="shared" si="96"/>
        <v/>
      </c>
    </row>
    <row r="6113" spans="1:9" ht="13.5" customHeight="1" x14ac:dyDescent="0.2">
      <c r="A6113" s="127">
        <v>11093</v>
      </c>
      <c r="C6113" s="143" t="s">
        <v>37</v>
      </c>
      <c r="D6113" s="144">
        <v>383411</v>
      </c>
      <c r="E6113" s="144">
        <v>90287.38</v>
      </c>
      <c r="F6113" s="144">
        <v>0</v>
      </c>
      <c r="G6113" s="144">
        <v>90287.38</v>
      </c>
      <c r="H6113" s="145">
        <v>23.548458442767682</v>
      </c>
      <c r="I6113" s="146">
        <v>293123.62</v>
      </c>
    </row>
    <row r="6114" spans="1:9" ht="13.5" customHeight="1" x14ac:dyDescent="0.2">
      <c r="A6114" s="127">
        <v>11093</v>
      </c>
      <c r="B6114" s="127" t="str">
        <f t="shared" si="96"/>
        <v>E26</v>
      </c>
      <c r="C6114" s="129" t="s">
        <v>38</v>
      </c>
      <c r="D6114" s="130">
        <v>17010</v>
      </c>
      <c r="E6114" s="130">
        <v>2320</v>
      </c>
      <c r="F6114" s="130">
        <v>0</v>
      </c>
      <c r="G6114" s="130">
        <v>2320</v>
      </c>
      <c r="H6114" s="131">
        <v>13.639035861258083</v>
      </c>
      <c r="I6114" s="132">
        <v>14690</v>
      </c>
    </row>
    <row r="6115" spans="1:9" ht="13.5" customHeight="1" x14ac:dyDescent="0.2">
      <c r="A6115" s="127">
        <v>11093</v>
      </c>
      <c r="B6115" s="127" t="str">
        <f t="shared" si="96"/>
        <v>E27</v>
      </c>
      <c r="C6115" s="129" t="s">
        <v>39</v>
      </c>
      <c r="D6115" s="130">
        <v>103951</v>
      </c>
      <c r="E6115" s="130">
        <v>50709.02</v>
      </c>
      <c r="F6115" s="130">
        <v>0</v>
      </c>
      <c r="G6115" s="130">
        <v>50709.02</v>
      </c>
      <c r="H6115" s="131">
        <v>48.781656742118884</v>
      </c>
      <c r="I6115" s="132">
        <v>53241.98</v>
      </c>
    </row>
    <row r="6116" spans="1:9" ht="13.5" customHeight="1" x14ac:dyDescent="0.2">
      <c r="A6116" s="127">
        <v>11093</v>
      </c>
      <c r="B6116" s="127" t="str">
        <f t="shared" si="96"/>
        <v>E28</v>
      </c>
      <c r="C6116" s="129" t="s">
        <v>40</v>
      </c>
      <c r="D6116" s="130">
        <v>46343</v>
      </c>
      <c r="E6116" s="130">
        <v>5624.81</v>
      </c>
      <c r="F6116" s="130">
        <v>0</v>
      </c>
      <c r="G6116" s="130">
        <v>5624.81</v>
      </c>
      <c r="H6116" s="131">
        <v>12.137345445914161</v>
      </c>
      <c r="I6116" s="132">
        <v>40718.19</v>
      </c>
    </row>
    <row r="6117" spans="1:9" ht="12.75" customHeight="1" x14ac:dyDescent="0.2">
      <c r="A6117" s="127">
        <v>11093</v>
      </c>
      <c r="B6117" s="127" t="str">
        <f t="shared" si="96"/>
        <v/>
      </c>
    </row>
    <row r="6118" spans="1:9" ht="13.5" customHeight="1" x14ac:dyDescent="0.2">
      <c r="A6118" s="127">
        <v>11093</v>
      </c>
      <c r="C6118" s="143" t="s">
        <v>41</v>
      </c>
      <c r="D6118" s="144">
        <v>167304</v>
      </c>
      <c r="E6118" s="144">
        <v>58653.83</v>
      </c>
      <c r="F6118" s="144">
        <v>0</v>
      </c>
      <c r="G6118" s="144">
        <v>58653.83</v>
      </c>
      <c r="H6118" s="145">
        <v>35.058235308181523</v>
      </c>
      <c r="I6118" s="146">
        <v>108650.17</v>
      </c>
    </row>
    <row r="6119" spans="1:9" ht="13.5" customHeight="1" x14ac:dyDescent="0.2">
      <c r="A6119" s="127">
        <v>11093</v>
      </c>
      <c r="B6119" s="127" t="str">
        <f t="shared" si="96"/>
        <v>Con</v>
      </c>
      <c r="C6119" s="129" t="s">
        <v>42</v>
      </c>
      <c r="D6119" s="130">
        <v>165066</v>
      </c>
      <c r="E6119" s="130">
        <v>0</v>
      </c>
      <c r="F6119" s="130">
        <v>0</v>
      </c>
      <c r="G6119" s="130">
        <v>0</v>
      </c>
      <c r="H6119" s="131">
        <v>0</v>
      </c>
      <c r="I6119" s="132">
        <v>165066</v>
      </c>
    </row>
    <row r="6120" spans="1:9" ht="13.5" customHeight="1" x14ac:dyDescent="0.2">
      <c r="A6120" s="127">
        <v>11093</v>
      </c>
      <c r="B6120" s="127" t="str">
        <f t="shared" si="96"/>
        <v>Rev</v>
      </c>
      <c r="C6120" s="129" t="s">
        <v>224</v>
      </c>
      <c r="D6120" s="130">
        <v>30000</v>
      </c>
      <c r="E6120" s="130">
        <v>0</v>
      </c>
      <c r="F6120" s="130">
        <v>0</v>
      </c>
      <c r="G6120" s="130">
        <v>0</v>
      </c>
      <c r="H6120" s="131">
        <v>0</v>
      </c>
      <c r="I6120" s="132">
        <v>30000</v>
      </c>
    </row>
    <row r="6121" spans="1:9" ht="12.75" customHeight="1" x14ac:dyDescent="0.2">
      <c r="A6121" s="127">
        <v>11093</v>
      </c>
      <c r="B6121" s="127" t="str">
        <f t="shared" si="96"/>
        <v/>
      </c>
    </row>
    <row r="6122" spans="1:9" ht="13.5" customHeight="1" x14ac:dyDescent="0.2">
      <c r="A6122" s="127">
        <v>11093</v>
      </c>
      <c r="C6122" s="143" t="s">
        <v>44</v>
      </c>
      <c r="D6122" s="144">
        <v>195066</v>
      </c>
      <c r="E6122" s="144">
        <v>0</v>
      </c>
      <c r="F6122" s="144">
        <v>0</v>
      </c>
      <c r="G6122" s="144">
        <v>0</v>
      </c>
      <c r="H6122" s="145">
        <v>0</v>
      </c>
      <c r="I6122" s="146">
        <v>195066</v>
      </c>
    </row>
    <row r="6123" spans="1:9" ht="0.75" customHeight="1" x14ac:dyDescent="0.2">
      <c r="A6123" s="127">
        <v>11093</v>
      </c>
      <c r="B6123" s="127" t="str">
        <f t="shared" si="96"/>
        <v/>
      </c>
    </row>
    <row r="6124" spans="1:9" ht="15.75" customHeight="1" x14ac:dyDescent="0.2">
      <c r="A6124" s="127">
        <v>11093</v>
      </c>
      <c r="C6124" s="139" t="s">
        <v>45</v>
      </c>
      <c r="D6124" s="140">
        <v>3913875</v>
      </c>
      <c r="E6124" s="140">
        <v>947178.4</v>
      </c>
      <c r="F6124" s="140">
        <v>0</v>
      </c>
      <c r="G6124" s="140">
        <v>947178.4</v>
      </c>
      <c r="H6124" s="141">
        <v>24.200527610105073</v>
      </c>
      <c r="I6124" s="142">
        <v>2966696.6</v>
      </c>
    </row>
    <row r="6125" spans="1:9" ht="14.25" customHeight="1" x14ac:dyDescent="0.2">
      <c r="A6125" s="127">
        <v>11093</v>
      </c>
      <c r="B6125" s="127" t="s">
        <v>322</v>
      </c>
      <c r="C6125" s="161" t="s">
        <v>46</v>
      </c>
      <c r="D6125" s="162">
        <v>309496</v>
      </c>
      <c r="E6125" s="162">
        <v>-85502.63</v>
      </c>
      <c r="F6125" s="162">
        <v>0</v>
      </c>
      <c r="G6125" s="162">
        <v>-85502.63</v>
      </c>
      <c r="H6125" s="151">
        <v>-27.626408741954659</v>
      </c>
      <c r="I6125" s="152">
        <v>394998.63</v>
      </c>
    </row>
    <row r="6126" spans="1:9" ht="16.5" customHeight="1" x14ac:dyDescent="0.2">
      <c r="A6126" s="127">
        <v>11093</v>
      </c>
      <c r="B6126" s="127" t="s">
        <v>323</v>
      </c>
      <c r="C6126" s="153" t="s">
        <v>47</v>
      </c>
      <c r="D6126" s="154">
        <v>9203</v>
      </c>
      <c r="E6126" s="155"/>
      <c r="F6126" s="155"/>
      <c r="G6126" s="155"/>
      <c r="H6126" s="155"/>
      <c r="I6126" s="156"/>
    </row>
    <row r="6127" spans="1:9" ht="13.5" customHeight="1" x14ac:dyDescent="0.2">
      <c r="A6127" s="127">
        <v>11093</v>
      </c>
      <c r="B6127" s="127" t="str">
        <f>LEFT(C6127,4)</f>
        <v>CI01</v>
      </c>
      <c r="C6127" s="129" t="s">
        <v>48</v>
      </c>
      <c r="D6127" s="130">
        <v>-11056</v>
      </c>
      <c r="E6127" s="130">
        <v>-2764</v>
      </c>
      <c r="F6127" s="130">
        <v>0</v>
      </c>
      <c r="G6127" s="130">
        <v>-2764</v>
      </c>
      <c r="H6127" s="131">
        <v>25</v>
      </c>
      <c r="I6127" s="132">
        <v>-8292</v>
      </c>
    </row>
    <row r="6128" spans="1:9" ht="13.5" customHeight="1" x14ac:dyDescent="0.2">
      <c r="A6128" s="127">
        <v>11093</v>
      </c>
      <c r="B6128" s="127" t="str">
        <f>LEFT(C6128,4)</f>
        <v>CI03</v>
      </c>
      <c r="C6128" s="129" t="s">
        <v>49</v>
      </c>
      <c r="D6128" s="130">
        <v>-1000</v>
      </c>
      <c r="E6128" s="130">
        <v>0</v>
      </c>
      <c r="F6128" s="130">
        <v>0</v>
      </c>
      <c r="G6128" s="130">
        <v>0</v>
      </c>
      <c r="H6128" s="131">
        <v>0</v>
      </c>
      <c r="I6128" s="132">
        <v>-1000</v>
      </c>
    </row>
    <row r="6129" spans="1:9" ht="12.75" customHeight="1" x14ac:dyDescent="0.2">
      <c r="A6129" s="127">
        <v>11093</v>
      </c>
      <c r="B6129" s="127" t="str">
        <f t="shared" ref="B6129:B6189" si="97">LEFT(C6129,3)</f>
        <v/>
      </c>
    </row>
    <row r="6130" spans="1:9" ht="13.5" customHeight="1" x14ac:dyDescent="0.2">
      <c r="A6130" s="127">
        <v>11093</v>
      </c>
      <c r="C6130" s="143" t="s">
        <v>51</v>
      </c>
      <c r="D6130" s="144">
        <v>-12056</v>
      </c>
      <c r="E6130" s="144">
        <v>-2764</v>
      </c>
      <c r="F6130" s="144">
        <v>0</v>
      </c>
      <c r="G6130" s="144">
        <v>-2764</v>
      </c>
      <c r="H6130" s="145">
        <v>22.926343729263436</v>
      </c>
      <c r="I6130" s="146">
        <v>-9292</v>
      </c>
    </row>
    <row r="6131" spans="1:9" ht="0.75" customHeight="1" x14ac:dyDescent="0.2">
      <c r="A6131" s="127">
        <v>11093</v>
      </c>
      <c r="B6131" s="127" t="str">
        <f t="shared" si="97"/>
        <v/>
      </c>
    </row>
    <row r="6132" spans="1:9" ht="13.5" customHeight="1" x14ac:dyDescent="0.2">
      <c r="A6132" s="127">
        <v>11093</v>
      </c>
      <c r="B6132" s="127" t="s">
        <v>325</v>
      </c>
      <c r="C6132" s="129" t="s">
        <v>229</v>
      </c>
      <c r="D6132" s="130">
        <v>4122</v>
      </c>
      <c r="E6132" s="130">
        <v>0</v>
      </c>
      <c r="F6132" s="130">
        <v>0</v>
      </c>
      <c r="G6132" s="130">
        <v>0</v>
      </c>
      <c r="H6132" s="131">
        <v>0</v>
      </c>
      <c r="I6132" s="132">
        <v>4122</v>
      </c>
    </row>
    <row r="6133" spans="1:9" ht="13.5" customHeight="1" x14ac:dyDescent="0.2">
      <c r="A6133" s="127">
        <v>11093</v>
      </c>
      <c r="B6133" s="127" t="str">
        <f>LEFT(C6133,4)</f>
        <v>CE02</v>
      </c>
      <c r="C6133" s="129" t="s">
        <v>230</v>
      </c>
      <c r="D6133" s="130">
        <v>17137</v>
      </c>
      <c r="E6133" s="130">
        <v>0</v>
      </c>
      <c r="F6133" s="130">
        <v>0</v>
      </c>
      <c r="G6133" s="130">
        <v>0</v>
      </c>
      <c r="H6133" s="131">
        <v>0</v>
      </c>
      <c r="I6133" s="132">
        <v>17137</v>
      </c>
    </row>
    <row r="6134" spans="1:9" ht="12.75" customHeight="1" x14ac:dyDescent="0.2">
      <c r="A6134" s="127">
        <v>11093</v>
      </c>
      <c r="B6134" s="127" t="str">
        <f t="shared" si="97"/>
        <v/>
      </c>
    </row>
    <row r="6135" spans="1:9" ht="13.5" customHeight="1" x14ac:dyDescent="0.2">
      <c r="A6135" s="127">
        <v>11093</v>
      </c>
      <c r="C6135" s="143" t="s">
        <v>56</v>
      </c>
      <c r="D6135" s="144">
        <v>21259</v>
      </c>
      <c r="E6135" s="144">
        <v>0</v>
      </c>
      <c r="F6135" s="144">
        <v>0</v>
      </c>
      <c r="G6135" s="144">
        <v>0</v>
      </c>
      <c r="H6135" s="145">
        <v>0</v>
      </c>
      <c r="I6135" s="146">
        <v>21259</v>
      </c>
    </row>
    <row r="6136" spans="1:9" ht="0.75" customHeight="1" x14ac:dyDescent="0.2">
      <c r="A6136" s="127">
        <v>11093</v>
      </c>
      <c r="B6136" s="127" t="str">
        <f t="shared" si="97"/>
        <v/>
      </c>
    </row>
    <row r="6137" spans="1:9" ht="14.25" customHeight="1" x14ac:dyDescent="0.2">
      <c r="A6137" s="127">
        <v>11093</v>
      </c>
      <c r="B6137" s="127" t="s">
        <v>324</v>
      </c>
      <c r="C6137" s="157" t="s">
        <v>57</v>
      </c>
      <c r="D6137" s="158">
        <v>9203</v>
      </c>
      <c r="E6137" s="158">
        <v>-2764</v>
      </c>
      <c r="F6137" s="158">
        <v>0</v>
      </c>
      <c r="G6137" s="158">
        <v>-2764</v>
      </c>
      <c r="H6137" s="159">
        <v>-30.03368466804303</v>
      </c>
      <c r="I6137" s="160">
        <v>11967</v>
      </c>
    </row>
    <row r="6138" spans="1:9" ht="0.75" customHeight="1" x14ac:dyDescent="0.2">
      <c r="A6138" s="127">
        <v>11093</v>
      </c>
      <c r="B6138" s="127" t="str">
        <f t="shared" si="97"/>
        <v/>
      </c>
    </row>
    <row r="6139" spans="1:9" ht="14.25" customHeight="1" x14ac:dyDescent="0.2">
      <c r="A6139" s="127">
        <v>11093</v>
      </c>
      <c r="B6139" s="127" t="str">
        <f t="shared" si="97"/>
        <v>TOT</v>
      </c>
      <c r="C6139" s="133" t="s">
        <v>58</v>
      </c>
      <c r="D6139" s="134">
        <v>318699</v>
      </c>
      <c r="E6139" s="134">
        <v>-88266.63</v>
      </c>
      <c r="F6139" s="134">
        <v>0</v>
      </c>
      <c r="G6139" s="134">
        <v>-88266.63</v>
      </c>
      <c r="H6139" s="135">
        <v>-27.695923112403872</v>
      </c>
      <c r="I6139" s="136">
        <v>406965.63</v>
      </c>
    </row>
    <row r="6140" spans="1:9" ht="6.75" customHeight="1" x14ac:dyDescent="0.2">
      <c r="B6140" s="127" t="str">
        <f t="shared" si="97"/>
        <v>Lon</v>
      </c>
      <c r="C6140" s="247" t="s">
        <v>202</v>
      </c>
      <c r="D6140" s="247"/>
      <c r="E6140" s="247"/>
      <c r="F6140" s="247"/>
      <c r="G6140" s="247"/>
    </row>
    <row r="6141" spans="1:9" ht="13.5" customHeight="1" x14ac:dyDescent="0.2">
      <c r="B6141" s="127" t="str">
        <f t="shared" si="97"/>
        <v/>
      </c>
      <c r="C6141" s="247"/>
      <c r="D6141" s="247"/>
      <c r="E6141" s="247"/>
      <c r="F6141" s="247"/>
      <c r="G6141" s="247"/>
    </row>
    <row r="6142" spans="1:9" ht="6.75" customHeight="1" x14ac:dyDescent="0.2">
      <c r="B6142" s="127" t="str">
        <f t="shared" si="97"/>
        <v/>
      </c>
      <c r="C6142" s="247"/>
      <c r="D6142" s="247"/>
      <c r="E6142" s="247"/>
      <c r="F6142" s="247"/>
      <c r="G6142" s="247"/>
    </row>
    <row r="6143" spans="1:9" ht="13.5" customHeight="1" x14ac:dyDescent="0.2">
      <c r="B6143" s="127" t="str">
        <f t="shared" si="97"/>
        <v>Rep</v>
      </c>
      <c r="C6143" s="248" t="s">
        <v>203</v>
      </c>
      <c r="D6143" s="248"/>
      <c r="E6143" s="248"/>
      <c r="F6143" s="248"/>
      <c r="G6143" s="248"/>
    </row>
    <row r="6144" spans="1:9" ht="6.75" customHeight="1" x14ac:dyDescent="0.2">
      <c r="B6144" s="127" t="str">
        <f t="shared" si="97"/>
        <v/>
      </c>
    </row>
    <row r="6145" spans="1:9" ht="12.75" customHeight="1" x14ac:dyDescent="0.2">
      <c r="B6145" s="127" t="str">
        <f t="shared" si="97"/>
        <v>Cos</v>
      </c>
      <c r="C6145" s="248" t="s">
        <v>315</v>
      </c>
      <c r="D6145" s="248"/>
      <c r="E6145" s="248"/>
      <c r="F6145" s="248"/>
      <c r="G6145" s="248"/>
    </row>
    <row r="6146" spans="1:9" ht="13.5" customHeight="1" x14ac:dyDescent="0.2">
      <c r="B6146" s="127" t="str">
        <f t="shared" si="97"/>
        <v/>
      </c>
      <c r="C6146" s="248"/>
      <c r="D6146" s="248"/>
      <c r="E6146" s="248"/>
      <c r="F6146" s="248"/>
      <c r="G6146" s="248"/>
    </row>
    <row r="6147" spans="1:9" ht="6" customHeight="1" x14ac:dyDescent="0.2">
      <c r="B6147" s="127" t="str">
        <f t="shared" si="97"/>
        <v/>
      </c>
    </row>
    <row r="6148" spans="1:9" ht="13.5" customHeight="1" x14ac:dyDescent="0.2">
      <c r="B6148" s="127" t="str">
        <f t="shared" si="97"/>
        <v xml:space="preserve">
CF</v>
      </c>
      <c r="C6148" s="249" t="s">
        <v>205</v>
      </c>
      <c r="D6148" s="251" t="s">
        <v>206</v>
      </c>
      <c r="E6148" s="251" t="s">
        <v>207</v>
      </c>
      <c r="F6148" s="251" t="s">
        <v>208</v>
      </c>
      <c r="G6148" s="252" t="s">
        <v>209</v>
      </c>
      <c r="H6148" s="245" t="s">
        <v>210</v>
      </c>
      <c r="I6148" s="243" t="s">
        <v>211</v>
      </c>
    </row>
    <row r="6149" spans="1:9" ht="15" customHeight="1" x14ac:dyDescent="0.2">
      <c r="B6149" s="127" t="str">
        <f t="shared" si="97"/>
        <v/>
      </c>
      <c r="C6149" s="250"/>
      <c r="D6149" s="246"/>
      <c r="E6149" s="246"/>
      <c r="F6149" s="246"/>
      <c r="G6149" s="253"/>
      <c r="H6149" s="246"/>
      <c r="I6149" s="244"/>
    </row>
    <row r="6150" spans="1:9" ht="16.5" customHeight="1" x14ac:dyDescent="0.2">
      <c r="A6150" s="127">
        <v>11094</v>
      </c>
      <c r="B6150" s="126" t="s">
        <v>321</v>
      </c>
      <c r="C6150" s="147" t="s">
        <v>5</v>
      </c>
      <c r="D6150" s="148">
        <v>37545</v>
      </c>
      <c r="E6150" s="149"/>
      <c r="F6150" s="149"/>
      <c r="G6150" s="149"/>
      <c r="H6150" s="149"/>
      <c r="I6150" s="150"/>
    </row>
    <row r="6151" spans="1:9" ht="13.5" customHeight="1" x14ac:dyDescent="0.2">
      <c r="A6151" s="127">
        <v>11094</v>
      </c>
      <c r="B6151" s="127" t="str">
        <f t="shared" si="97"/>
        <v>I01</v>
      </c>
      <c r="C6151" s="129" t="s">
        <v>6</v>
      </c>
      <c r="D6151" s="130">
        <v>-1542048</v>
      </c>
      <c r="E6151" s="130">
        <v>-1245347</v>
      </c>
      <c r="F6151" s="130">
        <v>0</v>
      </c>
      <c r="G6151" s="130">
        <v>-1245347</v>
      </c>
      <c r="H6151" s="131">
        <v>80.759288945609995</v>
      </c>
      <c r="I6151" s="132">
        <v>-296701</v>
      </c>
    </row>
    <row r="6152" spans="1:9" ht="13.5" customHeight="1" x14ac:dyDescent="0.2">
      <c r="A6152" s="127">
        <v>11094</v>
      </c>
      <c r="B6152" s="127" t="str">
        <f t="shared" si="97"/>
        <v>I03</v>
      </c>
      <c r="C6152" s="129" t="s">
        <v>7</v>
      </c>
      <c r="D6152" s="130">
        <v>-91303</v>
      </c>
      <c r="E6152" s="130">
        <v>-154897</v>
      </c>
      <c r="F6152" s="130">
        <v>0</v>
      </c>
      <c r="G6152" s="130">
        <v>-154897</v>
      </c>
      <c r="H6152" s="131">
        <v>169.65159961885149</v>
      </c>
      <c r="I6152" s="132">
        <v>63594</v>
      </c>
    </row>
    <row r="6153" spans="1:9" ht="13.5" customHeight="1" x14ac:dyDescent="0.2">
      <c r="A6153" s="127">
        <v>11094</v>
      </c>
      <c r="B6153" s="127" t="str">
        <f t="shared" si="97"/>
        <v>I05</v>
      </c>
      <c r="C6153" s="129" t="s">
        <v>8</v>
      </c>
      <c r="D6153" s="130">
        <v>-2640</v>
      </c>
      <c r="E6153" s="130">
        <v>0</v>
      </c>
      <c r="F6153" s="130">
        <v>0</v>
      </c>
      <c r="G6153" s="130">
        <v>0</v>
      </c>
      <c r="H6153" s="131">
        <v>0</v>
      </c>
      <c r="I6153" s="132">
        <v>-2640</v>
      </c>
    </row>
    <row r="6154" spans="1:9" ht="13.5" customHeight="1" x14ac:dyDescent="0.2">
      <c r="A6154" s="127">
        <v>11094</v>
      </c>
      <c r="B6154" s="127" t="str">
        <f t="shared" si="97"/>
        <v>I06</v>
      </c>
      <c r="C6154" s="129" t="s">
        <v>9</v>
      </c>
      <c r="D6154" s="130">
        <v>-27500</v>
      </c>
      <c r="E6154" s="130">
        <v>21.719999999998837</v>
      </c>
      <c r="F6154" s="130">
        <v>0</v>
      </c>
      <c r="G6154" s="130">
        <v>21.719999999998837</v>
      </c>
      <c r="H6154" s="131">
        <v>-7.8981818181813948E-2</v>
      </c>
      <c r="I6154" s="132">
        <v>-27521.72</v>
      </c>
    </row>
    <row r="6155" spans="1:9" ht="13.5" customHeight="1" x14ac:dyDescent="0.2">
      <c r="A6155" s="127">
        <v>11094</v>
      </c>
      <c r="B6155" s="127" t="str">
        <f t="shared" si="97"/>
        <v>I07</v>
      </c>
      <c r="C6155" s="129" t="s">
        <v>212</v>
      </c>
      <c r="D6155" s="130">
        <v>-9580</v>
      </c>
      <c r="E6155" s="130">
        <v>1779.5</v>
      </c>
      <c r="F6155" s="130">
        <v>0</v>
      </c>
      <c r="G6155" s="130">
        <v>1779.5</v>
      </c>
      <c r="H6155" s="131">
        <v>-18.575156576200417</v>
      </c>
      <c r="I6155" s="132">
        <v>-11359.5</v>
      </c>
    </row>
    <row r="6156" spans="1:9" ht="13.5" customHeight="1" x14ac:dyDescent="0.2">
      <c r="A6156" s="127">
        <v>11094</v>
      </c>
      <c r="B6156" s="127" t="str">
        <f t="shared" si="97"/>
        <v>I08</v>
      </c>
      <c r="C6156" s="129" t="s">
        <v>213</v>
      </c>
      <c r="D6156" s="130">
        <v>-9000</v>
      </c>
      <c r="E6156" s="130">
        <v>-3652.2</v>
      </c>
      <c r="F6156" s="130">
        <v>0</v>
      </c>
      <c r="G6156" s="130">
        <v>-3652.2</v>
      </c>
      <c r="H6156" s="131">
        <v>40.58</v>
      </c>
      <c r="I6156" s="132">
        <v>-5347.8</v>
      </c>
    </row>
    <row r="6157" spans="1:9" ht="13.5" customHeight="1" x14ac:dyDescent="0.2">
      <c r="A6157" s="127">
        <v>11094</v>
      </c>
      <c r="B6157" s="127" t="str">
        <f t="shared" si="97"/>
        <v>I09</v>
      </c>
      <c r="C6157" s="129" t="s">
        <v>10</v>
      </c>
      <c r="D6157" s="130">
        <v>-92000</v>
      </c>
      <c r="E6157" s="130">
        <v>-26980.959999999999</v>
      </c>
      <c r="F6157" s="130">
        <v>0</v>
      </c>
      <c r="G6157" s="130">
        <v>-26980.959999999999</v>
      </c>
      <c r="H6157" s="131">
        <v>29.32713043478261</v>
      </c>
      <c r="I6157" s="132">
        <v>-65019.040000000001</v>
      </c>
    </row>
    <row r="6158" spans="1:9" ht="13.5" customHeight="1" x14ac:dyDescent="0.2">
      <c r="A6158" s="127">
        <v>11094</v>
      </c>
      <c r="B6158" s="127" t="str">
        <f t="shared" si="97"/>
        <v>I10</v>
      </c>
      <c r="C6158" s="129" t="s">
        <v>63</v>
      </c>
      <c r="D6158" s="130">
        <v>-11550</v>
      </c>
      <c r="E6158" s="130">
        <v>0</v>
      </c>
      <c r="F6158" s="130">
        <v>0</v>
      </c>
      <c r="G6158" s="130">
        <v>0</v>
      </c>
      <c r="H6158" s="131">
        <v>0</v>
      </c>
      <c r="I6158" s="132">
        <v>-11550</v>
      </c>
    </row>
    <row r="6159" spans="1:9" ht="13.5" customHeight="1" x14ac:dyDescent="0.2">
      <c r="A6159" s="127">
        <v>11094</v>
      </c>
      <c r="B6159" s="127" t="str">
        <f t="shared" si="97"/>
        <v>I12</v>
      </c>
      <c r="C6159" s="129" t="s">
        <v>11</v>
      </c>
      <c r="D6159" s="130">
        <v>-26000</v>
      </c>
      <c r="E6159" s="130">
        <v>-28109.9</v>
      </c>
      <c r="F6159" s="130">
        <v>0</v>
      </c>
      <c r="G6159" s="130">
        <v>-28109.9</v>
      </c>
      <c r="H6159" s="131">
        <v>108.11499999999999</v>
      </c>
      <c r="I6159" s="132">
        <v>2109.9</v>
      </c>
    </row>
    <row r="6160" spans="1:9" ht="13.5" customHeight="1" x14ac:dyDescent="0.2">
      <c r="A6160" s="127">
        <v>11094</v>
      </c>
      <c r="B6160" s="127" t="str">
        <f t="shared" si="97"/>
        <v>I13</v>
      </c>
      <c r="C6160" s="129" t="s">
        <v>12</v>
      </c>
      <c r="D6160" s="130">
        <v>-588456</v>
      </c>
      <c r="E6160" s="130">
        <v>-192950.01</v>
      </c>
      <c r="F6160" s="130">
        <v>0</v>
      </c>
      <c r="G6160" s="130">
        <v>-192950.01</v>
      </c>
      <c r="H6160" s="131">
        <v>32.789199192462988</v>
      </c>
      <c r="I6160" s="132">
        <v>-395505.99</v>
      </c>
    </row>
    <row r="6161" spans="1:9" ht="13.5" customHeight="1" x14ac:dyDescent="0.2">
      <c r="A6161" s="127">
        <v>11094</v>
      </c>
      <c r="B6161" s="127" t="str">
        <f t="shared" si="97"/>
        <v>I18</v>
      </c>
      <c r="C6161" s="129" t="s">
        <v>13</v>
      </c>
      <c r="D6161" s="130">
        <v>-85097</v>
      </c>
      <c r="E6161" s="130">
        <v>0</v>
      </c>
      <c r="F6161" s="130">
        <v>0</v>
      </c>
      <c r="G6161" s="130">
        <v>0</v>
      </c>
      <c r="H6161" s="131">
        <v>0</v>
      </c>
      <c r="I6161" s="132">
        <v>-85097</v>
      </c>
    </row>
    <row r="6162" spans="1:9" ht="12.75" customHeight="1" x14ac:dyDescent="0.2">
      <c r="A6162" s="127">
        <v>11094</v>
      </c>
      <c r="B6162" s="127" t="str">
        <f t="shared" si="97"/>
        <v/>
      </c>
    </row>
    <row r="6163" spans="1:9" ht="13.5" customHeight="1" x14ac:dyDescent="0.2">
      <c r="A6163" s="127">
        <v>11094</v>
      </c>
      <c r="C6163" s="143" t="s">
        <v>14</v>
      </c>
      <c r="D6163" s="144">
        <v>-2485174</v>
      </c>
      <c r="E6163" s="144">
        <v>-1650135.85</v>
      </c>
      <c r="F6163" s="144">
        <v>0</v>
      </c>
      <c r="G6163" s="144">
        <v>-1650135.85</v>
      </c>
      <c r="H6163" s="145">
        <v>66.399207862306625</v>
      </c>
      <c r="I6163" s="146">
        <v>-835038.15</v>
      </c>
    </row>
    <row r="6164" spans="1:9" ht="0.75" customHeight="1" x14ac:dyDescent="0.2">
      <c r="A6164" s="127">
        <v>11094</v>
      </c>
      <c r="B6164" s="127" t="str">
        <f t="shared" si="97"/>
        <v/>
      </c>
    </row>
    <row r="6165" spans="1:9" ht="13.5" customHeight="1" x14ac:dyDescent="0.2">
      <c r="A6165" s="127">
        <v>11094</v>
      </c>
      <c r="B6165" s="127" t="str">
        <f t="shared" si="97"/>
        <v>E01</v>
      </c>
      <c r="C6165" s="129" t="s">
        <v>15</v>
      </c>
      <c r="D6165" s="130">
        <v>1099332</v>
      </c>
      <c r="E6165" s="130">
        <v>0</v>
      </c>
      <c r="F6165" s="130">
        <v>0</v>
      </c>
      <c r="G6165" s="130">
        <v>0</v>
      </c>
      <c r="H6165" s="131">
        <v>0</v>
      </c>
      <c r="I6165" s="132">
        <v>1099332</v>
      </c>
    </row>
    <row r="6166" spans="1:9" ht="13.5" customHeight="1" x14ac:dyDescent="0.2">
      <c r="A6166" s="127">
        <v>11094</v>
      </c>
      <c r="B6166" s="127" t="str">
        <f t="shared" si="97"/>
        <v>E02</v>
      </c>
      <c r="C6166" s="129" t="s">
        <v>16</v>
      </c>
      <c r="D6166" s="130">
        <v>6000</v>
      </c>
      <c r="E6166" s="130">
        <v>-1500</v>
      </c>
      <c r="F6166" s="130">
        <v>0</v>
      </c>
      <c r="G6166" s="130">
        <v>-1500</v>
      </c>
      <c r="H6166" s="131">
        <v>-25</v>
      </c>
      <c r="I6166" s="132">
        <v>7500</v>
      </c>
    </row>
    <row r="6167" spans="1:9" ht="13.5" customHeight="1" x14ac:dyDescent="0.2">
      <c r="A6167" s="127">
        <v>11094</v>
      </c>
      <c r="B6167" s="127" t="str">
        <f t="shared" si="97"/>
        <v>E03</v>
      </c>
      <c r="C6167" s="129" t="s">
        <v>17</v>
      </c>
      <c r="D6167" s="130">
        <v>432264</v>
      </c>
      <c r="E6167" s="130">
        <v>0</v>
      </c>
      <c r="F6167" s="130">
        <v>0</v>
      </c>
      <c r="G6167" s="130">
        <v>0</v>
      </c>
      <c r="H6167" s="131">
        <v>0</v>
      </c>
      <c r="I6167" s="132">
        <v>432264</v>
      </c>
    </row>
    <row r="6168" spans="1:9" ht="13.5" customHeight="1" x14ac:dyDescent="0.2">
      <c r="A6168" s="127">
        <v>11094</v>
      </c>
      <c r="B6168" s="127" t="str">
        <f t="shared" si="97"/>
        <v>E04</v>
      </c>
      <c r="C6168" s="129" t="s">
        <v>18</v>
      </c>
      <c r="D6168" s="130">
        <v>39548</v>
      </c>
      <c r="E6168" s="130">
        <v>0</v>
      </c>
      <c r="F6168" s="130">
        <v>0</v>
      </c>
      <c r="G6168" s="130">
        <v>0</v>
      </c>
      <c r="H6168" s="131">
        <v>0</v>
      </c>
      <c r="I6168" s="132">
        <v>39548</v>
      </c>
    </row>
    <row r="6169" spans="1:9" ht="13.5" customHeight="1" x14ac:dyDescent="0.2">
      <c r="A6169" s="127">
        <v>11094</v>
      </c>
      <c r="B6169" s="127" t="str">
        <f t="shared" si="97"/>
        <v>E05</v>
      </c>
      <c r="C6169" s="129" t="s">
        <v>214</v>
      </c>
      <c r="D6169" s="130">
        <v>136113</v>
      </c>
      <c r="E6169" s="130">
        <v>0</v>
      </c>
      <c r="F6169" s="130">
        <v>0</v>
      </c>
      <c r="G6169" s="130">
        <v>0</v>
      </c>
      <c r="H6169" s="131">
        <v>0</v>
      </c>
      <c r="I6169" s="132">
        <v>136113</v>
      </c>
    </row>
    <row r="6170" spans="1:9" ht="13.5" customHeight="1" x14ac:dyDescent="0.2">
      <c r="A6170" s="127">
        <v>11094</v>
      </c>
      <c r="B6170" s="127" t="str">
        <f t="shared" si="97"/>
        <v>E07</v>
      </c>
      <c r="C6170" s="129" t="s">
        <v>19</v>
      </c>
      <c r="D6170" s="130">
        <v>21697</v>
      </c>
      <c r="E6170" s="130">
        <v>0</v>
      </c>
      <c r="F6170" s="130">
        <v>0</v>
      </c>
      <c r="G6170" s="130">
        <v>0</v>
      </c>
      <c r="H6170" s="131">
        <v>0</v>
      </c>
      <c r="I6170" s="132">
        <v>21697</v>
      </c>
    </row>
    <row r="6171" spans="1:9" ht="13.5" customHeight="1" x14ac:dyDescent="0.2">
      <c r="A6171" s="127">
        <v>11094</v>
      </c>
      <c r="B6171" s="127" t="str">
        <f t="shared" si="97"/>
        <v>E08</v>
      </c>
      <c r="C6171" s="129" t="s">
        <v>20</v>
      </c>
      <c r="D6171" s="130">
        <v>2752</v>
      </c>
      <c r="E6171" s="130">
        <v>2340.0500000000002</v>
      </c>
      <c r="F6171" s="130">
        <v>0</v>
      </c>
      <c r="G6171" s="130">
        <v>2340.0500000000002</v>
      </c>
      <c r="H6171" s="131">
        <v>85.03088662790698</v>
      </c>
      <c r="I6171" s="132">
        <v>411.9499999999997</v>
      </c>
    </row>
    <row r="6172" spans="1:9" ht="13.5" customHeight="1" x14ac:dyDescent="0.2">
      <c r="A6172" s="127">
        <v>11094</v>
      </c>
      <c r="B6172" s="127" t="str">
        <f t="shared" si="97"/>
        <v>E09</v>
      </c>
      <c r="C6172" s="129" t="s">
        <v>215</v>
      </c>
      <c r="D6172" s="130">
        <v>5595</v>
      </c>
      <c r="E6172" s="130">
        <v>2864</v>
      </c>
      <c r="F6172" s="130">
        <v>0</v>
      </c>
      <c r="G6172" s="130">
        <v>2864</v>
      </c>
      <c r="H6172" s="131">
        <v>51.188561215370875</v>
      </c>
      <c r="I6172" s="132">
        <v>2731</v>
      </c>
    </row>
    <row r="6173" spans="1:9" ht="13.5" customHeight="1" x14ac:dyDescent="0.2">
      <c r="A6173" s="127">
        <v>11094</v>
      </c>
      <c r="B6173" s="127" t="str">
        <f t="shared" si="97"/>
        <v>E10</v>
      </c>
      <c r="C6173" s="129" t="s">
        <v>21</v>
      </c>
      <c r="D6173" s="130">
        <v>17080</v>
      </c>
      <c r="E6173" s="130">
        <v>-688</v>
      </c>
      <c r="F6173" s="130">
        <v>0</v>
      </c>
      <c r="G6173" s="130">
        <v>-688</v>
      </c>
      <c r="H6173" s="131">
        <v>-4.0281030444964872</v>
      </c>
      <c r="I6173" s="132">
        <v>17768</v>
      </c>
    </row>
    <row r="6174" spans="1:9" ht="12.75" customHeight="1" x14ac:dyDescent="0.2">
      <c r="A6174" s="127">
        <v>11094</v>
      </c>
      <c r="B6174" s="127" t="str">
        <f t="shared" si="97"/>
        <v/>
      </c>
    </row>
    <row r="6175" spans="1:9" ht="13.5" customHeight="1" x14ac:dyDescent="0.2">
      <c r="A6175" s="127">
        <v>11094</v>
      </c>
      <c r="C6175" s="143" t="s">
        <v>23</v>
      </c>
      <c r="D6175" s="144">
        <v>1760381</v>
      </c>
      <c r="E6175" s="144">
        <v>3016.05</v>
      </c>
      <c r="F6175" s="144">
        <v>0</v>
      </c>
      <c r="G6175" s="144">
        <v>3016.05</v>
      </c>
      <c r="H6175" s="145">
        <v>0.17132938835399839</v>
      </c>
      <c r="I6175" s="146">
        <v>1757364.95</v>
      </c>
    </row>
    <row r="6176" spans="1:9" ht="13.5" customHeight="1" x14ac:dyDescent="0.2">
      <c r="A6176" s="127">
        <v>11094</v>
      </c>
      <c r="B6176" s="127" t="str">
        <f t="shared" si="97"/>
        <v>E12</v>
      </c>
      <c r="C6176" s="129" t="s">
        <v>24</v>
      </c>
      <c r="D6176" s="130">
        <v>23778</v>
      </c>
      <c r="E6176" s="130">
        <v>38431.879999999997</v>
      </c>
      <c r="F6176" s="130">
        <v>0</v>
      </c>
      <c r="G6176" s="130">
        <v>38431.879999999997</v>
      </c>
      <c r="H6176" s="131">
        <v>161.62789132811841</v>
      </c>
      <c r="I6176" s="132">
        <v>-14653.879999999996</v>
      </c>
    </row>
    <row r="6177" spans="1:9" ht="13.5" customHeight="1" x14ac:dyDescent="0.2">
      <c r="A6177" s="127">
        <v>11094</v>
      </c>
      <c r="B6177" s="127" t="str">
        <f t="shared" si="97"/>
        <v>E13</v>
      </c>
      <c r="C6177" s="129" t="s">
        <v>216</v>
      </c>
      <c r="D6177" s="130">
        <v>1500</v>
      </c>
      <c r="E6177" s="130">
        <v>372.57</v>
      </c>
      <c r="F6177" s="130">
        <v>0</v>
      </c>
      <c r="G6177" s="130">
        <v>372.57</v>
      </c>
      <c r="H6177" s="131">
        <v>24.838000000000001</v>
      </c>
      <c r="I6177" s="132">
        <v>1127.43</v>
      </c>
    </row>
    <row r="6178" spans="1:9" ht="13.5" customHeight="1" x14ac:dyDescent="0.2">
      <c r="A6178" s="127">
        <v>11094</v>
      </c>
      <c r="B6178" s="127" t="str">
        <f t="shared" si="97"/>
        <v>E14</v>
      </c>
      <c r="C6178" s="129" t="s">
        <v>25</v>
      </c>
      <c r="D6178" s="130">
        <v>38500</v>
      </c>
      <c r="E6178" s="130">
        <v>11546.3</v>
      </c>
      <c r="F6178" s="130">
        <v>0</v>
      </c>
      <c r="G6178" s="130">
        <v>11546.3</v>
      </c>
      <c r="H6178" s="131">
        <v>29.990389610389606</v>
      </c>
      <c r="I6178" s="132">
        <v>26953.7</v>
      </c>
    </row>
    <row r="6179" spans="1:9" ht="13.5" customHeight="1" x14ac:dyDescent="0.2">
      <c r="A6179" s="127">
        <v>11094</v>
      </c>
      <c r="B6179" s="127" t="str">
        <f t="shared" si="97"/>
        <v>E15</v>
      </c>
      <c r="C6179" s="129" t="s">
        <v>26</v>
      </c>
      <c r="D6179" s="130">
        <v>5000</v>
      </c>
      <c r="E6179" s="130">
        <v>1821.09</v>
      </c>
      <c r="F6179" s="130">
        <v>0</v>
      </c>
      <c r="G6179" s="130">
        <v>1821.09</v>
      </c>
      <c r="H6179" s="131">
        <v>36.421799999999998</v>
      </c>
      <c r="I6179" s="132">
        <v>3178.91</v>
      </c>
    </row>
    <row r="6180" spans="1:9" ht="13.5" customHeight="1" x14ac:dyDescent="0.2">
      <c r="A6180" s="127">
        <v>11094</v>
      </c>
      <c r="B6180" s="127" t="str">
        <f t="shared" si="97"/>
        <v>E16</v>
      </c>
      <c r="C6180" s="129" t="s">
        <v>27</v>
      </c>
      <c r="D6180" s="130">
        <v>23000</v>
      </c>
      <c r="E6180" s="130">
        <v>4571.4799999999996</v>
      </c>
      <c r="F6180" s="130">
        <v>0</v>
      </c>
      <c r="G6180" s="130">
        <v>4571.4799999999996</v>
      </c>
      <c r="H6180" s="131">
        <v>19.875999999999998</v>
      </c>
      <c r="I6180" s="132">
        <v>18428.52</v>
      </c>
    </row>
    <row r="6181" spans="1:9" ht="13.5" customHeight="1" x14ac:dyDescent="0.2">
      <c r="A6181" s="127">
        <v>11094</v>
      </c>
      <c r="B6181" s="127" t="str">
        <f t="shared" si="97"/>
        <v>E17</v>
      </c>
      <c r="C6181" s="129" t="s">
        <v>28</v>
      </c>
      <c r="D6181" s="130">
        <v>11284</v>
      </c>
      <c r="E6181" s="130">
        <v>2127.5</v>
      </c>
      <c r="F6181" s="130">
        <v>0</v>
      </c>
      <c r="G6181" s="130">
        <v>2127.5</v>
      </c>
      <c r="H6181" s="131">
        <v>18.854129741226515</v>
      </c>
      <c r="I6181" s="132">
        <v>9156.5</v>
      </c>
    </row>
    <row r="6182" spans="1:9" ht="13.5" customHeight="1" x14ac:dyDescent="0.2">
      <c r="A6182" s="127">
        <v>11094</v>
      </c>
      <c r="B6182" s="127" t="str">
        <f t="shared" si="97"/>
        <v>E18</v>
      </c>
      <c r="C6182" s="129" t="s">
        <v>29</v>
      </c>
      <c r="D6182" s="130">
        <v>111742</v>
      </c>
      <c r="E6182" s="130">
        <v>26858.26</v>
      </c>
      <c r="F6182" s="130">
        <v>0</v>
      </c>
      <c r="G6182" s="130">
        <v>26858.26</v>
      </c>
      <c r="H6182" s="131">
        <v>24.035957831433123</v>
      </c>
      <c r="I6182" s="132">
        <v>84883.74</v>
      </c>
    </row>
    <row r="6183" spans="1:9" ht="12.75" customHeight="1" x14ac:dyDescent="0.2">
      <c r="A6183" s="127">
        <v>11094</v>
      </c>
      <c r="B6183" s="127" t="str">
        <f t="shared" si="97"/>
        <v/>
      </c>
    </row>
    <row r="6184" spans="1:9" ht="13.5" customHeight="1" x14ac:dyDescent="0.2">
      <c r="A6184" s="127">
        <v>11094</v>
      </c>
      <c r="C6184" s="143" t="s">
        <v>30</v>
      </c>
      <c r="D6184" s="144">
        <v>214804</v>
      </c>
      <c r="E6184" s="144">
        <v>85729.08</v>
      </c>
      <c r="F6184" s="144">
        <v>0</v>
      </c>
      <c r="G6184" s="144">
        <v>85729.08</v>
      </c>
      <c r="H6184" s="145">
        <v>39.910374108489599</v>
      </c>
      <c r="I6184" s="146">
        <v>129074.92</v>
      </c>
    </row>
    <row r="6185" spans="1:9" ht="13.5" customHeight="1" x14ac:dyDescent="0.2">
      <c r="A6185" s="127">
        <v>11094</v>
      </c>
      <c r="B6185" s="127" t="str">
        <f t="shared" si="97"/>
        <v>E19</v>
      </c>
      <c r="C6185" s="129" t="s">
        <v>31</v>
      </c>
      <c r="D6185" s="130">
        <v>99971</v>
      </c>
      <c r="E6185" s="130">
        <v>44392.92</v>
      </c>
      <c r="F6185" s="130">
        <v>0</v>
      </c>
      <c r="G6185" s="130">
        <v>44392.92</v>
      </c>
      <c r="H6185" s="131">
        <v>44.405797681327584</v>
      </c>
      <c r="I6185" s="132">
        <v>55578.080000000002</v>
      </c>
    </row>
    <row r="6186" spans="1:9" ht="13.5" customHeight="1" x14ac:dyDescent="0.2">
      <c r="A6186" s="127">
        <v>11094</v>
      </c>
      <c r="B6186" s="127" t="str">
        <f t="shared" si="97"/>
        <v>E20</v>
      </c>
      <c r="C6186" s="129" t="s">
        <v>32</v>
      </c>
      <c r="D6186" s="130">
        <v>25689</v>
      </c>
      <c r="E6186" s="130">
        <v>14873.42</v>
      </c>
      <c r="F6186" s="130">
        <v>0</v>
      </c>
      <c r="G6186" s="130">
        <v>14873.42</v>
      </c>
      <c r="H6186" s="131">
        <v>57.898010821752493</v>
      </c>
      <c r="I6186" s="132">
        <v>10815.58</v>
      </c>
    </row>
    <row r="6187" spans="1:9" ht="13.5" customHeight="1" x14ac:dyDescent="0.2">
      <c r="A6187" s="127">
        <v>11094</v>
      </c>
      <c r="B6187" s="127" t="str">
        <f t="shared" si="97"/>
        <v>E22</v>
      </c>
      <c r="C6187" s="129" t="s">
        <v>33</v>
      </c>
      <c r="D6187" s="130">
        <v>20631</v>
      </c>
      <c r="E6187" s="130">
        <v>7127.98</v>
      </c>
      <c r="F6187" s="130">
        <v>0</v>
      </c>
      <c r="G6187" s="130">
        <v>7127.98</v>
      </c>
      <c r="H6187" s="131">
        <v>34.54985216421889</v>
      </c>
      <c r="I6187" s="132">
        <v>13503.02</v>
      </c>
    </row>
    <row r="6188" spans="1:9" ht="13.5" customHeight="1" x14ac:dyDescent="0.2">
      <c r="A6188" s="127">
        <v>11094</v>
      </c>
      <c r="B6188" s="127" t="str">
        <f t="shared" si="97"/>
        <v>E23</v>
      </c>
      <c r="C6188" s="129" t="s">
        <v>34</v>
      </c>
      <c r="D6188" s="130">
        <v>30576</v>
      </c>
      <c r="E6188" s="130">
        <v>33088.870000000003</v>
      </c>
      <c r="F6188" s="130">
        <v>0</v>
      </c>
      <c r="G6188" s="130">
        <v>33088.870000000003</v>
      </c>
      <c r="H6188" s="131">
        <v>108.21843929879644</v>
      </c>
      <c r="I6188" s="132">
        <v>-2512.8700000000044</v>
      </c>
    </row>
    <row r="6189" spans="1:9" ht="13.5" customHeight="1" x14ac:dyDescent="0.2">
      <c r="A6189" s="127">
        <v>11094</v>
      </c>
      <c r="B6189" s="127" t="str">
        <f t="shared" si="97"/>
        <v>E24</v>
      </c>
      <c r="C6189" s="129" t="s">
        <v>35</v>
      </c>
      <c r="D6189" s="130">
        <v>1000</v>
      </c>
      <c r="E6189" s="130">
        <v>0</v>
      </c>
      <c r="F6189" s="130">
        <v>0</v>
      </c>
      <c r="G6189" s="130">
        <v>0</v>
      </c>
      <c r="H6189" s="131">
        <v>0</v>
      </c>
      <c r="I6189" s="132">
        <v>1000</v>
      </c>
    </row>
    <row r="6190" spans="1:9" ht="13.5" customHeight="1" x14ac:dyDescent="0.2">
      <c r="A6190" s="127">
        <v>11094</v>
      </c>
      <c r="B6190" s="127" t="str">
        <f t="shared" ref="B6190:B6253" si="98">LEFT(C6190,3)</f>
        <v>E25</v>
      </c>
      <c r="C6190" s="129" t="s">
        <v>36</v>
      </c>
      <c r="D6190" s="130">
        <v>181280</v>
      </c>
      <c r="E6190" s="130">
        <v>28189.360000000001</v>
      </c>
      <c r="F6190" s="130">
        <v>0</v>
      </c>
      <c r="G6190" s="130">
        <v>28189.360000000001</v>
      </c>
      <c r="H6190" s="131">
        <v>15.55017652250662</v>
      </c>
      <c r="I6190" s="132">
        <v>153090.64000000001</v>
      </c>
    </row>
    <row r="6191" spans="1:9" ht="12.75" customHeight="1" x14ac:dyDescent="0.2">
      <c r="A6191" s="127">
        <v>11094</v>
      </c>
      <c r="B6191" s="127" t="str">
        <f t="shared" si="98"/>
        <v/>
      </c>
    </row>
    <row r="6192" spans="1:9" ht="13.5" customHeight="1" x14ac:dyDescent="0.2">
      <c r="A6192" s="127">
        <v>11094</v>
      </c>
      <c r="C6192" s="143" t="s">
        <v>37</v>
      </c>
      <c r="D6192" s="144">
        <v>359147</v>
      </c>
      <c r="E6192" s="144">
        <v>127672.55</v>
      </c>
      <c r="F6192" s="144">
        <v>0</v>
      </c>
      <c r="G6192" s="144">
        <v>127672.55</v>
      </c>
      <c r="H6192" s="145">
        <v>35.548828195697027</v>
      </c>
      <c r="I6192" s="146">
        <v>231474.45</v>
      </c>
    </row>
    <row r="6193" spans="1:9" ht="13.5" customHeight="1" x14ac:dyDescent="0.2">
      <c r="A6193" s="127">
        <v>11094</v>
      </c>
      <c r="B6193" s="127" t="str">
        <f t="shared" si="98"/>
        <v>E26</v>
      </c>
      <c r="C6193" s="129" t="s">
        <v>38</v>
      </c>
      <c r="D6193" s="130">
        <v>39000</v>
      </c>
      <c r="E6193" s="130">
        <v>5451.1</v>
      </c>
      <c r="F6193" s="130">
        <v>0</v>
      </c>
      <c r="G6193" s="130">
        <v>5451.1</v>
      </c>
      <c r="H6193" s="131">
        <v>13.977179487179487</v>
      </c>
      <c r="I6193" s="132">
        <v>33548.9</v>
      </c>
    </row>
    <row r="6194" spans="1:9" ht="13.5" customHeight="1" x14ac:dyDescent="0.2">
      <c r="A6194" s="127">
        <v>11094</v>
      </c>
      <c r="B6194" s="127" t="str">
        <f t="shared" si="98"/>
        <v>E27</v>
      </c>
      <c r="C6194" s="129" t="s">
        <v>39</v>
      </c>
      <c r="D6194" s="130">
        <v>42177</v>
      </c>
      <c r="E6194" s="130">
        <v>22579.119999999999</v>
      </c>
      <c r="F6194" s="130">
        <v>0</v>
      </c>
      <c r="G6194" s="130">
        <v>22579.119999999999</v>
      </c>
      <c r="H6194" s="131">
        <v>53.534201104867591</v>
      </c>
      <c r="I6194" s="132">
        <v>19597.88</v>
      </c>
    </row>
    <row r="6195" spans="1:9" ht="13.5" customHeight="1" x14ac:dyDescent="0.2">
      <c r="A6195" s="127">
        <v>11094</v>
      </c>
      <c r="B6195" s="127" t="str">
        <f t="shared" si="98"/>
        <v>E28</v>
      </c>
      <c r="C6195" s="129" t="s">
        <v>40</v>
      </c>
      <c r="D6195" s="130">
        <v>55365</v>
      </c>
      <c r="E6195" s="130">
        <v>21512</v>
      </c>
      <c r="F6195" s="130">
        <v>0</v>
      </c>
      <c r="G6195" s="130">
        <v>21512</v>
      </c>
      <c r="H6195" s="131">
        <v>38.854872211686086</v>
      </c>
      <c r="I6195" s="132">
        <v>33853</v>
      </c>
    </row>
    <row r="6196" spans="1:9" ht="12.75" customHeight="1" x14ac:dyDescent="0.2">
      <c r="A6196" s="127">
        <v>11094</v>
      </c>
      <c r="B6196" s="127" t="str">
        <f t="shared" si="98"/>
        <v/>
      </c>
    </row>
    <row r="6197" spans="1:9" ht="13.5" customHeight="1" x14ac:dyDescent="0.2">
      <c r="A6197" s="127">
        <v>11094</v>
      </c>
      <c r="C6197" s="143" t="s">
        <v>41</v>
      </c>
      <c r="D6197" s="144">
        <v>136542</v>
      </c>
      <c r="E6197" s="144">
        <v>49542.22</v>
      </c>
      <c r="F6197" s="144">
        <v>0</v>
      </c>
      <c r="G6197" s="144">
        <v>49542.22</v>
      </c>
      <c r="H6197" s="145">
        <v>36.283502512047576</v>
      </c>
      <c r="I6197" s="146">
        <v>86999.78</v>
      </c>
    </row>
    <row r="6198" spans="1:9" ht="13.5" customHeight="1" x14ac:dyDescent="0.2">
      <c r="A6198" s="127">
        <v>11094</v>
      </c>
      <c r="B6198" s="127" t="str">
        <f t="shared" si="98"/>
        <v>Con</v>
      </c>
      <c r="C6198" s="129" t="s">
        <v>42</v>
      </c>
      <c r="D6198" s="130">
        <v>37545</v>
      </c>
      <c r="E6198" s="130">
        <v>0</v>
      </c>
      <c r="F6198" s="130">
        <v>0</v>
      </c>
      <c r="G6198" s="130">
        <v>0</v>
      </c>
      <c r="H6198" s="131">
        <v>0</v>
      </c>
      <c r="I6198" s="132">
        <v>37545</v>
      </c>
    </row>
    <row r="6199" spans="1:9" ht="13.5" customHeight="1" x14ac:dyDescent="0.2">
      <c r="A6199" s="127">
        <v>11094</v>
      </c>
      <c r="B6199" s="127" t="str">
        <f t="shared" si="98"/>
        <v>E30</v>
      </c>
      <c r="C6199" s="129" t="s">
        <v>184</v>
      </c>
      <c r="D6199" s="130">
        <v>14300</v>
      </c>
      <c r="E6199" s="130">
        <v>0</v>
      </c>
      <c r="F6199" s="130">
        <v>0</v>
      </c>
      <c r="G6199" s="130">
        <v>0</v>
      </c>
      <c r="H6199" s="131">
        <v>0</v>
      </c>
      <c r="I6199" s="132">
        <v>14300</v>
      </c>
    </row>
    <row r="6200" spans="1:9" ht="12.75" customHeight="1" x14ac:dyDescent="0.2">
      <c r="A6200" s="127">
        <v>11094</v>
      </c>
      <c r="B6200" s="127" t="str">
        <f t="shared" si="98"/>
        <v/>
      </c>
    </row>
    <row r="6201" spans="1:9" ht="13.5" customHeight="1" x14ac:dyDescent="0.2">
      <c r="A6201" s="127">
        <v>11094</v>
      </c>
      <c r="C6201" s="143" t="s">
        <v>44</v>
      </c>
      <c r="D6201" s="144">
        <v>51845</v>
      </c>
      <c r="E6201" s="144">
        <v>0</v>
      </c>
      <c r="F6201" s="144">
        <v>0</v>
      </c>
      <c r="G6201" s="144">
        <v>0</v>
      </c>
      <c r="H6201" s="145">
        <v>0</v>
      </c>
      <c r="I6201" s="146">
        <v>51845</v>
      </c>
    </row>
    <row r="6202" spans="1:9" ht="0.75" customHeight="1" x14ac:dyDescent="0.2">
      <c r="A6202" s="127">
        <v>11094</v>
      </c>
      <c r="B6202" s="127" t="str">
        <f t="shared" si="98"/>
        <v/>
      </c>
    </row>
    <row r="6203" spans="1:9" ht="15.75" customHeight="1" x14ac:dyDescent="0.2">
      <c r="A6203" s="127">
        <v>11094</v>
      </c>
      <c r="C6203" s="139" t="s">
        <v>45</v>
      </c>
      <c r="D6203" s="140">
        <v>2522719</v>
      </c>
      <c r="E6203" s="140">
        <v>265959.90000000002</v>
      </c>
      <c r="F6203" s="140">
        <v>0</v>
      </c>
      <c r="G6203" s="140">
        <v>265959.90000000002</v>
      </c>
      <c r="H6203" s="141">
        <v>10.542589166688799</v>
      </c>
      <c r="I6203" s="142">
        <v>2256759.1</v>
      </c>
    </row>
    <row r="6204" spans="1:9" ht="14.25" customHeight="1" x14ac:dyDescent="0.2">
      <c r="A6204" s="127">
        <v>11094</v>
      </c>
      <c r="B6204" s="127" t="s">
        <v>322</v>
      </c>
      <c r="C6204" s="161" t="s">
        <v>46</v>
      </c>
      <c r="D6204" s="162">
        <v>37545</v>
      </c>
      <c r="E6204" s="162">
        <v>-1384175.95</v>
      </c>
      <c r="F6204" s="162">
        <v>0</v>
      </c>
      <c r="G6204" s="162">
        <v>-1384175.95</v>
      </c>
      <c r="H6204" s="151">
        <v>-3686.711812491676</v>
      </c>
      <c r="I6204" s="152">
        <v>1421720.95</v>
      </c>
    </row>
    <row r="6205" spans="1:9" ht="16.5" customHeight="1" x14ac:dyDescent="0.2">
      <c r="A6205" s="127">
        <v>11094</v>
      </c>
      <c r="B6205" s="127" t="s">
        <v>323</v>
      </c>
      <c r="C6205" s="153" t="s">
        <v>47</v>
      </c>
      <c r="D6205" s="154">
        <v>0</v>
      </c>
      <c r="E6205" s="155"/>
      <c r="F6205" s="155"/>
      <c r="G6205" s="155"/>
      <c r="H6205" s="155"/>
      <c r="I6205" s="156"/>
    </row>
    <row r="6206" spans="1:9" ht="13.5" customHeight="1" x14ac:dyDescent="0.2">
      <c r="A6206" s="127">
        <v>11094</v>
      </c>
      <c r="B6206" s="127" t="str">
        <f>LEFT(C6206,4)</f>
        <v>CI04</v>
      </c>
      <c r="C6206" s="129" t="s">
        <v>225</v>
      </c>
      <c r="D6206" s="130">
        <v>-14300</v>
      </c>
      <c r="E6206" s="130">
        <v>0</v>
      </c>
      <c r="F6206" s="130">
        <v>0</v>
      </c>
      <c r="G6206" s="130">
        <v>0</v>
      </c>
      <c r="H6206" s="131">
        <v>0</v>
      </c>
      <c r="I6206" s="132">
        <v>-14300</v>
      </c>
    </row>
    <row r="6207" spans="1:9" ht="12.75" customHeight="1" x14ac:dyDescent="0.2">
      <c r="A6207" s="127">
        <v>11094</v>
      </c>
      <c r="B6207" s="127" t="str">
        <f t="shared" si="98"/>
        <v/>
      </c>
    </row>
    <row r="6208" spans="1:9" ht="13.5" customHeight="1" x14ac:dyDescent="0.2">
      <c r="A6208" s="127">
        <v>11094</v>
      </c>
      <c r="C6208" s="143" t="s">
        <v>51</v>
      </c>
      <c r="D6208" s="144">
        <v>-14300</v>
      </c>
      <c r="E6208" s="144">
        <v>0</v>
      </c>
      <c r="F6208" s="144">
        <v>0</v>
      </c>
      <c r="G6208" s="144">
        <v>0</v>
      </c>
      <c r="H6208" s="145">
        <v>0</v>
      </c>
      <c r="I6208" s="146">
        <v>-14300</v>
      </c>
    </row>
    <row r="6209" spans="1:9" ht="0.75" customHeight="1" x14ac:dyDescent="0.2">
      <c r="A6209" s="127">
        <v>11094</v>
      </c>
      <c r="B6209" s="127" t="str">
        <f t="shared" si="98"/>
        <v/>
      </c>
    </row>
    <row r="6210" spans="1:9" ht="13.5" customHeight="1" x14ac:dyDescent="0.2">
      <c r="A6210" s="127">
        <v>11094</v>
      </c>
      <c r="B6210" s="127" t="str">
        <f>LEFT(C6210,4)</f>
        <v>CE04</v>
      </c>
      <c r="C6210" s="129" t="s">
        <v>227</v>
      </c>
      <c r="D6210" s="130">
        <v>14300</v>
      </c>
      <c r="E6210" s="130">
        <v>14502.62</v>
      </c>
      <c r="F6210" s="130">
        <v>0</v>
      </c>
      <c r="G6210" s="130">
        <v>14502.62</v>
      </c>
      <c r="H6210" s="131">
        <v>101.41692307692308</v>
      </c>
      <c r="I6210" s="132">
        <v>-202.62</v>
      </c>
    </row>
    <row r="6211" spans="1:9" ht="12.75" customHeight="1" x14ac:dyDescent="0.2">
      <c r="A6211" s="127">
        <v>11094</v>
      </c>
      <c r="B6211" s="127" t="str">
        <f t="shared" si="98"/>
        <v/>
      </c>
    </row>
    <row r="6212" spans="1:9" ht="13.5" customHeight="1" x14ac:dyDescent="0.2">
      <c r="A6212" s="127">
        <v>11094</v>
      </c>
      <c r="C6212" s="143" t="s">
        <v>56</v>
      </c>
      <c r="D6212" s="144">
        <v>14300</v>
      </c>
      <c r="E6212" s="144">
        <v>14502.62</v>
      </c>
      <c r="F6212" s="144">
        <v>0</v>
      </c>
      <c r="G6212" s="144">
        <v>14502.62</v>
      </c>
      <c r="H6212" s="145">
        <v>101.41692307692308</v>
      </c>
      <c r="I6212" s="146">
        <v>-202.62</v>
      </c>
    </row>
    <row r="6213" spans="1:9" ht="0.75" customHeight="1" x14ac:dyDescent="0.2">
      <c r="A6213" s="127">
        <v>11094</v>
      </c>
      <c r="B6213" s="127" t="str">
        <f t="shared" si="98"/>
        <v/>
      </c>
    </row>
    <row r="6214" spans="1:9" ht="14.25" customHeight="1" x14ac:dyDescent="0.2">
      <c r="A6214" s="127">
        <v>11094</v>
      </c>
      <c r="B6214" s="127" t="s">
        <v>324</v>
      </c>
      <c r="C6214" s="157" t="s">
        <v>57</v>
      </c>
      <c r="D6214" s="158">
        <v>0</v>
      </c>
      <c r="E6214" s="158">
        <v>14502.62</v>
      </c>
      <c r="F6214" s="158">
        <v>0</v>
      </c>
      <c r="G6214" s="158">
        <v>14502.62</v>
      </c>
      <c r="H6214" s="159">
        <v>0</v>
      </c>
      <c r="I6214" s="160">
        <v>-14502.62</v>
      </c>
    </row>
    <row r="6215" spans="1:9" ht="0.75" customHeight="1" x14ac:dyDescent="0.2">
      <c r="A6215" s="127">
        <v>11094</v>
      </c>
      <c r="B6215" s="127" t="str">
        <f t="shared" si="98"/>
        <v/>
      </c>
    </row>
    <row r="6216" spans="1:9" ht="14.25" customHeight="1" x14ac:dyDescent="0.2">
      <c r="A6216" s="127">
        <v>11094</v>
      </c>
      <c r="B6216" s="127" t="str">
        <f t="shared" si="98"/>
        <v>TOT</v>
      </c>
      <c r="C6216" s="133" t="s">
        <v>58</v>
      </c>
      <c r="D6216" s="134">
        <v>37545</v>
      </c>
      <c r="E6216" s="134">
        <v>-1369673.33</v>
      </c>
      <c r="F6216" s="134">
        <v>0</v>
      </c>
      <c r="G6216" s="134">
        <v>-1369673.33</v>
      </c>
      <c r="H6216" s="135">
        <v>-3648.0845119190303</v>
      </c>
      <c r="I6216" s="136">
        <v>1407218.33</v>
      </c>
    </row>
    <row r="6217" spans="1:9" ht="6.75" customHeight="1" x14ac:dyDescent="0.2">
      <c r="B6217" s="127" t="str">
        <f t="shared" si="98"/>
        <v>Lon</v>
      </c>
      <c r="C6217" s="247" t="s">
        <v>202</v>
      </c>
      <c r="D6217" s="247"/>
      <c r="E6217" s="247"/>
      <c r="F6217" s="247"/>
      <c r="G6217" s="247"/>
    </row>
    <row r="6218" spans="1:9" ht="13.5" customHeight="1" x14ac:dyDescent="0.2">
      <c r="B6218" s="127" t="str">
        <f t="shared" si="98"/>
        <v/>
      </c>
      <c r="C6218" s="247"/>
      <c r="D6218" s="247"/>
      <c r="E6218" s="247"/>
      <c r="F6218" s="247"/>
      <c r="G6218" s="247"/>
    </row>
    <row r="6219" spans="1:9" ht="6.75" customHeight="1" x14ac:dyDescent="0.2">
      <c r="B6219" s="127" t="str">
        <f t="shared" si="98"/>
        <v/>
      </c>
      <c r="C6219" s="247"/>
      <c r="D6219" s="247"/>
      <c r="E6219" s="247"/>
      <c r="F6219" s="247"/>
      <c r="G6219" s="247"/>
    </row>
    <row r="6220" spans="1:9" ht="13.5" customHeight="1" x14ac:dyDescent="0.2">
      <c r="B6220" s="127" t="str">
        <f t="shared" si="98"/>
        <v>Rep</v>
      </c>
      <c r="C6220" s="248" t="s">
        <v>203</v>
      </c>
      <c r="D6220" s="248"/>
      <c r="E6220" s="248"/>
      <c r="F6220" s="248"/>
      <c r="G6220" s="248"/>
    </row>
    <row r="6221" spans="1:9" ht="6.75" customHeight="1" x14ac:dyDescent="0.2">
      <c r="B6221" s="127" t="str">
        <f t="shared" si="98"/>
        <v/>
      </c>
    </row>
    <row r="6222" spans="1:9" ht="12.75" customHeight="1" x14ac:dyDescent="0.2">
      <c r="B6222" s="127" t="str">
        <f t="shared" si="98"/>
        <v>Cos</v>
      </c>
      <c r="C6222" s="248" t="s">
        <v>316</v>
      </c>
      <c r="D6222" s="248"/>
      <c r="E6222" s="248"/>
      <c r="F6222" s="248"/>
      <c r="G6222" s="248"/>
    </row>
    <row r="6223" spans="1:9" ht="13.5" customHeight="1" x14ac:dyDescent="0.2">
      <c r="B6223" s="127" t="str">
        <f t="shared" si="98"/>
        <v/>
      </c>
      <c r="C6223" s="248"/>
      <c r="D6223" s="248"/>
      <c r="E6223" s="248"/>
      <c r="F6223" s="248"/>
      <c r="G6223" s="248"/>
    </row>
    <row r="6224" spans="1:9" ht="6" customHeight="1" x14ac:dyDescent="0.2">
      <c r="B6224" s="127" t="str">
        <f t="shared" si="98"/>
        <v/>
      </c>
    </row>
    <row r="6225" spans="1:9" ht="13.5" customHeight="1" x14ac:dyDescent="0.2">
      <c r="B6225" s="127" t="str">
        <f t="shared" si="98"/>
        <v xml:space="preserve">
CF</v>
      </c>
      <c r="C6225" s="249" t="s">
        <v>205</v>
      </c>
      <c r="D6225" s="251" t="s">
        <v>206</v>
      </c>
      <c r="E6225" s="251" t="s">
        <v>207</v>
      </c>
      <c r="F6225" s="251" t="s">
        <v>208</v>
      </c>
      <c r="G6225" s="252" t="s">
        <v>209</v>
      </c>
      <c r="H6225" s="245" t="s">
        <v>210</v>
      </c>
      <c r="I6225" s="243" t="s">
        <v>211</v>
      </c>
    </row>
    <row r="6226" spans="1:9" ht="15" customHeight="1" x14ac:dyDescent="0.2">
      <c r="B6226" s="127" t="str">
        <f t="shared" si="98"/>
        <v/>
      </c>
      <c r="C6226" s="250"/>
      <c r="D6226" s="246"/>
      <c r="E6226" s="246"/>
      <c r="F6226" s="246"/>
      <c r="G6226" s="253"/>
      <c r="H6226" s="246"/>
      <c r="I6226" s="244"/>
    </row>
    <row r="6227" spans="1:9" ht="16.5" customHeight="1" x14ac:dyDescent="0.2">
      <c r="A6227" s="127">
        <v>11174</v>
      </c>
      <c r="B6227" s="126" t="s">
        <v>321</v>
      </c>
      <c r="C6227" s="147" t="s">
        <v>5</v>
      </c>
      <c r="D6227" s="148">
        <v>89343</v>
      </c>
      <c r="E6227" s="149"/>
      <c r="F6227" s="149"/>
      <c r="G6227" s="149"/>
      <c r="H6227" s="149"/>
      <c r="I6227" s="150"/>
    </row>
    <row r="6228" spans="1:9" ht="13.5" customHeight="1" x14ac:dyDescent="0.2">
      <c r="A6228" s="127">
        <v>11174</v>
      </c>
      <c r="B6228" s="127" t="str">
        <f t="shared" si="98"/>
        <v>I01</v>
      </c>
      <c r="C6228" s="129" t="s">
        <v>6</v>
      </c>
      <c r="D6228" s="130">
        <v>-6064816</v>
      </c>
      <c r="E6228" s="130">
        <v>-6064816.4800000004</v>
      </c>
      <c r="F6228" s="130">
        <v>0</v>
      </c>
      <c r="G6228" s="130">
        <v>-6064816.4800000004</v>
      </c>
      <c r="H6228" s="131">
        <v>100.00000791450228</v>
      </c>
      <c r="I6228" s="132">
        <v>0.48</v>
      </c>
    </row>
    <row r="6229" spans="1:9" ht="13.5" customHeight="1" x14ac:dyDescent="0.2">
      <c r="A6229" s="127">
        <v>11174</v>
      </c>
      <c r="B6229" s="127" t="str">
        <f t="shared" si="98"/>
        <v>I02</v>
      </c>
      <c r="C6229" s="129" t="s">
        <v>304</v>
      </c>
      <c r="D6229" s="130">
        <v>-1477685</v>
      </c>
      <c r="E6229" s="130">
        <v>-1437632</v>
      </c>
      <c r="F6229" s="130">
        <v>0</v>
      </c>
      <c r="G6229" s="130">
        <v>-1437632</v>
      </c>
      <c r="H6229" s="131">
        <v>97.289476444573779</v>
      </c>
      <c r="I6229" s="132">
        <v>-40053</v>
      </c>
    </row>
    <row r="6230" spans="1:9" ht="13.5" customHeight="1" x14ac:dyDescent="0.2">
      <c r="A6230" s="127">
        <v>11174</v>
      </c>
      <c r="B6230" s="127" t="str">
        <f t="shared" si="98"/>
        <v>I03</v>
      </c>
      <c r="C6230" s="129" t="s">
        <v>7</v>
      </c>
      <c r="D6230" s="130">
        <v>-1265578</v>
      </c>
      <c r="E6230" s="130">
        <v>-980968.12</v>
      </c>
      <c r="F6230" s="130">
        <v>0</v>
      </c>
      <c r="G6230" s="130">
        <v>-980968.12</v>
      </c>
      <c r="H6230" s="131">
        <v>77.511470648193949</v>
      </c>
      <c r="I6230" s="132">
        <v>-284609.88</v>
      </c>
    </row>
    <row r="6231" spans="1:9" ht="13.5" customHeight="1" x14ac:dyDescent="0.2">
      <c r="A6231" s="127">
        <v>11174</v>
      </c>
      <c r="B6231" s="127" t="str">
        <f t="shared" si="98"/>
        <v>I05</v>
      </c>
      <c r="C6231" s="129" t="s">
        <v>8</v>
      </c>
      <c r="D6231" s="130">
        <v>-76670</v>
      </c>
      <c r="E6231" s="130">
        <v>-500</v>
      </c>
      <c r="F6231" s="130">
        <v>0</v>
      </c>
      <c r="G6231" s="130">
        <v>-500</v>
      </c>
      <c r="H6231" s="131">
        <v>0.65214555888874381</v>
      </c>
      <c r="I6231" s="132">
        <v>-76170</v>
      </c>
    </row>
    <row r="6232" spans="1:9" ht="13.5" customHeight="1" x14ac:dyDescent="0.2">
      <c r="A6232" s="127">
        <v>11174</v>
      </c>
      <c r="B6232" s="127" t="str">
        <f t="shared" si="98"/>
        <v>I06</v>
      </c>
      <c r="C6232" s="129" t="s">
        <v>9</v>
      </c>
      <c r="D6232" s="130">
        <v>-164000</v>
      </c>
      <c r="E6232" s="130">
        <v>-18283.28</v>
      </c>
      <c r="F6232" s="130">
        <v>0</v>
      </c>
      <c r="G6232" s="130">
        <v>-18283.28</v>
      </c>
      <c r="H6232" s="131">
        <v>11.148341463414635</v>
      </c>
      <c r="I6232" s="132">
        <v>-145716.72</v>
      </c>
    </row>
    <row r="6233" spans="1:9" ht="13.5" customHeight="1" x14ac:dyDescent="0.2">
      <c r="A6233" s="127">
        <v>11174</v>
      </c>
      <c r="B6233" s="127" t="str">
        <f t="shared" si="98"/>
        <v>I07</v>
      </c>
      <c r="C6233" s="129" t="s">
        <v>212</v>
      </c>
      <c r="D6233" s="130">
        <v>0</v>
      </c>
      <c r="E6233" s="130">
        <v>-52193</v>
      </c>
      <c r="F6233" s="130">
        <v>0</v>
      </c>
      <c r="G6233" s="130">
        <v>-52193</v>
      </c>
      <c r="H6233" s="131">
        <v>0</v>
      </c>
      <c r="I6233" s="132">
        <v>52193</v>
      </c>
    </row>
    <row r="6234" spans="1:9" ht="13.5" customHeight="1" x14ac:dyDescent="0.2">
      <c r="A6234" s="127">
        <v>11174</v>
      </c>
      <c r="B6234" s="127" t="str">
        <f t="shared" si="98"/>
        <v>I08</v>
      </c>
      <c r="C6234" s="129" t="s">
        <v>213</v>
      </c>
      <c r="D6234" s="130">
        <v>0</v>
      </c>
      <c r="E6234" s="130">
        <v>-1080</v>
      </c>
      <c r="F6234" s="130">
        <v>0</v>
      </c>
      <c r="G6234" s="130">
        <v>-1080</v>
      </c>
      <c r="H6234" s="131">
        <v>0</v>
      </c>
      <c r="I6234" s="132">
        <v>1080</v>
      </c>
    </row>
    <row r="6235" spans="1:9" ht="13.5" customHeight="1" x14ac:dyDescent="0.2">
      <c r="A6235" s="127">
        <v>11174</v>
      </c>
      <c r="B6235" s="127" t="str">
        <f t="shared" si="98"/>
        <v>I12</v>
      </c>
      <c r="C6235" s="129" t="s">
        <v>11</v>
      </c>
      <c r="D6235" s="130">
        <v>0</v>
      </c>
      <c r="E6235" s="130">
        <v>-469503.24</v>
      </c>
      <c r="F6235" s="130">
        <v>0</v>
      </c>
      <c r="G6235" s="130">
        <v>-469503.24</v>
      </c>
      <c r="H6235" s="131">
        <v>0</v>
      </c>
      <c r="I6235" s="132">
        <v>469503.24</v>
      </c>
    </row>
    <row r="6236" spans="1:9" ht="13.5" customHeight="1" x14ac:dyDescent="0.2">
      <c r="A6236" s="127">
        <v>11174</v>
      </c>
      <c r="B6236" s="127" t="str">
        <f t="shared" si="98"/>
        <v>I13</v>
      </c>
      <c r="C6236" s="129" t="s">
        <v>12</v>
      </c>
      <c r="D6236" s="130">
        <v>-1375775</v>
      </c>
      <c r="E6236" s="130">
        <v>13518</v>
      </c>
      <c r="F6236" s="130">
        <v>0</v>
      </c>
      <c r="G6236" s="130">
        <v>13518</v>
      </c>
      <c r="H6236" s="131">
        <v>-0.98257345859606415</v>
      </c>
      <c r="I6236" s="132">
        <v>-1389293</v>
      </c>
    </row>
    <row r="6237" spans="1:9" ht="12.75" customHeight="1" x14ac:dyDescent="0.2">
      <c r="A6237" s="127">
        <v>11174</v>
      </c>
      <c r="B6237" s="127" t="str">
        <f t="shared" si="98"/>
        <v/>
      </c>
    </row>
    <row r="6238" spans="1:9" ht="13.5" customHeight="1" x14ac:dyDescent="0.2">
      <c r="A6238" s="127">
        <v>11174</v>
      </c>
      <c r="C6238" s="143" t="s">
        <v>14</v>
      </c>
      <c r="D6238" s="144">
        <v>-10424524</v>
      </c>
      <c r="E6238" s="144">
        <v>-9011458.1199999992</v>
      </c>
      <c r="F6238" s="144">
        <v>0</v>
      </c>
      <c r="G6238" s="144">
        <v>-9011458.1199999992</v>
      </c>
      <c r="H6238" s="145">
        <v>86.444792299389405</v>
      </c>
      <c r="I6238" s="146">
        <v>-1413065.88</v>
      </c>
    </row>
    <row r="6239" spans="1:9" ht="0.75" customHeight="1" x14ac:dyDescent="0.2">
      <c r="A6239" s="127">
        <v>11174</v>
      </c>
      <c r="B6239" s="127" t="str">
        <f t="shared" si="98"/>
        <v/>
      </c>
    </row>
    <row r="6240" spans="1:9" ht="13.5" customHeight="1" x14ac:dyDescent="0.2">
      <c r="A6240" s="127">
        <v>11174</v>
      </c>
      <c r="B6240" s="127" t="str">
        <f t="shared" si="98"/>
        <v>E01</v>
      </c>
      <c r="C6240" s="129" t="s">
        <v>15</v>
      </c>
      <c r="D6240" s="130">
        <v>5610264</v>
      </c>
      <c r="E6240" s="130">
        <v>1918</v>
      </c>
      <c r="F6240" s="130">
        <v>0</v>
      </c>
      <c r="G6240" s="130">
        <v>1918</v>
      </c>
      <c r="H6240" s="131">
        <v>3.4187339490619334E-2</v>
      </c>
      <c r="I6240" s="132">
        <v>5608346</v>
      </c>
    </row>
    <row r="6241" spans="1:9" ht="13.5" customHeight="1" x14ac:dyDescent="0.2">
      <c r="A6241" s="127">
        <v>11174</v>
      </c>
      <c r="B6241" s="127" t="str">
        <f t="shared" si="98"/>
        <v>E02</v>
      </c>
      <c r="C6241" s="129" t="s">
        <v>16</v>
      </c>
      <c r="D6241" s="130">
        <v>17000</v>
      </c>
      <c r="E6241" s="130">
        <v>-2737</v>
      </c>
      <c r="F6241" s="130">
        <v>0</v>
      </c>
      <c r="G6241" s="130">
        <v>-2737</v>
      </c>
      <c r="H6241" s="131">
        <v>-16.100000000000001</v>
      </c>
      <c r="I6241" s="132">
        <v>19737</v>
      </c>
    </row>
    <row r="6242" spans="1:9" ht="13.5" customHeight="1" x14ac:dyDescent="0.2">
      <c r="A6242" s="127">
        <v>11174</v>
      </c>
      <c r="B6242" s="127" t="str">
        <f t="shared" si="98"/>
        <v>E03</v>
      </c>
      <c r="C6242" s="129" t="s">
        <v>17</v>
      </c>
      <c r="D6242" s="130">
        <v>1825793</v>
      </c>
      <c r="E6242" s="130">
        <v>-3259</v>
      </c>
      <c r="F6242" s="130">
        <v>0</v>
      </c>
      <c r="G6242" s="130">
        <v>-3259</v>
      </c>
      <c r="H6242" s="131">
        <v>-0.17849778151192386</v>
      </c>
      <c r="I6242" s="132">
        <v>1829052</v>
      </c>
    </row>
    <row r="6243" spans="1:9" ht="13.5" customHeight="1" x14ac:dyDescent="0.2">
      <c r="A6243" s="127">
        <v>11174</v>
      </c>
      <c r="B6243" s="127" t="str">
        <f t="shared" si="98"/>
        <v>E04</v>
      </c>
      <c r="C6243" s="129" t="s">
        <v>18</v>
      </c>
      <c r="D6243" s="130">
        <v>139460</v>
      </c>
      <c r="E6243" s="130">
        <v>-1072</v>
      </c>
      <c r="F6243" s="130">
        <v>0</v>
      </c>
      <c r="G6243" s="130">
        <v>-1072</v>
      </c>
      <c r="H6243" s="131">
        <v>-0.76867919116592576</v>
      </c>
      <c r="I6243" s="132">
        <v>140532</v>
      </c>
    </row>
    <row r="6244" spans="1:9" ht="13.5" customHeight="1" x14ac:dyDescent="0.2">
      <c r="A6244" s="127">
        <v>11174</v>
      </c>
      <c r="B6244" s="127" t="str">
        <f t="shared" si="98"/>
        <v>E05</v>
      </c>
      <c r="C6244" s="129" t="s">
        <v>214</v>
      </c>
      <c r="D6244" s="130">
        <v>629861</v>
      </c>
      <c r="E6244" s="130">
        <v>-2771.48</v>
      </c>
      <c r="F6244" s="130">
        <v>0</v>
      </c>
      <c r="G6244" s="130">
        <v>-2771.48</v>
      </c>
      <c r="H6244" s="131">
        <v>-0.44001454289120928</v>
      </c>
      <c r="I6244" s="132">
        <v>632632.48</v>
      </c>
    </row>
    <row r="6245" spans="1:9" ht="13.5" customHeight="1" x14ac:dyDescent="0.2">
      <c r="A6245" s="127">
        <v>11174</v>
      </c>
      <c r="B6245" s="127" t="str">
        <f t="shared" si="98"/>
        <v>E07</v>
      </c>
      <c r="C6245" s="129" t="s">
        <v>19</v>
      </c>
      <c r="D6245" s="130">
        <v>62695</v>
      </c>
      <c r="E6245" s="130">
        <v>22034</v>
      </c>
      <c r="F6245" s="130">
        <v>0</v>
      </c>
      <c r="G6245" s="130">
        <v>22034</v>
      </c>
      <c r="H6245" s="131">
        <v>35.144748385038682</v>
      </c>
      <c r="I6245" s="132">
        <v>40661</v>
      </c>
    </row>
    <row r="6246" spans="1:9" ht="13.5" customHeight="1" x14ac:dyDescent="0.2">
      <c r="A6246" s="127">
        <v>11174</v>
      </c>
      <c r="B6246" s="127" t="str">
        <f t="shared" si="98"/>
        <v>E08</v>
      </c>
      <c r="C6246" s="129" t="s">
        <v>20</v>
      </c>
      <c r="D6246" s="130">
        <v>115249</v>
      </c>
      <c r="E6246" s="130">
        <v>16709.150000000001</v>
      </c>
      <c r="F6246" s="130">
        <v>0</v>
      </c>
      <c r="G6246" s="130">
        <v>16709.150000000001</v>
      </c>
      <c r="H6246" s="131">
        <v>14.498303672916903</v>
      </c>
      <c r="I6246" s="132">
        <v>98539.85</v>
      </c>
    </row>
    <row r="6247" spans="1:9" ht="13.5" customHeight="1" x14ac:dyDescent="0.2">
      <c r="A6247" s="127">
        <v>11174</v>
      </c>
      <c r="B6247" s="127" t="str">
        <f t="shared" si="98"/>
        <v>E09</v>
      </c>
      <c r="C6247" s="129" t="s">
        <v>215</v>
      </c>
      <c r="D6247" s="130">
        <v>53450</v>
      </c>
      <c r="E6247" s="130">
        <v>11476.8</v>
      </c>
      <c r="F6247" s="130">
        <v>0</v>
      </c>
      <c r="G6247" s="130">
        <v>11476.8</v>
      </c>
      <c r="H6247" s="131">
        <v>21.47202993451824</v>
      </c>
      <c r="I6247" s="132">
        <v>41973.2</v>
      </c>
    </row>
    <row r="6248" spans="1:9" ht="13.5" customHeight="1" x14ac:dyDescent="0.2">
      <c r="A6248" s="127">
        <v>11174</v>
      </c>
      <c r="B6248" s="127" t="str">
        <f t="shared" si="98"/>
        <v>E10</v>
      </c>
      <c r="C6248" s="129" t="s">
        <v>21</v>
      </c>
      <c r="D6248" s="130">
        <v>62924</v>
      </c>
      <c r="E6248" s="130">
        <v>0</v>
      </c>
      <c r="F6248" s="130">
        <v>0</v>
      </c>
      <c r="G6248" s="130">
        <v>0</v>
      </c>
      <c r="H6248" s="131">
        <v>0</v>
      </c>
      <c r="I6248" s="132">
        <v>62924</v>
      </c>
    </row>
    <row r="6249" spans="1:9" ht="12.75" customHeight="1" x14ac:dyDescent="0.2">
      <c r="A6249" s="127">
        <v>11174</v>
      </c>
      <c r="B6249" s="127" t="str">
        <f t="shared" si="98"/>
        <v/>
      </c>
    </row>
    <row r="6250" spans="1:9" ht="13.5" customHeight="1" x14ac:dyDescent="0.2">
      <c r="A6250" s="127">
        <v>11174</v>
      </c>
      <c r="C6250" s="143" t="s">
        <v>23</v>
      </c>
      <c r="D6250" s="144">
        <v>8516696</v>
      </c>
      <c r="E6250" s="144">
        <v>42298.47</v>
      </c>
      <c r="F6250" s="144">
        <v>0</v>
      </c>
      <c r="G6250" s="144">
        <v>42298.47</v>
      </c>
      <c r="H6250" s="145">
        <v>0.4966535144614766</v>
      </c>
      <c r="I6250" s="146">
        <v>8474397.5299999993</v>
      </c>
    </row>
    <row r="6251" spans="1:9" ht="13.5" customHeight="1" x14ac:dyDescent="0.2">
      <c r="A6251" s="127">
        <v>11174</v>
      </c>
      <c r="B6251" s="127" t="str">
        <f t="shared" si="98"/>
        <v>E12</v>
      </c>
      <c r="C6251" s="129" t="s">
        <v>24</v>
      </c>
      <c r="D6251" s="130">
        <v>192500</v>
      </c>
      <c r="E6251" s="130">
        <v>38938.19</v>
      </c>
      <c r="F6251" s="130">
        <v>0</v>
      </c>
      <c r="G6251" s="130">
        <v>38938.19</v>
      </c>
      <c r="H6251" s="131">
        <v>20.22763116883117</v>
      </c>
      <c r="I6251" s="132">
        <v>153561.81</v>
      </c>
    </row>
    <row r="6252" spans="1:9" ht="13.5" customHeight="1" x14ac:dyDescent="0.2">
      <c r="A6252" s="127">
        <v>11174</v>
      </c>
      <c r="B6252" s="127" t="str">
        <f t="shared" si="98"/>
        <v>E13</v>
      </c>
      <c r="C6252" s="129" t="s">
        <v>216</v>
      </c>
      <c r="D6252" s="130">
        <v>31000</v>
      </c>
      <c r="E6252" s="130">
        <v>4449.18</v>
      </c>
      <c r="F6252" s="130">
        <v>0</v>
      </c>
      <c r="G6252" s="130">
        <v>4449.18</v>
      </c>
      <c r="H6252" s="131">
        <v>14.352193548387097</v>
      </c>
      <c r="I6252" s="132">
        <v>26550.82</v>
      </c>
    </row>
    <row r="6253" spans="1:9" ht="13.5" customHeight="1" x14ac:dyDescent="0.2">
      <c r="A6253" s="127">
        <v>11174</v>
      </c>
      <c r="B6253" s="127" t="str">
        <f t="shared" si="98"/>
        <v>E14</v>
      </c>
      <c r="C6253" s="129" t="s">
        <v>25</v>
      </c>
      <c r="D6253" s="130">
        <v>144500</v>
      </c>
      <c r="E6253" s="130">
        <v>23739.97</v>
      </c>
      <c r="F6253" s="130">
        <v>0</v>
      </c>
      <c r="G6253" s="130">
        <v>23739.97</v>
      </c>
      <c r="H6253" s="131">
        <v>16.429044982698962</v>
      </c>
      <c r="I6253" s="132">
        <v>120760.03</v>
      </c>
    </row>
    <row r="6254" spans="1:9" ht="13.5" customHeight="1" x14ac:dyDescent="0.2">
      <c r="A6254" s="127">
        <v>11174</v>
      </c>
      <c r="B6254" s="127" t="str">
        <f t="shared" ref="B6254:B6317" si="99">LEFT(C6254,3)</f>
        <v>E15</v>
      </c>
      <c r="C6254" s="129" t="s">
        <v>26</v>
      </c>
      <c r="D6254" s="130">
        <v>18000</v>
      </c>
      <c r="E6254" s="130">
        <v>109.2</v>
      </c>
      <c r="F6254" s="130">
        <v>0</v>
      </c>
      <c r="G6254" s="130">
        <v>109.2</v>
      </c>
      <c r="H6254" s="131">
        <v>0.60666666666666669</v>
      </c>
      <c r="I6254" s="132">
        <v>17890.8</v>
      </c>
    </row>
    <row r="6255" spans="1:9" ht="13.5" customHeight="1" x14ac:dyDescent="0.2">
      <c r="A6255" s="127">
        <v>11174</v>
      </c>
      <c r="B6255" s="127" t="str">
        <f t="shared" si="99"/>
        <v>E16</v>
      </c>
      <c r="C6255" s="129" t="s">
        <v>27</v>
      </c>
      <c r="D6255" s="130">
        <v>136500</v>
      </c>
      <c r="E6255" s="130">
        <v>23149.65</v>
      </c>
      <c r="F6255" s="130">
        <v>0</v>
      </c>
      <c r="G6255" s="130">
        <v>23149.65</v>
      </c>
      <c r="H6255" s="131">
        <v>16.959450549450551</v>
      </c>
      <c r="I6255" s="132">
        <v>113350.35</v>
      </c>
    </row>
    <row r="6256" spans="1:9" ht="13.5" customHeight="1" x14ac:dyDescent="0.2">
      <c r="A6256" s="127">
        <v>11174</v>
      </c>
      <c r="B6256" s="127" t="str">
        <f t="shared" si="99"/>
        <v>E17</v>
      </c>
      <c r="C6256" s="129" t="s">
        <v>28</v>
      </c>
      <c r="D6256" s="130">
        <v>68529</v>
      </c>
      <c r="E6256" s="130">
        <v>68528.5</v>
      </c>
      <c r="F6256" s="130">
        <v>0</v>
      </c>
      <c r="G6256" s="130">
        <v>68528.5</v>
      </c>
      <c r="H6256" s="131">
        <v>99.999270381882127</v>
      </c>
      <c r="I6256" s="132">
        <v>0.5</v>
      </c>
    </row>
    <row r="6257" spans="1:9" ht="13.5" customHeight="1" x14ac:dyDescent="0.2">
      <c r="A6257" s="127">
        <v>11174</v>
      </c>
      <c r="B6257" s="127" t="str">
        <f t="shared" si="99"/>
        <v>E18</v>
      </c>
      <c r="C6257" s="129" t="s">
        <v>29</v>
      </c>
      <c r="D6257" s="130">
        <v>134300</v>
      </c>
      <c r="E6257" s="130">
        <v>18109.07</v>
      </c>
      <c r="F6257" s="130">
        <v>0</v>
      </c>
      <c r="G6257" s="130">
        <v>18109.07</v>
      </c>
      <c r="H6257" s="131">
        <v>13.484043186895009</v>
      </c>
      <c r="I6257" s="132">
        <v>116190.93</v>
      </c>
    </row>
    <row r="6258" spans="1:9" ht="12.75" customHeight="1" x14ac:dyDescent="0.2">
      <c r="A6258" s="127">
        <v>11174</v>
      </c>
      <c r="B6258" s="127" t="str">
        <f t="shared" si="99"/>
        <v/>
      </c>
    </row>
    <row r="6259" spans="1:9" ht="13.5" customHeight="1" x14ac:dyDescent="0.2">
      <c r="A6259" s="127">
        <v>11174</v>
      </c>
      <c r="C6259" s="143" t="s">
        <v>30</v>
      </c>
      <c r="D6259" s="144">
        <v>725329</v>
      </c>
      <c r="E6259" s="144">
        <v>177023.76</v>
      </c>
      <c r="F6259" s="144">
        <v>0</v>
      </c>
      <c r="G6259" s="144">
        <v>177023.76</v>
      </c>
      <c r="H6259" s="145">
        <v>24.405995072580858</v>
      </c>
      <c r="I6259" s="146">
        <v>548305.24</v>
      </c>
    </row>
    <row r="6260" spans="1:9" ht="13.5" customHeight="1" x14ac:dyDescent="0.2">
      <c r="A6260" s="127">
        <v>11174</v>
      </c>
      <c r="B6260" s="127" t="str">
        <f t="shared" si="99"/>
        <v>E19</v>
      </c>
      <c r="C6260" s="129" t="s">
        <v>31</v>
      </c>
      <c r="D6260" s="130">
        <v>287235</v>
      </c>
      <c r="E6260" s="130">
        <v>381842.38</v>
      </c>
      <c r="F6260" s="130">
        <v>0</v>
      </c>
      <c r="G6260" s="130">
        <v>381842.38</v>
      </c>
      <c r="H6260" s="131">
        <v>132.93727435723363</v>
      </c>
      <c r="I6260" s="132">
        <v>-94607.38</v>
      </c>
    </row>
    <row r="6261" spans="1:9" ht="13.5" customHeight="1" x14ac:dyDescent="0.2">
      <c r="A6261" s="127">
        <v>11174</v>
      </c>
      <c r="B6261" s="127" t="str">
        <f t="shared" si="99"/>
        <v>E20</v>
      </c>
      <c r="C6261" s="129" t="s">
        <v>32</v>
      </c>
      <c r="D6261" s="130">
        <v>155245</v>
      </c>
      <c r="E6261" s="130">
        <v>40150.5</v>
      </c>
      <c r="F6261" s="130">
        <v>0</v>
      </c>
      <c r="G6261" s="130">
        <v>40150.5</v>
      </c>
      <c r="H6261" s="131">
        <v>25.862668684981799</v>
      </c>
      <c r="I6261" s="132">
        <v>115094.5</v>
      </c>
    </row>
    <row r="6262" spans="1:9" ht="13.5" customHeight="1" x14ac:dyDescent="0.2">
      <c r="A6262" s="127">
        <v>11174</v>
      </c>
      <c r="B6262" s="127" t="str">
        <f t="shared" si="99"/>
        <v>E21</v>
      </c>
      <c r="C6262" s="129" t="s">
        <v>302</v>
      </c>
      <c r="D6262" s="130">
        <v>185000</v>
      </c>
      <c r="E6262" s="130">
        <v>11983.59</v>
      </c>
      <c r="F6262" s="130">
        <v>0</v>
      </c>
      <c r="G6262" s="130">
        <v>11983.59</v>
      </c>
      <c r="H6262" s="131">
        <v>6.4776162162162159</v>
      </c>
      <c r="I6262" s="132">
        <v>173016.41</v>
      </c>
    </row>
    <row r="6263" spans="1:9" ht="13.5" customHeight="1" x14ac:dyDescent="0.2">
      <c r="A6263" s="127">
        <v>11174</v>
      </c>
      <c r="B6263" s="127" t="str">
        <f t="shared" si="99"/>
        <v>E22</v>
      </c>
      <c r="C6263" s="129" t="s">
        <v>33</v>
      </c>
      <c r="D6263" s="130">
        <v>59500</v>
      </c>
      <c r="E6263" s="130">
        <v>8428.3700000000008</v>
      </c>
      <c r="F6263" s="130">
        <v>0</v>
      </c>
      <c r="G6263" s="130">
        <v>8428.3700000000008</v>
      </c>
      <c r="H6263" s="131">
        <v>14.165327731092436</v>
      </c>
      <c r="I6263" s="132">
        <v>51071.63</v>
      </c>
    </row>
    <row r="6264" spans="1:9" ht="13.5" customHeight="1" x14ac:dyDescent="0.2">
      <c r="A6264" s="127">
        <v>11174</v>
      </c>
      <c r="B6264" s="127" t="str">
        <f t="shared" si="99"/>
        <v>E23</v>
      </c>
      <c r="C6264" s="129" t="s">
        <v>34</v>
      </c>
      <c r="D6264" s="130">
        <v>58500</v>
      </c>
      <c r="E6264" s="130">
        <v>0</v>
      </c>
      <c r="F6264" s="130">
        <v>0</v>
      </c>
      <c r="G6264" s="130">
        <v>0</v>
      </c>
      <c r="H6264" s="131">
        <v>0</v>
      </c>
      <c r="I6264" s="132">
        <v>58500</v>
      </c>
    </row>
    <row r="6265" spans="1:9" ht="13.5" customHeight="1" x14ac:dyDescent="0.2">
      <c r="A6265" s="127">
        <v>11174</v>
      </c>
      <c r="B6265" s="127" t="str">
        <f t="shared" si="99"/>
        <v>E25</v>
      </c>
      <c r="C6265" s="129" t="s">
        <v>36</v>
      </c>
      <c r="D6265" s="130">
        <v>49334</v>
      </c>
      <c r="E6265" s="130">
        <v>21233.119999999999</v>
      </c>
      <c r="F6265" s="130">
        <v>0</v>
      </c>
      <c r="G6265" s="130">
        <v>21233.119999999999</v>
      </c>
      <c r="H6265" s="131">
        <v>43.039526492885237</v>
      </c>
      <c r="I6265" s="132">
        <v>28100.880000000001</v>
      </c>
    </row>
    <row r="6266" spans="1:9" ht="12.75" customHeight="1" x14ac:dyDescent="0.2">
      <c r="A6266" s="127">
        <v>11174</v>
      </c>
      <c r="B6266" s="127" t="str">
        <f t="shared" si="99"/>
        <v/>
      </c>
    </row>
    <row r="6267" spans="1:9" ht="13.5" customHeight="1" x14ac:dyDescent="0.2">
      <c r="A6267" s="127">
        <v>11174</v>
      </c>
      <c r="C6267" s="143" t="s">
        <v>37</v>
      </c>
      <c r="D6267" s="144">
        <v>794814</v>
      </c>
      <c r="E6267" s="144">
        <v>463637.96</v>
      </c>
      <c r="F6267" s="144">
        <v>0</v>
      </c>
      <c r="G6267" s="144">
        <v>463637.96</v>
      </c>
      <c r="H6267" s="145">
        <v>58.33288794611066</v>
      </c>
      <c r="I6267" s="146">
        <v>331176.03999999998</v>
      </c>
    </row>
    <row r="6268" spans="1:9" ht="13.5" customHeight="1" x14ac:dyDescent="0.2">
      <c r="A6268" s="127">
        <v>11174</v>
      </c>
      <c r="B6268" s="127" t="str">
        <f t="shared" si="99"/>
        <v>E26</v>
      </c>
      <c r="C6268" s="129" t="s">
        <v>38</v>
      </c>
      <c r="D6268" s="130">
        <v>75000</v>
      </c>
      <c r="E6268" s="130">
        <v>35424.75</v>
      </c>
      <c r="F6268" s="130">
        <v>0</v>
      </c>
      <c r="G6268" s="130">
        <v>35424.75</v>
      </c>
      <c r="H6268" s="131">
        <v>47.23299999999999</v>
      </c>
      <c r="I6268" s="132">
        <v>39575.25</v>
      </c>
    </row>
    <row r="6269" spans="1:9" ht="13.5" customHeight="1" x14ac:dyDescent="0.2">
      <c r="A6269" s="127">
        <v>11174</v>
      </c>
      <c r="B6269" s="127" t="str">
        <f t="shared" si="99"/>
        <v>E27</v>
      </c>
      <c r="C6269" s="129" t="s">
        <v>39</v>
      </c>
      <c r="D6269" s="130">
        <v>286335</v>
      </c>
      <c r="E6269" s="130">
        <v>79178.38</v>
      </c>
      <c r="F6269" s="130">
        <v>0</v>
      </c>
      <c r="G6269" s="130">
        <v>79178.38</v>
      </c>
      <c r="H6269" s="131">
        <v>27.652358251698189</v>
      </c>
      <c r="I6269" s="132">
        <v>207156.62</v>
      </c>
    </row>
    <row r="6270" spans="1:9" ht="13.5" customHeight="1" x14ac:dyDescent="0.2">
      <c r="A6270" s="127">
        <v>11174</v>
      </c>
      <c r="B6270" s="127" t="str">
        <f t="shared" si="99"/>
        <v>E28</v>
      </c>
      <c r="C6270" s="129" t="s">
        <v>40</v>
      </c>
      <c r="D6270" s="130">
        <v>63518</v>
      </c>
      <c r="E6270" s="130">
        <v>169995.18</v>
      </c>
      <c r="F6270" s="130">
        <v>0</v>
      </c>
      <c r="G6270" s="130">
        <v>169995.18</v>
      </c>
      <c r="H6270" s="131">
        <v>267.63308038666207</v>
      </c>
      <c r="I6270" s="132">
        <v>-106477.18</v>
      </c>
    </row>
    <row r="6271" spans="1:9" ht="12.75" customHeight="1" x14ac:dyDescent="0.2">
      <c r="A6271" s="127">
        <v>11174</v>
      </c>
      <c r="B6271" s="127" t="str">
        <f t="shared" si="99"/>
        <v/>
      </c>
    </row>
    <row r="6272" spans="1:9" ht="13.5" customHeight="1" x14ac:dyDescent="0.2">
      <c r="A6272" s="127">
        <v>11174</v>
      </c>
      <c r="C6272" s="143" t="s">
        <v>41</v>
      </c>
      <c r="D6272" s="144">
        <v>424853</v>
      </c>
      <c r="E6272" s="144">
        <v>284598.31</v>
      </c>
      <c r="F6272" s="144">
        <v>0</v>
      </c>
      <c r="G6272" s="144">
        <v>284598.31</v>
      </c>
      <c r="H6272" s="145">
        <v>66.987478021809892</v>
      </c>
      <c r="I6272" s="146">
        <v>140254.69</v>
      </c>
    </row>
    <row r="6273" spans="1:9" ht="13.5" customHeight="1" x14ac:dyDescent="0.2">
      <c r="A6273" s="127">
        <v>11174</v>
      </c>
      <c r="B6273" s="127" t="str">
        <f t="shared" si="99"/>
        <v>Con</v>
      </c>
      <c r="C6273" s="129" t="s">
        <v>42</v>
      </c>
      <c r="D6273" s="130">
        <v>52175</v>
      </c>
      <c r="E6273" s="130">
        <v>0</v>
      </c>
      <c r="F6273" s="130">
        <v>0</v>
      </c>
      <c r="G6273" s="130">
        <v>0</v>
      </c>
      <c r="H6273" s="131">
        <v>0</v>
      </c>
      <c r="I6273" s="132">
        <v>52175</v>
      </c>
    </row>
    <row r="6274" spans="1:9" ht="12.75" customHeight="1" x14ac:dyDescent="0.2">
      <c r="A6274" s="127">
        <v>11174</v>
      </c>
      <c r="B6274" s="127" t="str">
        <f t="shared" si="99"/>
        <v/>
      </c>
    </row>
    <row r="6275" spans="1:9" ht="13.5" customHeight="1" x14ac:dyDescent="0.2">
      <c r="A6275" s="127">
        <v>11174</v>
      </c>
      <c r="C6275" s="143" t="s">
        <v>44</v>
      </c>
      <c r="D6275" s="144">
        <v>52175</v>
      </c>
      <c r="E6275" s="144">
        <v>0</v>
      </c>
      <c r="F6275" s="144">
        <v>0</v>
      </c>
      <c r="G6275" s="144">
        <v>0</v>
      </c>
      <c r="H6275" s="145">
        <v>0</v>
      </c>
      <c r="I6275" s="146">
        <v>52175</v>
      </c>
    </row>
    <row r="6276" spans="1:9" ht="0.75" customHeight="1" x14ac:dyDescent="0.2">
      <c r="A6276" s="127">
        <v>11174</v>
      </c>
      <c r="B6276" s="127" t="str">
        <f t="shared" si="99"/>
        <v/>
      </c>
    </row>
    <row r="6277" spans="1:9" ht="15.75" customHeight="1" x14ac:dyDescent="0.2">
      <c r="A6277" s="127">
        <v>11174</v>
      </c>
      <c r="C6277" s="139" t="s">
        <v>45</v>
      </c>
      <c r="D6277" s="140">
        <v>10513867</v>
      </c>
      <c r="E6277" s="140">
        <v>967558.5</v>
      </c>
      <c r="F6277" s="140">
        <v>0</v>
      </c>
      <c r="G6277" s="140">
        <v>967558.5</v>
      </c>
      <c r="H6277" s="141">
        <v>9.2026891723092934</v>
      </c>
      <c r="I6277" s="142">
        <v>9546308.5</v>
      </c>
    </row>
    <row r="6278" spans="1:9" ht="14.25" customHeight="1" x14ac:dyDescent="0.2">
      <c r="A6278" s="127">
        <v>11174</v>
      </c>
      <c r="B6278" s="127" t="s">
        <v>322</v>
      </c>
      <c r="C6278" s="161" t="s">
        <v>46</v>
      </c>
      <c r="D6278" s="162">
        <v>89343</v>
      </c>
      <c r="E6278" s="162">
        <v>-8043899.6200000001</v>
      </c>
      <c r="F6278" s="162">
        <v>0</v>
      </c>
      <c r="G6278" s="162">
        <v>-8043899.6200000001</v>
      </c>
      <c r="H6278" s="151">
        <v>-9003.3909987352108</v>
      </c>
      <c r="I6278" s="152">
        <v>8133242.6200000001</v>
      </c>
    </row>
    <row r="6279" spans="1:9" ht="0.75" customHeight="1" x14ac:dyDescent="0.2">
      <c r="A6279" s="127">
        <v>11174</v>
      </c>
      <c r="B6279" s="127" t="str">
        <f t="shared" si="99"/>
        <v/>
      </c>
    </row>
    <row r="6280" spans="1:9" ht="14.25" customHeight="1" x14ac:dyDescent="0.2">
      <c r="A6280" s="127">
        <v>11174</v>
      </c>
      <c r="B6280" s="127" t="str">
        <f t="shared" si="99"/>
        <v>TOT</v>
      </c>
      <c r="C6280" s="133" t="s">
        <v>58</v>
      </c>
      <c r="D6280" s="134">
        <v>89343</v>
      </c>
      <c r="E6280" s="134">
        <v>-8043899.6200000001</v>
      </c>
      <c r="F6280" s="134">
        <v>0</v>
      </c>
      <c r="G6280" s="134">
        <v>-8043899.6200000001</v>
      </c>
      <c r="H6280" s="135">
        <v>-9003.3909987352108</v>
      </c>
      <c r="I6280" s="136">
        <v>8133242.6200000001</v>
      </c>
    </row>
    <row r="6281" spans="1:9" ht="6.75" customHeight="1" x14ac:dyDescent="0.2">
      <c r="B6281" s="127" t="str">
        <f t="shared" si="99"/>
        <v>Lon</v>
      </c>
      <c r="C6281" s="247" t="s">
        <v>202</v>
      </c>
      <c r="D6281" s="247"/>
      <c r="E6281" s="247"/>
      <c r="F6281" s="247"/>
      <c r="G6281" s="247"/>
    </row>
    <row r="6282" spans="1:9" ht="13.5" customHeight="1" x14ac:dyDescent="0.2">
      <c r="B6282" s="127" t="str">
        <f t="shared" si="99"/>
        <v/>
      </c>
      <c r="C6282" s="247"/>
      <c r="D6282" s="247"/>
      <c r="E6282" s="247"/>
      <c r="F6282" s="247"/>
      <c r="G6282" s="247"/>
    </row>
    <row r="6283" spans="1:9" ht="6.75" customHeight="1" x14ac:dyDescent="0.2">
      <c r="B6283" s="127" t="str">
        <f t="shared" si="99"/>
        <v/>
      </c>
      <c r="C6283" s="247"/>
      <c r="D6283" s="247"/>
      <c r="E6283" s="247"/>
      <c r="F6283" s="247"/>
      <c r="G6283" s="247"/>
    </row>
    <row r="6284" spans="1:9" ht="13.5" customHeight="1" x14ac:dyDescent="0.2">
      <c r="B6284" s="127" t="str">
        <f t="shared" si="99"/>
        <v>Rep</v>
      </c>
      <c r="C6284" s="248" t="s">
        <v>203</v>
      </c>
      <c r="D6284" s="248"/>
      <c r="E6284" s="248"/>
      <c r="F6284" s="248"/>
      <c r="G6284" s="248"/>
    </row>
    <row r="6285" spans="1:9" ht="6.75" customHeight="1" x14ac:dyDescent="0.2">
      <c r="B6285" s="127" t="str">
        <f t="shared" si="99"/>
        <v/>
      </c>
    </row>
    <row r="6286" spans="1:9" ht="12.75" customHeight="1" x14ac:dyDescent="0.2">
      <c r="B6286" s="127" t="str">
        <f t="shared" si="99"/>
        <v>Cos</v>
      </c>
      <c r="C6286" s="248" t="s">
        <v>317</v>
      </c>
      <c r="D6286" s="248"/>
      <c r="E6286" s="248"/>
      <c r="F6286" s="248"/>
      <c r="G6286" s="248"/>
    </row>
    <row r="6287" spans="1:9" ht="13.5" customHeight="1" x14ac:dyDescent="0.2">
      <c r="B6287" s="127" t="str">
        <f t="shared" si="99"/>
        <v/>
      </c>
      <c r="C6287" s="248"/>
      <c r="D6287" s="248"/>
      <c r="E6287" s="248"/>
      <c r="F6287" s="248"/>
      <c r="G6287" s="248"/>
    </row>
    <row r="6288" spans="1:9" ht="6" customHeight="1" x14ac:dyDescent="0.2">
      <c r="B6288" s="127" t="str">
        <f t="shared" si="99"/>
        <v/>
      </c>
    </row>
    <row r="6289" spans="1:9" ht="13.5" customHeight="1" x14ac:dyDescent="0.2">
      <c r="B6289" s="127" t="str">
        <f t="shared" si="99"/>
        <v xml:space="preserve">
CF</v>
      </c>
      <c r="C6289" s="249" t="s">
        <v>205</v>
      </c>
      <c r="D6289" s="251" t="s">
        <v>206</v>
      </c>
      <c r="E6289" s="251" t="s">
        <v>207</v>
      </c>
      <c r="F6289" s="251" t="s">
        <v>208</v>
      </c>
      <c r="G6289" s="252" t="s">
        <v>209</v>
      </c>
      <c r="H6289" s="245" t="s">
        <v>210</v>
      </c>
      <c r="I6289" s="243" t="s">
        <v>211</v>
      </c>
    </row>
    <row r="6290" spans="1:9" ht="15" customHeight="1" x14ac:dyDescent="0.2">
      <c r="B6290" s="127" t="str">
        <f t="shared" si="99"/>
        <v/>
      </c>
      <c r="C6290" s="250"/>
      <c r="D6290" s="246"/>
      <c r="E6290" s="246"/>
      <c r="F6290" s="246"/>
      <c r="G6290" s="253"/>
      <c r="H6290" s="246"/>
      <c r="I6290" s="244"/>
    </row>
    <row r="6291" spans="1:9" ht="16.5" customHeight="1" x14ac:dyDescent="0.2">
      <c r="A6291" s="127">
        <v>11278</v>
      </c>
      <c r="B6291" s="126" t="s">
        <v>321</v>
      </c>
      <c r="C6291" s="147" t="s">
        <v>5</v>
      </c>
      <c r="D6291" s="148">
        <v>72683</v>
      </c>
      <c r="E6291" s="149"/>
      <c r="F6291" s="149"/>
      <c r="G6291" s="149"/>
      <c r="H6291" s="149"/>
      <c r="I6291" s="150"/>
    </row>
    <row r="6292" spans="1:9" ht="13.5" customHeight="1" x14ac:dyDescent="0.2">
      <c r="A6292" s="127">
        <v>11278</v>
      </c>
      <c r="B6292" s="127" t="str">
        <f t="shared" si="99"/>
        <v>I01</v>
      </c>
      <c r="C6292" s="129" t="s">
        <v>6</v>
      </c>
      <c r="D6292" s="130">
        <v>-998018</v>
      </c>
      <c r="E6292" s="130">
        <v>-800589</v>
      </c>
      <c r="F6292" s="130">
        <v>0</v>
      </c>
      <c r="G6292" s="130">
        <v>-800589</v>
      </c>
      <c r="H6292" s="131">
        <v>80.217891861669827</v>
      </c>
      <c r="I6292" s="132">
        <v>-197429</v>
      </c>
    </row>
    <row r="6293" spans="1:9" ht="13.5" customHeight="1" x14ac:dyDescent="0.2">
      <c r="A6293" s="127">
        <v>11278</v>
      </c>
      <c r="B6293" s="127" t="str">
        <f t="shared" si="99"/>
        <v>I03</v>
      </c>
      <c r="C6293" s="129" t="s">
        <v>7</v>
      </c>
      <c r="D6293" s="130">
        <v>-82433</v>
      </c>
      <c r="E6293" s="130">
        <v>-59662</v>
      </c>
      <c r="F6293" s="130">
        <v>0</v>
      </c>
      <c r="G6293" s="130">
        <v>-59662</v>
      </c>
      <c r="H6293" s="131">
        <v>72.376354130020744</v>
      </c>
      <c r="I6293" s="132">
        <v>-22771</v>
      </c>
    </row>
    <row r="6294" spans="1:9" ht="13.5" customHeight="1" x14ac:dyDescent="0.2">
      <c r="A6294" s="127">
        <v>11278</v>
      </c>
      <c r="B6294" s="127" t="str">
        <f t="shared" si="99"/>
        <v>I05</v>
      </c>
      <c r="C6294" s="129" t="s">
        <v>8</v>
      </c>
      <c r="D6294" s="130">
        <v>-25080</v>
      </c>
      <c r="E6294" s="130">
        <v>0</v>
      </c>
      <c r="F6294" s="130">
        <v>0</v>
      </c>
      <c r="G6294" s="130">
        <v>0</v>
      </c>
      <c r="H6294" s="131">
        <v>0</v>
      </c>
      <c r="I6294" s="132">
        <v>-25080</v>
      </c>
    </row>
    <row r="6295" spans="1:9" ht="13.5" customHeight="1" x14ac:dyDescent="0.2">
      <c r="A6295" s="127">
        <v>11278</v>
      </c>
      <c r="B6295" s="127" t="str">
        <f t="shared" si="99"/>
        <v>I06</v>
      </c>
      <c r="C6295" s="129" t="s">
        <v>9</v>
      </c>
      <c r="D6295" s="130">
        <v>0</v>
      </c>
      <c r="E6295" s="130">
        <v>97</v>
      </c>
      <c r="F6295" s="130">
        <v>0</v>
      </c>
      <c r="G6295" s="130">
        <v>97</v>
      </c>
      <c r="H6295" s="131">
        <v>0</v>
      </c>
      <c r="I6295" s="132">
        <v>-97</v>
      </c>
    </row>
    <row r="6296" spans="1:9" ht="13.5" customHeight="1" x14ac:dyDescent="0.2">
      <c r="A6296" s="127">
        <v>11278</v>
      </c>
      <c r="B6296" s="127" t="str">
        <f t="shared" si="99"/>
        <v>I07</v>
      </c>
      <c r="C6296" s="129" t="s">
        <v>212</v>
      </c>
      <c r="D6296" s="130">
        <v>0</v>
      </c>
      <c r="E6296" s="130">
        <v>-494.5</v>
      </c>
      <c r="F6296" s="130">
        <v>0</v>
      </c>
      <c r="G6296" s="130">
        <v>-494.5</v>
      </c>
      <c r="H6296" s="131">
        <v>0</v>
      </c>
      <c r="I6296" s="132">
        <v>494.5</v>
      </c>
    </row>
    <row r="6297" spans="1:9" ht="13.5" customHeight="1" x14ac:dyDescent="0.2">
      <c r="A6297" s="127">
        <v>11278</v>
      </c>
      <c r="B6297" s="127" t="str">
        <f t="shared" si="99"/>
        <v>I08</v>
      </c>
      <c r="C6297" s="129" t="s">
        <v>213</v>
      </c>
      <c r="D6297" s="130">
        <v>-55000</v>
      </c>
      <c r="E6297" s="130">
        <v>-8855.1</v>
      </c>
      <c r="F6297" s="130">
        <v>0</v>
      </c>
      <c r="G6297" s="130">
        <v>-8855.1</v>
      </c>
      <c r="H6297" s="131">
        <v>16.100181818181817</v>
      </c>
      <c r="I6297" s="132">
        <v>-46144.9</v>
      </c>
    </row>
    <row r="6298" spans="1:9" ht="13.5" customHeight="1" x14ac:dyDescent="0.2">
      <c r="A6298" s="127">
        <v>11278</v>
      </c>
      <c r="B6298" s="127" t="str">
        <f t="shared" si="99"/>
        <v>I09</v>
      </c>
      <c r="C6298" s="129" t="s">
        <v>10</v>
      </c>
      <c r="D6298" s="130">
        <v>-15800</v>
      </c>
      <c r="E6298" s="130">
        <v>-3732.38</v>
      </c>
      <c r="F6298" s="130">
        <v>0</v>
      </c>
      <c r="G6298" s="130">
        <v>-3732.38</v>
      </c>
      <c r="H6298" s="131">
        <v>23.622658227848103</v>
      </c>
      <c r="I6298" s="132">
        <v>-12067.62</v>
      </c>
    </row>
    <row r="6299" spans="1:9" ht="13.5" customHeight="1" x14ac:dyDescent="0.2">
      <c r="A6299" s="127">
        <v>11278</v>
      </c>
      <c r="B6299" s="127" t="str">
        <f t="shared" si="99"/>
        <v>I12</v>
      </c>
      <c r="C6299" s="129" t="s">
        <v>11</v>
      </c>
      <c r="D6299" s="130">
        <v>-21000</v>
      </c>
      <c r="E6299" s="130">
        <v>-3385.79</v>
      </c>
      <c r="F6299" s="130">
        <v>0</v>
      </c>
      <c r="G6299" s="130">
        <v>-3385.79</v>
      </c>
      <c r="H6299" s="131">
        <v>16.122809523809522</v>
      </c>
      <c r="I6299" s="132">
        <v>-17614.21</v>
      </c>
    </row>
    <row r="6300" spans="1:9" ht="13.5" customHeight="1" x14ac:dyDescent="0.2">
      <c r="A6300" s="127">
        <v>11278</v>
      </c>
      <c r="B6300" s="127" t="str">
        <f t="shared" si="99"/>
        <v>I13</v>
      </c>
      <c r="C6300" s="129" t="s">
        <v>12</v>
      </c>
      <c r="D6300" s="130">
        <v>-405963</v>
      </c>
      <c r="E6300" s="130">
        <v>-66342.929999999993</v>
      </c>
      <c r="F6300" s="130">
        <v>0</v>
      </c>
      <c r="G6300" s="130">
        <v>-66342.929999999993</v>
      </c>
      <c r="H6300" s="131">
        <v>16.342112458524539</v>
      </c>
      <c r="I6300" s="132">
        <v>-339620.07</v>
      </c>
    </row>
    <row r="6301" spans="1:9" ht="13.5" customHeight="1" x14ac:dyDescent="0.2">
      <c r="A6301" s="127">
        <v>11278</v>
      </c>
      <c r="B6301" s="127" t="str">
        <f t="shared" si="99"/>
        <v>I18</v>
      </c>
      <c r="C6301" s="129" t="s">
        <v>13</v>
      </c>
      <c r="D6301" s="130">
        <v>-49941</v>
      </c>
      <c r="E6301" s="130">
        <v>0</v>
      </c>
      <c r="F6301" s="130">
        <v>0</v>
      </c>
      <c r="G6301" s="130">
        <v>0</v>
      </c>
      <c r="H6301" s="131">
        <v>0</v>
      </c>
      <c r="I6301" s="132">
        <v>-49941</v>
      </c>
    </row>
    <row r="6302" spans="1:9" ht="12.75" customHeight="1" x14ac:dyDescent="0.2">
      <c r="A6302" s="127">
        <v>11278</v>
      </c>
      <c r="B6302" s="127" t="str">
        <f t="shared" si="99"/>
        <v/>
      </c>
    </row>
    <row r="6303" spans="1:9" ht="13.5" customHeight="1" x14ac:dyDescent="0.2">
      <c r="A6303" s="127">
        <v>11278</v>
      </c>
      <c r="C6303" s="143" t="s">
        <v>14</v>
      </c>
      <c r="D6303" s="144">
        <v>-1653235</v>
      </c>
      <c r="E6303" s="144">
        <v>-942964.7</v>
      </c>
      <c r="F6303" s="144">
        <v>0</v>
      </c>
      <c r="G6303" s="144">
        <v>-942964.7</v>
      </c>
      <c r="H6303" s="145">
        <v>57.037547596076784</v>
      </c>
      <c r="I6303" s="146">
        <v>-710270.3</v>
      </c>
    </row>
    <row r="6304" spans="1:9" ht="0.75" customHeight="1" x14ac:dyDescent="0.2">
      <c r="A6304" s="127">
        <v>11278</v>
      </c>
      <c r="B6304" s="127" t="str">
        <f t="shared" si="99"/>
        <v/>
      </c>
    </row>
    <row r="6305" spans="1:9" ht="13.5" customHeight="1" x14ac:dyDescent="0.2">
      <c r="A6305" s="127">
        <v>11278</v>
      </c>
      <c r="B6305" s="127" t="str">
        <f t="shared" si="99"/>
        <v>E01</v>
      </c>
      <c r="C6305" s="129" t="s">
        <v>15</v>
      </c>
      <c r="D6305" s="130">
        <v>808818</v>
      </c>
      <c r="E6305" s="130">
        <v>0</v>
      </c>
      <c r="F6305" s="130">
        <v>0</v>
      </c>
      <c r="G6305" s="130">
        <v>0</v>
      </c>
      <c r="H6305" s="131">
        <v>0</v>
      </c>
      <c r="I6305" s="132">
        <v>808818</v>
      </c>
    </row>
    <row r="6306" spans="1:9" ht="13.5" customHeight="1" x14ac:dyDescent="0.2">
      <c r="A6306" s="127">
        <v>11278</v>
      </c>
      <c r="B6306" s="127" t="str">
        <f t="shared" si="99"/>
        <v>E03</v>
      </c>
      <c r="C6306" s="129" t="s">
        <v>17</v>
      </c>
      <c r="D6306" s="130">
        <v>316363</v>
      </c>
      <c r="E6306" s="130">
        <v>0</v>
      </c>
      <c r="F6306" s="130">
        <v>0</v>
      </c>
      <c r="G6306" s="130">
        <v>0</v>
      </c>
      <c r="H6306" s="131">
        <v>0</v>
      </c>
      <c r="I6306" s="132">
        <v>316363</v>
      </c>
    </row>
    <row r="6307" spans="1:9" ht="13.5" customHeight="1" x14ac:dyDescent="0.2">
      <c r="A6307" s="127">
        <v>11278</v>
      </c>
      <c r="B6307" s="127" t="str">
        <f t="shared" si="99"/>
        <v>E04</v>
      </c>
      <c r="C6307" s="129" t="s">
        <v>18</v>
      </c>
      <c r="D6307" s="130">
        <v>25823</v>
      </c>
      <c r="E6307" s="130">
        <v>0</v>
      </c>
      <c r="F6307" s="130">
        <v>0</v>
      </c>
      <c r="G6307" s="130">
        <v>0</v>
      </c>
      <c r="H6307" s="131">
        <v>0</v>
      </c>
      <c r="I6307" s="132">
        <v>25823</v>
      </c>
    </row>
    <row r="6308" spans="1:9" ht="13.5" customHeight="1" x14ac:dyDescent="0.2">
      <c r="A6308" s="127">
        <v>11278</v>
      </c>
      <c r="B6308" s="127" t="str">
        <f t="shared" si="99"/>
        <v>E05</v>
      </c>
      <c r="C6308" s="129" t="s">
        <v>214</v>
      </c>
      <c r="D6308" s="130">
        <v>87650</v>
      </c>
      <c r="E6308" s="130">
        <v>0</v>
      </c>
      <c r="F6308" s="130">
        <v>0</v>
      </c>
      <c r="G6308" s="130">
        <v>0</v>
      </c>
      <c r="H6308" s="131">
        <v>0</v>
      </c>
      <c r="I6308" s="132">
        <v>87650</v>
      </c>
    </row>
    <row r="6309" spans="1:9" ht="13.5" customHeight="1" x14ac:dyDescent="0.2">
      <c r="A6309" s="127">
        <v>11278</v>
      </c>
      <c r="B6309" s="127" t="str">
        <f t="shared" si="99"/>
        <v>E08</v>
      </c>
      <c r="C6309" s="129" t="s">
        <v>20</v>
      </c>
      <c r="D6309" s="130">
        <v>5250</v>
      </c>
      <c r="E6309" s="130">
        <v>3797.95</v>
      </c>
      <c r="F6309" s="130">
        <v>0</v>
      </c>
      <c r="G6309" s="130">
        <v>3797.95</v>
      </c>
      <c r="H6309" s="131">
        <v>72.341904761904757</v>
      </c>
      <c r="I6309" s="132">
        <v>1452.05</v>
      </c>
    </row>
    <row r="6310" spans="1:9" ht="13.5" customHeight="1" x14ac:dyDescent="0.2">
      <c r="A6310" s="127">
        <v>11278</v>
      </c>
      <c r="B6310" s="127" t="str">
        <f t="shared" si="99"/>
        <v>E09</v>
      </c>
      <c r="C6310" s="129" t="s">
        <v>215</v>
      </c>
      <c r="D6310" s="130">
        <v>6040</v>
      </c>
      <c r="E6310" s="130">
        <v>1612.09</v>
      </c>
      <c r="F6310" s="130">
        <v>0</v>
      </c>
      <c r="G6310" s="130">
        <v>1612.09</v>
      </c>
      <c r="H6310" s="131">
        <v>26.690231788079469</v>
      </c>
      <c r="I6310" s="132">
        <v>4427.91</v>
      </c>
    </row>
    <row r="6311" spans="1:9" ht="13.5" customHeight="1" x14ac:dyDescent="0.2">
      <c r="A6311" s="127">
        <v>11278</v>
      </c>
      <c r="B6311" s="127" t="str">
        <f t="shared" si="99"/>
        <v>E10</v>
      </c>
      <c r="C6311" s="129" t="s">
        <v>21</v>
      </c>
      <c r="D6311" s="130">
        <v>320</v>
      </c>
      <c r="E6311" s="130">
        <v>320</v>
      </c>
      <c r="F6311" s="130">
        <v>0</v>
      </c>
      <c r="G6311" s="130">
        <v>320</v>
      </c>
      <c r="H6311" s="131">
        <v>100</v>
      </c>
      <c r="I6311" s="132">
        <v>0</v>
      </c>
    </row>
    <row r="6312" spans="1:9" ht="13.5" customHeight="1" x14ac:dyDescent="0.2">
      <c r="A6312" s="127">
        <v>11278</v>
      </c>
      <c r="B6312" s="127" t="str">
        <f t="shared" si="99"/>
        <v>E11</v>
      </c>
      <c r="C6312" s="129" t="s">
        <v>22</v>
      </c>
      <c r="D6312" s="130">
        <v>8882</v>
      </c>
      <c r="E6312" s="130">
        <v>1146.1199999999999</v>
      </c>
      <c r="F6312" s="130">
        <v>0</v>
      </c>
      <c r="G6312" s="130">
        <v>1146.1199999999999</v>
      </c>
      <c r="H6312" s="131">
        <v>12.903850484125195</v>
      </c>
      <c r="I6312" s="132">
        <v>7735.88</v>
      </c>
    </row>
    <row r="6313" spans="1:9" ht="12.75" customHeight="1" x14ac:dyDescent="0.2">
      <c r="A6313" s="127">
        <v>11278</v>
      </c>
      <c r="B6313" s="127" t="str">
        <f t="shared" si="99"/>
        <v/>
      </c>
    </row>
    <row r="6314" spans="1:9" ht="13.5" customHeight="1" x14ac:dyDescent="0.2">
      <c r="A6314" s="127">
        <v>11278</v>
      </c>
      <c r="C6314" s="143" t="s">
        <v>23</v>
      </c>
      <c r="D6314" s="144">
        <v>1259146</v>
      </c>
      <c r="E6314" s="144">
        <v>6876.16</v>
      </c>
      <c r="F6314" s="144">
        <v>0</v>
      </c>
      <c r="G6314" s="144">
        <v>6876.16</v>
      </c>
      <c r="H6314" s="145">
        <v>0.54609711661713578</v>
      </c>
      <c r="I6314" s="146">
        <v>1252269.8400000001</v>
      </c>
    </row>
    <row r="6315" spans="1:9" ht="13.5" customHeight="1" x14ac:dyDescent="0.2">
      <c r="A6315" s="127">
        <v>11278</v>
      </c>
      <c r="B6315" s="127" t="str">
        <f t="shared" si="99"/>
        <v>E12</v>
      </c>
      <c r="C6315" s="129" t="s">
        <v>24</v>
      </c>
      <c r="D6315" s="130">
        <v>35525</v>
      </c>
      <c r="E6315" s="130">
        <v>22085.63</v>
      </c>
      <c r="F6315" s="130">
        <v>0</v>
      </c>
      <c r="G6315" s="130">
        <v>22085.63</v>
      </c>
      <c r="H6315" s="131">
        <v>62.169261083743841</v>
      </c>
      <c r="I6315" s="132">
        <v>13439.37</v>
      </c>
    </row>
    <row r="6316" spans="1:9" ht="13.5" customHeight="1" x14ac:dyDescent="0.2">
      <c r="A6316" s="127">
        <v>11278</v>
      </c>
      <c r="B6316" s="127" t="str">
        <f t="shared" si="99"/>
        <v>E13</v>
      </c>
      <c r="C6316" s="129" t="s">
        <v>216</v>
      </c>
      <c r="D6316" s="130">
        <v>7105</v>
      </c>
      <c r="E6316" s="130">
        <v>1646.5</v>
      </c>
      <c r="F6316" s="130">
        <v>0</v>
      </c>
      <c r="G6316" s="130">
        <v>1646.5</v>
      </c>
      <c r="H6316" s="131">
        <v>23.173821252638987</v>
      </c>
      <c r="I6316" s="132">
        <v>5458.5</v>
      </c>
    </row>
    <row r="6317" spans="1:9" ht="13.5" customHeight="1" x14ac:dyDescent="0.2">
      <c r="A6317" s="127">
        <v>11278</v>
      </c>
      <c r="B6317" s="127" t="str">
        <f t="shared" si="99"/>
        <v>E14</v>
      </c>
      <c r="C6317" s="129" t="s">
        <v>25</v>
      </c>
      <c r="D6317" s="130">
        <v>33495</v>
      </c>
      <c r="E6317" s="130">
        <v>8811.17</v>
      </c>
      <c r="F6317" s="130">
        <v>0</v>
      </c>
      <c r="G6317" s="130">
        <v>8811.17</v>
      </c>
      <c r="H6317" s="131">
        <v>26.305926257650398</v>
      </c>
      <c r="I6317" s="132">
        <v>24683.83</v>
      </c>
    </row>
    <row r="6318" spans="1:9" ht="13.5" customHeight="1" x14ac:dyDescent="0.2">
      <c r="A6318" s="127">
        <v>11278</v>
      </c>
      <c r="B6318" s="127" t="str">
        <f t="shared" ref="B6318:B6381" si="100">LEFT(C6318,3)</f>
        <v>E15</v>
      </c>
      <c r="C6318" s="129" t="s">
        <v>26</v>
      </c>
      <c r="D6318" s="130">
        <v>4060</v>
      </c>
      <c r="E6318" s="130">
        <v>805.49</v>
      </c>
      <c r="F6318" s="130">
        <v>0</v>
      </c>
      <c r="G6318" s="130">
        <v>805.49</v>
      </c>
      <c r="H6318" s="131">
        <v>19.839655172413792</v>
      </c>
      <c r="I6318" s="132">
        <v>3254.51</v>
      </c>
    </row>
    <row r="6319" spans="1:9" ht="13.5" customHeight="1" x14ac:dyDescent="0.2">
      <c r="A6319" s="127">
        <v>11278</v>
      </c>
      <c r="B6319" s="127" t="str">
        <f t="shared" si="100"/>
        <v>E16</v>
      </c>
      <c r="C6319" s="129" t="s">
        <v>27</v>
      </c>
      <c r="D6319" s="130">
        <v>16040</v>
      </c>
      <c r="E6319" s="130">
        <v>2505.2199999999998</v>
      </c>
      <c r="F6319" s="130">
        <v>0</v>
      </c>
      <c r="G6319" s="130">
        <v>2505.2199999999998</v>
      </c>
      <c r="H6319" s="131">
        <v>15.61857855361596</v>
      </c>
      <c r="I6319" s="132">
        <v>13534.78</v>
      </c>
    </row>
    <row r="6320" spans="1:9" ht="13.5" customHeight="1" x14ac:dyDescent="0.2">
      <c r="A6320" s="127">
        <v>11278</v>
      </c>
      <c r="B6320" s="127" t="str">
        <f t="shared" si="100"/>
        <v>E17</v>
      </c>
      <c r="C6320" s="129" t="s">
        <v>28</v>
      </c>
      <c r="D6320" s="130">
        <v>7345</v>
      </c>
      <c r="E6320" s="130">
        <v>7438.5</v>
      </c>
      <c r="F6320" s="130">
        <v>0</v>
      </c>
      <c r="G6320" s="130">
        <v>7438.5</v>
      </c>
      <c r="H6320" s="131">
        <v>101.27297481279784</v>
      </c>
      <c r="I6320" s="132">
        <v>-93.5</v>
      </c>
    </row>
    <row r="6321" spans="1:9" ht="13.5" customHeight="1" x14ac:dyDescent="0.2">
      <c r="A6321" s="127">
        <v>11278</v>
      </c>
      <c r="B6321" s="127" t="str">
        <f t="shared" si="100"/>
        <v>E18</v>
      </c>
      <c r="C6321" s="129" t="s">
        <v>29</v>
      </c>
      <c r="D6321" s="130">
        <v>8815</v>
      </c>
      <c r="E6321" s="130">
        <v>18690.419999999998</v>
      </c>
      <c r="F6321" s="130">
        <v>0</v>
      </c>
      <c r="G6321" s="130">
        <v>18690.419999999998</v>
      </c>
      <c r="H6321" s="131">
        <v>212.02972206466248</v>
      </c>
      <c r="I6321" s="132">
        <v>-9875.42</v>
      </c>
    </row>
    <row r="6322" spans="1:9" ht="12.75" customHeight="1" x14ac:dyDescent="0.2">
      <c r="A6322" s="127">
        <v>11278</v>
      </c>
      <c r="B6322" s="127" t="str">
        <f t="shared" si="100"/>
        <v/>
      </c>
    </row>
    <row r="6323" spans="1:9" ht="13.5" customHeight="1" x14ac:dyDescent="0.2">
      <c r="A6323" s="127">
        <v>11278</v>
      </c>
      <c r="C6323" s="143" t="s">
        <v>30</v>
      </c>
      <c r="D6323" s="144">
        <v>112385</v>
      </c>
      <c r="E6323" s="144">
        <v>61982.93</v>
      </c>
      <c r="F6323" s="144">
        <v>0</v>
      </c>
      <c r="G6323" s="144">
        <v>61982.93</v>
      </c>
      <c r="H6323" s="145">
        <v>55.152315700493837</v>
      </c>
      <c r="I6323" s="146">
        <v>50402.07</v>
      </c>
    </row>
    <row r="6324" spans="1:9" ht="13.5" customHeight="1" x14ac:dyDescent="0.2">
      <c r="A6324" s="127">
        <v>11278</v>
      </c>
      <c r="B6324" s="127" t="str">
        <f t="shared" si="100"/>
        <v>E19</v>
      </c>
      <c r="C6324" s="129" t="s">
        <v>31</v>
      </c>
      <c r="D6324" s="130">
        <v>75449</v>
      </c>
      <c r="E6324" s="130">
        <v>33954.83</v>
      </c>
      <c r="F6324" s="130">
        <v>0</v>
      </c>
      <c r="G6324" s="130">
        <v>33954.83</v>
      </c>
      <c r="H6324" s="131">
        <v>45.003684608145903</v>
      </c>
      <c r="I6324" s="132">
        <v>41494.17</v>
      </c>
    </row>
    <row r="6325" spans="1:9" ht="13.5" customHeight="1" x14ac:dyDescent="0.2">
      <c r="A6325" s="127">
        <v>11278</v>
      </c>
      <c r="B6325" s="127" t="str">
        <f t="shared" si="100"/>
        <v>E20</v>
      </c>
      <c r="C6325" s="129" t="s">
        <v>32</v>
      </c>
      <c r="D6325" s="130">
        <v>31359</v>
      </c>
      <c r="E6325" s="130">
        <v>40435.82</v>
      </c>
      <c r="F6325" s="130">
        <v>0</v>
      </c>
      <c r="G6325" s="130">
        <v>40435.82</v>
      </c>
      <c r="H6325" s="131">
        <v>128.9448643132753</v>
      </c>
      <c r="I6325" s="132">
        <v>-9076.82</v>
      </c>
    </row>
    <row r="6326" spans="1:9" ht="13.5" customHeight="1" x14ac:dyDescent="0.2">
      <c r="A6326" s="127">
        <v>11278</v>
      </c>
      <c r="B6326" s="127" t="str">
        <f t="shared" si="100"/>
        <v>E22</v>
      </c>
      <c r="C6326" s="129" t="s">
        <v>33</v>
      </c>
      <c r="D6326" s="130">
        <v>9943</v>
      </c>
      <c r="E6326" s="130">
        <v>6311.69</v>
      </c>
      <c r="F6326" s="130">
        <v>0</v>
      </c>
      <c r="G6326" s="130">
        <v>6311.69</v>
      </c>
      <c r="H6326" s="131">
        <v>63.478728753897215</v>
      </c>
      <c r="I6326" s="132">
        <v>3631.31</v>
      </c>
    </row>
    <row r="6327" spans="1:9" ht="13.5" customHeight="1" x14ac:dyDescent="0.2">
      <c r="A6327" s="127">
        <v>11278</v>
      </c>
      <c r="B6327" s="127" t="str">
        <f t="shared" si="100"/>
        <v>E23</v>
      </c>
      <c r="C6327" s="129" t="s">
        <v>34</v>
      </c>
      <c r="D6327" s="130">
        <v>15002</v>
      </c>
      <c r="E6327" s="130">
        <v>14886</v>
      </c>
      <c r="F6327" s="130">
        <v>0</v>
      </c>
      <c r="G6327" s="130">
        <v>14886</v>
      </c>
      <c r="H6327" s="131">
        <v>99.226769764031445</v>
      </c>
      <c r="I6327" s="132">
        <v>116</v>
      </c>
    </row>
    <row r="6328" spans="1:9" ht="13.5" customHeight="1" x14ac:dyDescent="0.2">
      <c r="A6328" s="127">
        <v>11278</v>
      </c>
      <c r="B6328" s="127" t="str">
        <f t="shared" si="100"/>
        <v>E24</v>
      </c>
      <c r="C6328" s="129" t="s">
        <v>35</v>
      </c>
      <c r="D6328" s="130">
        <v>0</v>
      </c>
      <c r="E6328" s="130">
        <v>534.98</v>
      </c>
      <c r="F6328" s="130">
        <v>0</v>
      </c>
      <c r="G6328" s="130">
        <v>534.98</v>
      </c>
      <c r="H6328" s="131">
        <v>0</v>
      </c>
      <c r="I6328" s="132">
        <v>-534.98</v>
      </c>
    </row>
    <row r="6329" spans="1:9" ht="13.5" customHeight="1" x14ac:dyDescent="0.2">
      <c r="A6329" s="127">
        <v>11278</v>
      </c>
      <c r="B6329" s="127" t="str">
        <f t="shared" si="100"/>
        <v>E25</v>
      </c>
      <c r="C6329" s="129" t="s">
        <v>36</v>
      </c>
      <c r="D6329" s="130">
        <v>51460</v>
      </c>
      <c r="E6329" s="130">
        <v>6991.2599999999975</v>
      </c>
      <c r="F6329" s="130">
        <v>0</v>
      </c>
      <c r="G6329" s="130">
        <v>6991.2599999999975</v>
      </c>
      <c r="H6329" s="131">
        <v>13.585814224640492</v>
      </c>
      <c r="I6329" s="132">
        <v>44468.74</v>
      </c>
    </row>
    <row r="6330" spans="1:9" ht="12.75" customHeight="1" x14ac:dyDescent="0.2">
      <c r="A6330" s="127">
        <v>11278</v>
      </c>
      <c r="B6330" s="127" t="str">
        <f t="shared" si="100"/>
        <v/>
      </c>
    </row>
    <row r="6331" spans="1:9" ht="13.5" customHeight="1" x14ac:dyDescent="0.2">
      <c r="A6331" s="127">
        <v>11278</v>
      </c>
      <c r="C6331" s="143" t="s">
        <v>37</v>
      </c>
      <c r="D6331" s="144">
        <v>183213</v>
      </c>
      <c r="E6331" s="144">
        <v>103114.58</v>
      </c>
      <c r="F6331" s="144">
        <v>0</v>
      </c>
      <c r="G6331" s="144">
        <v>103114.58</v>
      </c>
      <c r="H6331" s="145">
        <v>56.281257334359452</v>
      </c>
      <c r="I6331" s="146">
        <v>80098.42</v>
      </c>
    </row>
    <row r="6332" spans="1:9" ht="13.5" customHeight="1" x14ac:dyDescent="0.2">
      <c r="A6332" s="127">
        <v>11278</v>
      </c>
      <c r="B6332" s="127" t="str">
        <f t="shared" si="100"/>
        <v>E26</v>
      </c>
      <c r="C6332" s="129" t="s">
        <v>38</v>
      </c>
      <c r="D6332" s="130">
        <v>25000</v>
      </c>
      <c r="E6332" s="130">
        <v>6720</v>
      </c>
      <c r="F6332" s="130">
        <v>0</v>
      </c>
      <c r="G6332" s="130">
        <v>6720</v>
      </c>
      <c r="H6332" s="131">
        <v>26.88</v>
      </c>
      <c r="I6332" s="132">
        <v>18280</v>
      </c>
    </row>
    <row r="6333" spans="1:9" ht="13.5" customHeight="1" x14ac:dyDescent="0.2">
      <c r="A6333" s="127">
        <v>11278</v>
      </c>
      <c r="B6333" s="127" t="str">
        <f t="shared" si="100"/>
        <v>E27</v>
      </c>
      <c r="C6333" s="129" t="s">
        <v>39</v>
      </c>
      <c r="D6333" s="130">
        <v>34414</v>
      </c>
      <c r="E6333" s="130">
        <v>14392.25</v>
      </c>
      <c r="F6333" s="130">
        <v>0</v>
      </c>
      <c r="G6333" s="130">
        <v>14392.25</v>
      </c>
      <c r="H6333" s="131">
        <v>41.820915906317197</v>
      </c>
      <c r="I6333" s="132">
        <v>20021.75</v>
      </c>
    </row>
    <row r="6334" spans="1:9" ht="13.5" customHeight="1" x14ac:dyDescent="0.2">
      <c r="A6334" s="127">
        <v>11278</v>
      </c>
      <c r="B6334" s="127" t="str">
        <f t="shared" si="100"/>
        <v>E28</v>
      </c>
      <c r="C6334" s="129" t="s">
        <v>40</v>
      </c>
      <c r="D6334" s="130">
        <v>38216</v>
      </c>
      <c r="E6334" s="130">
        <v>14045.25</v>
      </c>
      <c r="F6334" s="130">
        <v>0</v>
      </c>
      <c r="G6334" s="130">
        <v>14045.25</v>
      </c>
      <c r="H6334" s="131">
        <v>36.752276533389157</v>
      </c>
      <c r="I6334" s="132">
        <v>24170.75</v>
      </c>
    </row>
    <row r="6335" spans="1:9" ht="12.75" customHeight="1" x14ac:dyDescent="0.2">
      <c r="A6335" s="127">
        <v>11278</v>
      </c>
      <c r="B6335" s="127" t="str">
        <f t="shared" si="100"/>
        <v/>
      </c>
    </row>
    <row r="6336" spans="1:9" ht="13.5" customHeight="1" x14ac:dyDescent="0.2">
      <c r="A6336" s="127">
        <v>11278</v>
      </c>
      <c r="C6336" s="143" t="s">
        <v>41</v>
      </c>
      <c r="D6336" s="144">
        <v>97630</v>
      </c>
      <c r="E6336" s="144">
        <v>35157.5</v>
      </c>
      <c r="F6336" s="144">
        <v>0</v>
      </c>
      <c r="G6336" s="144">
        <v>35157.5</v>
      </c>
      <c r="H6336" s="145">
        <v>36.010959745979719</v>
      </c>
      <c r="I6336" s="146">
        <v>62472.5</v>
      </c>
    </row>
    <row r="6337" spans="1:9" ht="13.5" customHeight="1" x14ac:dyDescent="0.2">
      <c r="A6337" s="127">
        <v>11278</v>
      </c>
      <c r="B6337" s="127" t="str">
        <f t="shared" si="100"/>
        <v>Con</v>
      </c>
      <c r="C6337" s="129" t="s">
        <v>42</v>
      </c>
      <c r="D6337" s="130">
        <v>73544</v>
      </c>
      <c r="E6337" s="130">
        <v>0</v>
      </c>
      <c r="F6337" s="130">
        <v>0</v>
      </c>
      <c r="G6337" s="130">
        <v>0</v>
      </c>
      <c r="H6337" s="131">
        <v>0</v>
      </c>
      <c r="I6337" s="132">
        <v>73544</v>
      </c>
    </row>
    <row r="6338" spans="1:9" ht="12.75" customHeight="1" x14ac:dyDescent="0.2">
      <c r="A6338" s="127">
        <v>11278</v>
      </c>
      <c r="B6338" s="127" t="str">
        <f t="shared" si="100"/>
        <v/>
      </c>
    </row>
    <row r="6339" spans="1:9" ht="13.5" customHeight="1" x14ac:dyDescent="0.2">
      <c r="A6339" s="127">
        <v>11278</v>
      </c>
      <c r="C6339" s="143" t="s">
        <v>44</v>
      </c>
      <c r="D6339" s="144">
        <v>73544</v>
      </c>
      <c r="E6339" s="144">
        <v>0</v>
      </c>
      <c r="F6339" s="144">
        <v>0</v>
      </c>
      <c r="G6339" s="144">
        <v>0</v>
      </c>
      <c r="H6339" s="145">
        <v>0</v>
      </c>
      <c r="I6339" s="146">
        <v>73544</v>
      </c>
    </row>
    <row r="6340" spans="1:9" ht="0.75" customHeight="1" x14ac:dyDescent="0.2">
      <c r="A6340" s="127">
        <v>11278</v>
      </c>
      <c r="B6340" s="127" t="str">
        <f t="shared" si="100"/>
        <v/>
      </c>
    </row>
    <row r="6341" spans="1:9" ht="15.75" customHeight="1" x14ac:dyDescent="0.2">
      <c r="A6341" s="127">
        <v>11278</v>
      </c>
      <c r="C6341" s="139" t="s">
        <v>45</v>
      </c>
      <c r="D6341" s="140">
        <v>1725918</v>
      </c>
      <c r="E6341" s="140">
        <v>207131.17</v>
      </c>
      <c r="F6341" s="140">
        <v>0</v>
      </c>
      <c r="G6341" s="140">
        <v>207131.17</v>
      </c>
      <c r="H6341" s="141">
        <v>12.001217323186847</v>
      </c>
      <c r="I6341" s="142">
        <v>1518786.83</v>
      </c>
    </row>
    <row r="6342" spans="1:9" ht="14.25" customHeight="1" x14ac:dyDescent="0.2">
      <c r="A6342" s="127">
        <v>11278</v>
      </c>
      <c r="B6342" s="127" t="s">
        <v>322</v>
      </c>
      <c r="C6342" s="161" t="s">
        <v>46</v>
      </c>
      <c r="D6342" s="162">
        <v>72683</v>
      </c>
      <c r="E6342" s="162">
        <v>-735833.53</v>
      </c>
      <c r="F6342" s="162">
        <v>0</v>
      </c>
      <c r="G6342" s="162">
        <v>-735833.53</v>
      </c>
      <c r="H6342" s="151">
        <v>-1012.3873945764484</v>
      </c>
      <c r="I6342" s="152">
        <v>808516.53</v>
      </c>
    </row>
    <row r="6343" spans="1:9" ht="0.75" customHeight="1" x14ac:dyDescent="0.2">
      <c r="A6343" s="127">
        <v>11278</v>
      </c>
      <c r="B6343" s="127" t="str">
        <f t="shared" si="100"/>
        <v/>
      </c>
    </row>
    <row r="6344" spans="1:9" ht="14.25" customHeight="1" x14ac:dyDescent="0.2">
      <c r="A6344" s="127">
        <v>11278</v>
      </c>
      <c r="B6344" s="127" t="str">
        <f t="shared" si="100"/>
        <v>TOT</v>
      </c>
      <c r="C6344" s="133" t="s">
        <v>58</v>
      </c>
      <c r="D6344" s="134">
        <v>72683</v>
      </c>
      <c r="E6344" s="134">
        <v>-735833.53</v>
      </c>
      <c r="F6344" s="134">
        <v>0</v>
      </c>
      <c r="G6344" s="134">
        <v>-735833.53</v>
      </c>
      <c r="H6344" s="135">
        <v>-1012.3873945764484</v>
      </c>
      <c r="I6344" s="136">
        <v>808516.53</v>
      </c>
    </row>
    <row r="6345" spans="1:9" ht="6.75" customHeight="1" x14ac:dyDescent="0.2">
      <c r="B6345" s="127" t="str">
        <f t="shared" si="100"/>
        <v>Lon</v>
      </c>
      <c r="C6345" s="247" t="s">
        <v>202</v>
      </c>
      <c r="D6345" s="247"/>
      <c r="E6345" s="247"/>
      <c r="F6345" s="247"/>
      <c r="G6345" s="247"/>
    </row>
    <row r="6346" spans="1:9" ht="13.5" customHeight="1" x14ac:dyDescent="0.2">
      <c r="B6346" s="127" t="str">
        <f t="shared" si="100"/>
        <v/>
      </c>
      <c r="C6346" s="247"/>
      <c r="D6346" s="247"/>
      <c r="E6346" s="247"/>
      <c r="F6346" s="247"/>
      <c r="G6346" s="247"/>
    </row>
    <row r="6347" spans="1:9" ht="6.75" customHeight="1" x14ac:dyDescent="0.2">
      <c r="B6347" s="127" t="str">
        <f t="shared" si="100"/>
        <v/>
      </c>
      <c r="C6347" s="247"/>
      <c r="D6347" s="247"/>
      <c r="E6347" s="247"/>
      <c r="F6347" s="247"/>
      <c r="G6347" s="247"/>
    </row>
    <row r="6348" spans="1:9" ht="13.5" customHeight="1" x14ac:dyDescent="0.2">
      <c r="B6348" s="127" t="str">
        <f t="shared" si="100"/>
        <v>Rep</v>
      </c>
      <c r="C6348" s="248" t="s">
        <v>203</v>
      </c>
      <c r="D6348" s="248"/>
      <c r="E6348" s="248"/>
      <c r="F6348" s="248"/>
      <c r="G6348" s="248"/>
    </row>
    <row r="6349" spans="1:9" ht="6.75" customHeight="1" x14ac:dyDescent="0.2">
      <c r="B6349" s="127" t="str">
        <f t="shared" si="100"/>
        <v/>
      </c>
    </row>
    <row r="6350" spans="1:9" ht="12.75" customHeight="1" x14ac:dyDescent="0.2">
      <c r="B6350" s="127" t="str">
        <f t="shared" si="100"/>
        <v>Cos</v>
      </c>
      <c r="C6350" s="248" t="s">
        <v>318</v>
      </c>
      <c r="D6350" s="248"/>
      <c r="E6350" s="248"/>
      <c r="F6350" s="248"/>
      <c r="G6350" s="248"/>
    </row>
    <row r="6351" spans="1:9" ht="13.5" customHeight="1" x14ac:dyDescent="0.2">
      <c r="B6351" s="127" t="str">
        <f t="shared" si="100"/>
        <v/>
      </c>
      <c r="C6351" s="248"/>
      <c r="D6351" s="248"/>
      <c r="E6351" s="248"/>
      <c r="F6351" s="248"/>
      <c r="G6351" s="248"/>
    </row>
    <row r="6352" spans="1:9" ht="6" customHeight="1" x14ac:dyDescent="0.2">
      <c r="B6352" s="127" t="str">
        <f t="shared" si="100"/>
        <v/>
      </c>
    </row>
    <row r="6353" spans="1:9" ht="13.5" customHeight="1" x14ac:dyDescent="0.2">
      <c r="B6353" s="127" t="str">
        <f t="shared" si="100"/>
        <v xml:space="preserve">
CF</v>
      </c>
      <c r="C6353" s="249" t="s">
        <v>205</v>
      </c>
      <c r="D6353" s="251" t="s">
        <v>206</v>
      </c>
      <c r="E6353" s="251" t="s">
        <v>207</v>
      </c>
      <c r="F6353" s="251" t="s">
        <v>208</v>
      </c>
      <c r="G6353" s="252" t="s">
        <v>209</v>
      </c>
      <c r="H6353" s="245" t="s">
        <v>210</v>
      </c>
      <c r="I6353" s="243" t="s">
        <v>211</v>
      </c>
    </row>
    <row r="6354" spans="1:9" ht="15" customHeight="1" x14ac:dyDescent="0.2">
      <c r="B6354" s="127" t="str">
        <f t="shared" si="100"/>
        <v/>
      </c>
      <c r="C6354" s="250"/>
      <c r="D6354" s="246"/>
      <c r="E6354" s="246"/>
      <c r="F6354" s="246"/>
      <c r="G6354" s="253"/>
      <c r="H6354" s="246"/>
      <c r="I6354" s="244"/>
    </row>
    <row r="6355" spans="1:9" ht="16.5" customHeight="1" x14ac:dyDescent="0.2">
      <c r="A6355" s="127">
        <v>11381</v>
      </c>
      <c r="B6355" s="126" t="s">
        <v>321</v>
      </c>
      <c r="C6355" s="147" t="s">
        <v>5</v>
      </c>
      <c r="D6355" s="148">
        <v>87790</v>
      </c>
      <c r="E6355" s="149"/>
      <c r="F6355" s="149"/>
      <c r="G6355" s="149"/>
      <c r="H6355" s="149"/>
      <c r="I6355" s="150"/>
    </row>
    <row r="6356" spans="1:9" ht="13.5" customHeight="1" x14ac:dyDescent="0.2">
      <c r="A6356" s="127">
        <v>11381</v>
      </c>
      <c r="B6356" s="127" t="str">
        <f t="shared" si="100"/>
        <v>I01</v>
      </c>
      <c r="C6356" s="129" t="s">
        <v>6</v>
      </c>
      <c r="D6356" s="130">
        <v>-830017</v>
      </c>
      <c r="E6356" s="130">
        <v>-708260</v>
      </c>
      <c r="F6356" s="130">
        <v>0</v>
      </c>
      <c r="G6356" s="130">
        <v>-708260</v>
      </c>
      <c r="H6356" s="131">
        <v>85.330782381565683</v>
      </c>
      <c r="I6356" s="132">
        <v>-121757</v>
      </c>
    </row>
    <row r="6357" spans="1:9" ht="13.5" customHeight="1" x14ac:dyDescent="0.2">
      <c r="A6357" s="127">
        <v>11381</v>
      </c>
      <c r="B6357" s="127" t="str">
        <f t="shared" si="100"/>
        <v>I05</v>
      </c>
      <c r="C6357" s="129" t="s">
        <v>8</v>
      </c>
      <c r="D6357" s="130">
        <v>-2640</v>
      </c>
      <c r="E6357" s="130">
        <v>0</v>
      </c>
      <c r="F6357" s="130">
        <v>0</v>
      </c>
      <c r="G6357" s="130">
        <v>0</v>
      </c>
      <c r="H6357" s="131">
        <v>0</v>
      </c>
      <c r="I6357" s="132">
        <v>-2640</v>
      </c>
    </row>
    <row r="6358" spans="1:9" ht="13.5" customHeight="1" x14ac:dyDescent="0.2">
      <c r="A6358" s="127">
        <v>11381</v>
      </c>
      <c r="B6358" s="127" t="str">
        <f t="shared" si="100"/>
        <v>I08</v>
      </c>
      <c r="C6358" s="129" t="s">
        <v>213</v>
      </c>
      <c r="D6358" s="130">
        <v>-2013</v>
      </c>
      <c r="E6358" s="130">
        <v>-8827.77</v>
      </c>
      <c r="F6358" s="130">
        <v>0</v>
      </c>
      <c r="G6358" s="130">
        <v>-8827.77</v>
      </c>
      <c r="H6358" s="131">
        <v>438.53800298062589</v>
      </c>
      <c r="I6358" s="132">
        <v>6814.77</v>
      </c>
    </row>
    <row r="6359" spans="1:9" ht="13.5" customHeight="1" x14ac:dyDescent="0.2">
      <c r="A6359" s="127">
        <v>11381</v>
      </c>
      <c r="B6359" s="127" t="str">
        <f t="shared" si="100"/>
        <v>I09</v>
      </c>
      <c r="C6359" s="129" t="s">
        <v>10</v>
      </c>
      <c r="D6359" s="130">
        <v>-30825</v>
      </c>
      <c r="E6359" s="130">
        <v>-7506.2199999999984</v>
      </c>
      <c r="F6359" s="130">
        <v>0</v>
      </c>
      <c r="G6359" s="130">
        <v>-7506.2199999999984</v>
      </c>
      <c r="H6359" s="131">
        <v>24.35107866991078</v>
      </c>
      <c r="I6359" s="132">
        <v>-23318.78</v>
      </c>
    </row>
    <row r="6360" spans="1:9" ht="13.5" customHeight="1" x14ac:dyDescent="0.2">
      <c r="A6360" s="127">
        <v>11381</v>
      </c>
      <c r="B6360" s="127" t="str">
        <f t="shared" si="100"/>
        <v>I10</v>
      </c>
      <c r="C6360" s="129" t="s">
        <v>63</v>
      </c>
      <c r="D6360" s="130">
        <v>0</v>
      </c>
      <c r="E6360" s="130">
        <v>-2892.86</v>
      </c>
      <c r="F6360" s="130">
        <v>0</v>
      </c>
      <c r="G6360" s="130">
        <v>-2892.86</v>
      </c>
      <c r="H6360" s="131">
        <v>0</v>
      </c>
      <c r="I6360" s="132">
        <v>2892.86</v>
      </c>
    </row>
    <row r="6361" spans="1:9" ht="13.5" customHeight="1" x14ac:dyDescent="0.2">
      <c r="A6361" s="127">
        <v>11381</v>
      </c>
      <c r="B6361" s="127" t="str">
        <f t="shared" si="100"/>
        <v>I12</v>
      </c>
      <c r="C6361" s="129" t="s">
        <v>11</v>
      </c>
      <c r="D6361" s="130">
        <v>-5450</v>
      </c>
      <c r="E6361" s="130">
        <v>-3230.5</v>
      </c>
      <c r="F6361" s="130">
        <v>0</v>
      </c>
      <c r="G6361" s="130">
        <v>-3230.5</v>
      </c>
      <c r="H6361" s="131">
        <v>59.27522935779816</v>
      </c>
      <c r="I6361" s="132">
        <v>-2219.5</v>
      </c>
    </row>
    <row r="6362" spans="1:9" ht="13.5" customHeight="1" x14ac:dyDescent="0.2">
      <c r="A6362" s="127">
        <v>11381</v>
      </c>
      <c r="B6362" s="127" t="str">
        <f t="shared" si="100"/>
        <v>I13</v>
      </c>
      <c r="C6362" s="129" t="s">
        <v>12</v>
      </c>
      <c r="D6362" s="130">
        <v>-181628</v>
      </c>
      <c r="E6362" s="130">
        <v>-22669.63</v>
      </c>
      <c r="F6362" s="130">
        <v>0</v>
      </c>
      <c r="G6362" s="130">
        <v>-22669.63</v>
      </c>
      <c r="H6362" s="131">
        <v>12.481351994185918</v>
      </c>
      <c r="I6362" s="132">
        <v>-158958.37</v>
      </c>
    </row>
    <row r="6363" spans="1:9" ht="13.5" customHeight="1" x14ac:dyDescent="0.2">
      <c r="A6363" s="127">
        <v>11381</v>
      </c>
      <c r="B6363" s="127" t="str">
        <f t="shared" si="100"/>
        <v>I18</v>
      </c>
      <c r="C6363" s="129" t="s">
        <v>13</v>
      </c>
      <c r="D6363" s="130">
        <v>-55415</v>
      </c>
      <c r="E6363" s="130">
        <v>0</v>
      </c>
      <c r="F6363" s="130">
        <v>0</v>
      </c>
      <c r="G6363" s="130">
        <v>0</v>
      </c>
      <c r="H6363" s="131">
        <v>0</v>
      </c>
      <c r="I6363" s="132">
        <v>-55415</v>
      </c>
    </row>
    <row r="6364" spans="1:9" ht="12.75" customHeight="1" x14ac:dyDescent="0.2">
      <c r="A6364" s="127">
        <v>11381</v>
      </c>
      <c r="B6364" s="127" t="str">
        <f t="shared" si="100"/>
        <v/>
      </c>
    </row>
    <row r="6365" spans="1:9" ht="13.5" customHeight="1" x14ac:dyDescent="0.2">
      <c r="A6365" s="127">
        <v>11381</v>
      </c>
      <c r="C6365" s="143" t="s">
        <v>14</v>
      </c>
      <c r="D6365" s="144">
        <v>-1107988</v>
      </c>
      <c r="E6365" s="144">
        <v>-753386.98</v>
      </c>
      <c r="F6365" s="144">
        <v>0</v>
      </c>
      <c r="G6365" s="144">
        <v>-753386.98</v>
      </c>
      <c r="H6365" s="145">
        <v>67.995951219688294</v>
      </c>
      <c r="I6365" s="146">
        <v>-354601.02</v>
      </c>
    </row>
    <row r="6366" spans="1:9" ht="0.75" customHeight="1" x14ac:dyDescent="0.2">
      <c r="A6366" s="127">
        <v>11381</v>
      </c>
      <c r="B6366" s="127" t="str">
        <f t="shared" si="100"/>
        <v/>
      </c>
    </row>
    <row r="6367" spans="1:9" ht="13.5" customHeight="1" x14ac:dyDescent="0.2">
      <c r="A6367" s="127">
        <v>11381</v>
      </c>
      <c r="B6367" s="127" t="str">
        <f t="shared" si="100"/>
        <v>E01</v>
      </c>
      <c r="C6367" s="129" t="s">
        <v>15</v>
      </c>
      <c r="D6367" s="130">
        <v>520123</v>
      </c>
      <c r="E6367" s="130">
        <v>0</v>
      </c>
      <c r="F6367" s="130">
        <v>0</v>
      </c>
      <c r="G6367" s="130">
        <v>0</v>
      </c>
      <c r="H6367" s="131">
        <v>0</v>
      </c>
      <c r="I6367" s="132">
        <v>520123</v>
      </c>
    </row>
    <row r="6368" spans="1:9" ht="13.5" customHeight="1" x14ac:dyDescent="0.2">
      <c r="A6368" s="127">
        <v>11381</v>
      </c>
      <c r="B6368" s="127" t="str">
        <f t="shared" si="100"/>
        <v>E03</v>
      </c>
      <c r="C6368" s="129" t="s">
        <v>17</v>
      </c>
      <c r="D6368" s="130">
        <v>103107</v>
      </c>
      <c r="E6368" s="130">
        <v>0</v>
      </c>
      <c r="F6368" s="130">
        <v>0</v>
      </c>
      <c r="G6368" s="130">
        <v>0</v>
      </c>
      <c r="H6368" s="131">
        <v>0</v>
      </c>
      <c r="I6368" s="132">
        <v>103107</v>
      </c>
    </row>
    <row r="6369" spans="1:9" ht="13.5" customHeight="1" x14ac:dyDescent="0.2">
      <c r="A6369" s="127">
        <v>11381</v>
      </c>
      <c r="B6369" s="127" t="str">
        <f t="shared" si="100"/>
        <v>E04</v>
      </c>
      <c r="C6369" s="129" t="s">
        <v>18</v>
      </c>
      <c r="D6369" s="130">
        <v>26191</v>
      </c>
      <c r="E6369" s="130">
        <v>0</v>
      </c>
      <c r="F6369" s="130">
        <v>0</v>
      </c>
      <c r="G6369" s="130">
        <v>0</v>
      </c>
      <c r="H6369" s="131">
        <v>0</v>
      </c>
      <c r="I6369" s="132">
        <v>26191</v>
      </c>
    </row>
    <row r="6370" spans="1:9" ht="13.5" customHeight="1" x14ac:dyDescent="0.2">
      <c r="A6370" s="127">
        <v>11381</v>
      </c>
      <c r="B6370" s="127" t="str">
        <f t="shared" si="100"/>
        <v>E05</v>
      </c>
      <c r="C6370" s="129" t="s">
        <v>214</v>
      </c>
      <c r="D6370" s="130">
        <v>83986</v>
      </c>
      <c r="E6370" s="130">
        <v>0</v>
      </c>
      <c r="F6370" s="130">
        <v>0</v>
      </c>
      <c r="G6370" s="130">
        <v>0</v>
      </c>
      <c r="H6370" s="131">
        <v>0</v>
      </c>
      <c r="I6370" s="132">
        <v>83986</v>
      </c>
    </row>
    <row r="6371" spans="1:9" ht="13.5" customHeight="1" x14ac:dyDescent="0.2">
      <c r="A6371" s="127">
        <v>11381</v>
      </c>
      <c r="B6371" s="127" t="str">
        <f t="shared" si="100"/>
        <v>E07</v>
      </c>
      <c r="C6371" s="129" t="s">
        <v>19</v>
      </c>
      <c r="D6371" s="130">
        <v>9577</v>
      </c>
      <c r="E6371" s="130">
        <v>0</v>
      </c>
      <c r="F6371" s="130">
        <v>0</v>
      </c>
      <c r="G6371" s="130">
        <v>0</v>
      </c>
      <c r="H6371" s="131">
        <v>0</v>
      </c>
      <c r="I6371" s="132">
        <v>9577</v>
      </c>
    </row>
    <row r="6372" spans="1:9" ht="13.5" customHeight="1" x14ac:dyDescent="0.2">
      <c r="A6372" s="127">
        <v>11381</v>
      </c>
      <c r="B6372" s="127" t="str">
        <f t="shared" si="100"/>
        <v>E08</v>
      </c>
      <c r="C6372" s="129" t="s">
        <v>20</v>
      </c>
      <c r="D6372" s="130">
        <v>10405</v>
      </c>
      <c r="E6372" s="130">
        <v>5098.79</v>
      </c>
      <c r="F6372" s="130">
        <v>0</v>
      </c>
      <c r="G6372" s="130">
        <v>5098.79</v>
      </c>
      <c r="H6372" s="131">
        <v>49.003267659778949</v>
      </c>
      <c r="I6372" s="132">
        <v>5306.21</v>
      </c>
    </row>
    <row r="6373" spans="1:9" ht="13.5" customHeight="1" x14ac:dyDescent="0.2">
      <c r="A6373" s="127">
        <v>11381</v>
      </c>
      <c r="B6373" s="127" t="str">
        <f t="shared" si="100"/>
        <v>E09</v>
      </c>
      <c r="C6373" s="129" t="s">
        <v>215</v>
      </c>
      <c r="D6373" s="130">
        <v>5850</v>
      </c>
      <c r="E6373" s="130">
        <v>885</v>
      </c>
      <c r="F6373" s="130">
        <v>0</v>
      </c>
      <c r="G6373" s="130">
        <v>885</v>
      </c>
      <c r="H6373" s="131">
        <v>15.128205128205128</v>
      </c>
      <c r="I6373" s="132">
        <v>4965</v>
      </c>
    </row>
    <row r="6374" spans="1:9" ht="13.5" customHeight="1" x14ac:dyDescent="0.2">
      <c r="A6374" s="127">
        <v>11381</v>
      </c>
      <c r="B6374" s="127" t="str">
        <f t="shared" si="100"/>
        <v>E10</v>
      </c>
      <c r="C6374" s="129" t="s">
        <v>21</v>
      </c>
      <c r="D6374" s="130">
        <v>13923</v>
      </c>
      <c r="E6374" s="130">
        <v>5527</v>
      </c>
      <c r="F6374" s="130">
        <v>0</v>
      </c>
      <c r="G6374" s="130">
        <v>5527</v>
      </c>
      <c r="H6374" s="131">
        <v>39.696904402786757</v>
      </c>
      <c r="I6374" s="132">
        <v>8396</v>
      </c>
    </row>
    <row r="6375" spans="1:9" ht="13.5" customHeight="1" x14ac:dyDescent="0.2">
      <c r="A6375" s="127">
        <v>11381</v>
      </c>
      <c r="B6375" s="127" t="str">
        <f t="shared" si="100"/>
        <v>E11</v>
      </c>
      <c r="C6375" s="129" t="s">
        <v>22</v>
      </c>
      <c r="D6375" s="130">
        <v>406</v>
      </c>
      <c r="E6375" s="130">
        <v>0</v>
      </c>
      <c r="F6375" s="130">
        <v>0</v>
      </c>
      <c r="G6375" s="130">
        <v>0</v>
      </c>
      <c r="H6375" s="131">
        <v>0</v>
      </c>
      <c r="I6375" s="132">
        <v>406</v>
      </c>
    </row>
    <row r="6376" spans="1:9" ht="12.75" customHeight="1" x14ac:dyDescent="0.2">
      <c r="A6376" s="127">
        <v>11381</v>
      </c>
      <c r="B6376" s="127" t="str">
        <f t="shared" si="100"/>
        <v/>
      </c>
    </row>
    <row r="6377" spans="1:9" ht="13.5" customHeight="1" x14ac:dyDescent="0.2">
      <c r="A6377" s="127">
        <v>11381</v>
      </c>
      <c r="C6377" s="143" t="s">
        <v>23</v>
      </c>
      <c r="D6377" s="144">
        <v>773568</v>
      </c>
      <c r="E6377" s="144">
        <v>11510.79</v>
      </c>
      <c r="F6377" s="144">
        <v>0</v>
      </c>
      <c r="G6377" s="144">
        <v>11510.79</v>
      </c>
      <c r="H6377" s="145">
        <v>1.4880126892529164</v>
      </c>
      <c r="I6377" s="146">
        <v>762057.21</v>
      </c>
    </row>
    <row r="6378" spans="1:9" ht="13.5" customHeight="1" x14ac:dyDescent="0.2">
      <c r="A6378" s="127">
        <v>11381</v>
      </c>
      <c r="B6378" s="127" t="str">
        <f t="shared" si="100"/>
        <v>E12</v>
      </c>
      <c r="C6378" s="129" t="s">
        <v>24</v>
      </c>
      <c r="D6378" s="130">
        <v>12890</v>
      </c>
      <c r="E6378" s="130">
        <v>3728.64</v>
      </c>
      <c r="F6378" s="130">
        <v>0</v>
      </c>
      <c r="G6378" s="130">
        <v>3728.64</v>
      </c>
      <c r="H6378" s="131">
        <v>28.926609775019397</v>
      </c>
      <c r="I6378" s="132">
        <v>9161.36</v>
      </c>
    </row>
    <row r="6379" spans="1:9" ht="13.5" customHeight="1" x14ac:dyDescent="0.2">
      <c r="A6379" s="127">
        <v>11381</v>
      </c>
      <c r="B6379" s="127" t="str">
        <f t="shared" si="100"/>
        <v>E14</v>
      </c>
      <c r="C6379" s="129" t="s">
        <v>25</v>
      </c>
      <c r="D6379" s="130">
        <v>20936</v>
      </c>
      <c r="E6379" s="130">
        <v>1360.4</v>
      </c>
      <c r="F6379" s="130">
        <v>0</v>
      </c>
      <c r="G6379" s="130">
        <v>1360.4</v>
      </c>
      <c r="H6379" s="131">
        <v>6.4978983568972106</v>
      </c>
      <c r="I6379" s="132">
        <v>19575.599999999999</v>
      </c>
    </row>
    <row r="6380" spans="1:9" ht="13.5" customHeight="1" x14ac:dyDescent="0.2">
      <c r="A6380" s="127">
        <v>11381</v>
      </c>
      <c r="B6380" s="127" t="str">
        <f t="shared" si="100"/>
        <v>E15</v>
      </c>
      <c r="C6380" s="129" t="s">
        <v>26</v>
      </c>
      <c r="D6380" s="130">
        <v>3333</v>
      </c>
      <c r="E6380" s="130">
        <v>870.17</v>
      </c>
      <c r="F6380" s="130">
        <v>0</v>
      </c>
      <c r="G6380" s="130">
        <v>870.17</v>
      </c>
      <c r="H6380" s="131">
        <v>26.107710771077109</v>
      </c>
      <c r="I6380" s="132">
        <v>2462.83</v>
      </c>
    </row>
    <row r="6381" spans="1:9" ht="13.5" customHeight="1" x14ac:dyDescent="0.2">
      <c r="A6381" s="127">
        <v>11381</v>
      </c>
      <c r="B6381" s="127" t="str">
        <f t="shared" si="100"/>
        <v>E16</v>
      </c>
      <c r="C6381" s="129" t="s">
        <v>27</v>
      </c>
      <c r="D6381" s="130">
        <v>16562</v>
      </c>
      <c r="E6381" s="130">
        <v>1739.15</v>
      </c>
      <c r="F6381" s="130">
        <v>0</v>
      </c>
      <c r="G6381" s="130">
        <v>1739.15</v>
      </c>
      <c r="H6381" s="131">
        <v>10.500845308537617</v>
      </c>
      <c r="I6381" s="132">
        <v>14822.85</v>
      </c>
    </row>
    <row r="6382" spans="1:9" ht="13.5" customHeight="1" x14ac:dyDescent="0.2">
      <c r="A6382" s="127">
        <v>11381</v>
      </c>
      <c r="B6382" s="127" t="str">
        <f t="shared" ref="B6382:B6444" si="101">LEFT(C6382,3)</f>
        <v>E17</v>
      </c>
      <c r="C6382" s="129" t="s">
        <v>28</v>
      </c>
      <c r="D6382" s="130">
        <v>2028</v>
      </c>
      <c r="E6382" s="130">
        <v>2166.29</v>
      </c>
      <c r="F6382" s="130">
        <v>0</v>
      </c>
      <c r="G6382" s="130">
        <v>2166.29</v>
      </c>
      <c r="H6382" s="131">
        <v>106.81903353057197</v>
      </c>
      <c r="I6382" s="132">
        <v>-138.29</v>
      </c>
    </row>
    <row r="6383" spans="1:9" ht="13.5" customHeight="1" x14ac:dyDescent="0.2">
      <c r="A6383" s="127">
        <v>11381</v>
      </c>
      <c r="B6383" s="127" t="str">
        <f t="shared" si="101"/>
        <v>E18</v>
      </c>
      <c r="C6383" s="129" t="s">
        <v>29</v>
      </c>
      <c r="D6383" s="130">
        <v>4434</v>
      </c>
      <c r="E6383" s="130">
        <v>2056.06</v>
      </c>
      <c r="F6383" s="130">
        <v>0</v>
      </c>
      <c r="G6383" s="130">
        <v>2056.06</v>
      </c>
      <c r="H6383" s="131">
        <v>46.370320252593594</v>
      </c>
      <c r="I6383" s="132">
        <v>2377.94</v>
      </c>
    </row>
    <row r="6384" spans="1:9" ht="12.75" customHeight="1" x14ac:dyDescent="0.2">
      <c r="A6384" s="127">
        <v>11381</v>
      </c>
      <c r="B6384" s="127" t="str">
        <f t="shared" si="101"/>
        <v/>
      </c>
    </row>
    <row r="6385" spans="1:9" ht="13.5" customHeight="1" x14ac:dyDescent="0.2">
      <c r="A6385" s="127">
        <v>11381</v>
      </c>
      <c r="C6385" s="143" t="s">
        <v>30</v>
      </c>
      <c r="D6385" s="144">
        <v>60183</v>
      </c>
      <c r="E6385" s="144">
        <v>11920.71</v>
      </c>
      <c r="F6385" s="144">
        <v>0</v>
      </c>
      <c r="G6385" s="144">
        <v>11920.71</v>
      </c>
      <c r="H6385" s="145">
        <v>19.807437316185634</v>
      </c>
      <c r="I6385" s="146">
        <v>48262.29</v>
      </c>
    </row>
    <row r="6386" spans="1:9" ht="13.5" customHeight="1" x14ac:dyDescent="0.2">
      <c r="A6386" s="127">
        <v>11381</v>
      </c>
      <c r="B6386" s="127" t="str">
        <f t="shared" si="101"/>
        <v>E19</v>
      </c>
      <c r="C6386" s="129" t="s">
        <v>31</v>
      </c>
      <c r="D6386" s="130">
        <v>57094</v>
      </c>
      <c r="E6386" s="130">
        <v>39228.61</v>
      </c>
      <c r="F6386" s="130">
        <v>0</v>
      </c>
      <c r="G6386" s="130">
        <v>39228.61</v>
      </c>
      <c r="H6386" s="131">
        <v>68.708813535572915</v>
      </c>
      <c r="I6386" s="132">
        <v>17865.39</v>
      </c>
    </row>
    <row r="6387" spans="1:9" ht="13.5" customHeight="1" x14ac:dyDescent="0.2">
      <c r="A6387" s="127">
        <v>11381</v>
      </c>
      <c r="B6387" s="127" t="str">
        <f t="shared" si="101"/>
        <v>E20</v>
      </c>
      <c r="C6387" s="129" t="s">
        <v>32</v>
      </c>
      <c r="D6387" s="130">
        <v>22340</v>
      </c>
      <c r="E6387" s="130">
        <v>6510.85</v>
      </c>
      <c r="F6387" s="130">
        <v>0</v>
      </c>
      <c r="G6387" s="130">
        <v>6510.85</v>
      </c>
      <c r="H6387" s="131">
        <v>29.144359892569383</v>
      </c>
      <c r="I6387" s="132">
        <v>15829.15</v>
      </c>
    </row>
    <row r="6388" spans="1:9" ht="13.5" customHeight="1" x14ac:dyDescent="0.2">
      <c r="A6388" s="127">
        <v>11381</v>
      </c>
      <c r="B6388" s="127" t="str">
        <f t="shared" si="101"/>
        <v>E22</v>
      </c>
      <c r="C6388" s="129" t="s">
        <v>33</v>
      </c>
      <c r="D6388" s="130">
        <v>20893</v>
      </c>
      <c r="E6388" s="130">
        <v>5040.47</v>
      </c>
      <c r="F6388" s="130">
        <v>0</v>
      </c>
      <c r="G6388" s="130">
        <v>5040.47</v>
      </c>
      <c r="H6388" s="131">
        <v>24.125161537357009</v>
      </c>
      <c r="I6388" s="132">
        <v>15852.53</v>
      </c>
    </row>
    <row r="6389" spans="1:9" ht="13.5" customHeight="1" x14ac:dyDescent="0.2">
      <c r="A6389" s="127">
        <v>11381</v>
      </c>
      <c r="B6389" s="127" t="str">
        <f t="shared" si="101"/>
        <v>E23</v>
      </c>
      <c r="C6389" s="129" t="s">
        <v>34</v>
      </c>
      <c r="D6389" s="130">
        <v>12070</v>
      </c>
      <c r="E6389" s="130">
        <v>3400.06</v>
      </c>
      <c r="F6389" s="130">
        <v>0</v>
      </c>
      <c r="G6389" s="130">
        <v>3400.06</v>
      </c>
      <c r="H6389" s="131">
        <v>28.169511184755592</v>
      </c>
      <c r="I6389" s="132">
        <v>8669.94</v>
      </c>
    </row>
    <row r="6390" spans="1:9" ht="13.5" customHeight="1" x14ac:dyDescent="0.2">
      <c r="A6390" s="127">
        <v>11381</v>
      </c>
      <c r="B6390" s="127" t="str">
        <f t="shared" si="101"/>
        <v>E24</v>
      </c>
      <c r="C6390" s="129" t="s">
        <v>35</v>
      </c>
      <c r="D6390" s="130">
        <v>1014</v>
      </c>
      <c r="E6390" s="130">
        <v>3133.2</v>
      </c>
      <c r="F6390" s="130">
        <v>0</v>
      </c>
      <c r="G6390" s="130">
        <v>3133.2</v>
      </c>
      <c r="H6390" s="131">
        <v>308.99408284023667</v>
      </c>
      <c r="I6390" s="132">
        <v>-2119.1999999999998</v>
      </c>
    </row>
    <row r="6391" spans="1:9" ht="13.5" customHeight="1" x14ac:dyDescent="0.2">
      <c r="A6391" s="127">
        <v>11381</v>
      </c>
      <c r="B6391" s="127" t="str">
        <f t="shared" si="101"/>
        <v>E25</v>
      </c>
      <c r="C6391" s="129" t="s">
        <v>36</v>
      </c>
      <c r="D6391" s="130">
        <v>68837</v>
      </c>
      <c r="E6391" s="130">
        <v>19876.97</v>
      </c>
      <c r="F6391" s="130">
        <v>0</v>
      </c>
      <c r="G6391" s="130">
        <v>19876.97</v>
      </c>
      <c r="H6391" s="131">
        <v>28.875415837413019</v>
      </c>
      <c r="I6391" s="132">
        <v>48960.03</v>
      </c>
    </row>
    <row r="6392" spans="1:9" ht="12.75" customHeight="1" x14ac:dyDescent="0.2">
      <c r="A6392" s="127">
        <v>11381</v>
      </c>
      <c r="B6392" s="127" t="str">
        <f t="shared" si="101"/>
        <v/>
      </c>
    </row>
    <row r="6393" spans="1:9" ht="13.5" customHeight="1" x14ac:dyDescent="0.2">
      <c r="A6393" s="127">
        <v>11381</v>
      </c>
      <c r="C6393" s="143" t="s">
        <v>37</v>
      </c>
      <c r="D6393" s="144">
        <v>182248</v>
      </c>
      <c r="E6393" s="144">
        <v>77190.16</v>
      </c>
      <c r="F6393" s="144">
        <v>0</v>
      </c>
      <c r="G6393" s="144">
        <v>77190.16</v>
      </c>
      <c r="H6393" s="145">
        <v>42.35446205170976</v>
      </c>
      <c r="I6393" s="146">
        <v>105057.84</v>
      </c>
    </row>
    <row r="6394" spans="1:9" ht="13.5" customHeight="1" x14ac:dyDescent="0.2">
      <c r="A6394" s="127">
        <v>11381</v>
      </c>
      <c r="B6394" s="127" t="str">
        <f t="shared" si="101"/>
        <v>E26</v>
      </c>
      <c r="C6394" s="129" t="s">
        <v>38</v>
      </c>
      <c r="D6394" s="130">
        <v>22674</v>
      </c>
      <c r="E6394" s="130">
        <v>8324.6</v>
      </c>
      <c r="F6394" s="130">
        <v>0</v>
      </c>
      <c r="G6394" s="130">
        <v>8324.6</v>
      </c>
      <c r="H6394" s="131">
        <v>36.71429831525095</v>
      </c>
      <c r="I6394" s="132">
        <v>14349.4</v>
      </c>
    </row>
    <row r="6395" spans="1:9" ht="13.5" customHeight="1" x14ac:dyDescent="0.2">
      <c r="A6395" s="127">
        <v>11381</v>
      </c>
      <c r="B6395" s="127" t="str">
        <f t="shared" si="101"/>
        <v>E27</v>
      </c>
      <c r="C6395" s="129" t="s">
        <v>39</v>
      </c>
      <c r="D6395" s="130">
        <v>27012</v>
      </c>
      <c r="E6395" s="130">
        <v>32281.29</v>
      </c>
      <c r="F6395" s="130">
        <v>0</v>
      </c>
      <c r="G6395" s="130">
        <v>32281.29</v>
      </c>
      <c r="H6395" s="131">
        <v>119.50721901377166</v>
      </c>
      <c r="I6395" s="132">
        <v>-5269.29</v>
      </c>
    </row>
    <row r="6396" spans="1:9" ht="13.5" customHeight="1" x14ac:dyDescent="0.2">
      <c r="A6396" s="127">
        <v>11381</v>
      </c>
      <c r="B6396" s="127" t="str">
        <f t="shared" si="101"/>
        <v>E28</v>
      </c>
      <c r="C6396" s="129" t="s">
        <v>40</v>
      </c>
      <c r="D6396" s="130">
        <v>30484</v>
      </c>
      <c r="E6396" s="130">
        <v>12042.5</v>
      </c>
      <c r="F6396" s="130">
        <v>0</v>
      </c>
      <c r="G6396" s="130">
        <v>12042.5</v>
      </c>
      <c r="H6396" s="131">
        <v>39.504330140401521</v>
      </c>
      <c r="I6396" s="132">
        <v>18441.5</v>
      </c>
    </row>
    <row r="6397" spans="1:9" ht="12.75" customHeight="1" x14ac:dyDescent="0.2">
      <c r="A6397" s="127">
        <v>11381</v>
      </c>
      <c r="B6397" s="127" t="str">
        <f t="shared" si="101"/>
        <v/>
      </c>
    </row>
    <row r="6398" spans="1:9" ht="13.5" customHeight="1" x14ac:dyDescent="0.2">
      <c r="A6398" s="127">
        <v>11381</v>
      </c>
      <c r="C6398" s="143" t="s">
        <v>41</v>
      </c>
      <c r="D6398" s="144">
        <v>80170</v>
      </c>
      <c r="E6398" s="144">
        <v>52648.39</v>
      </c>
      <c r="F6398" s="144">
        <v>0</v>
      </c>
      <c r="G6398" s="144">
        <v>52648.39</v>
      </c>
      <c r="H6398" s="145">
        <v>65.670936759386308</v>
      </c>
      <c r="I6398" s="146">
        <v>27521.61</v>
      </c>
    </row>
    <row r="6399" spans="1:9" ht="13.5" customHeight="1" x14ac:dyDescent="0.2">
      <c r="A6399" s="127">
        <v>11381</v>
      </c>
      <c r="B6399" s="127" t="str">
        <f t="shared" si="101"/>
        <v>Con</v>
      </c>
      <c r="C6399" s="129" t="s">
        <v>42</v>
      </c>
      <c r="D6399" s="130">
        <v>99609</v>
      </c>
      <c r="E6399" s="130">
        <v>0</v>
      </c>
      <c r="F6399" s="130">
        <v>0</v>
      </c>
      <c r="G6399" s="130">
        <v>0</v>
      </c>
      <c r="H6399" s="131">
        <v>0</v>
      </c>
      <c r="I6399" s="132">
        <v>99609</v>
      </c>
    </row>
    <row r="6400" spans="1:9" ht="12.75" customHeight="1" x14ac:dyDescent="0.2">
      <c r="A6400" s="127">
        <v>11381</v>
      </c>
      <c r="B6400" s="127" t="str">
        <f t="shared" si="101"/>
        <v/>
      </c>
    </row>
    <row r="6401" spans="1:9" ht="13.5" customHeight="1" x14ac:dyDescent="0.2">
      <c r="A6401" s="127">
        <v>11381</v>
      </c>
      <c r="C6401" s="143" t="s">
        <v>44</v>
      </c>
      <c r="D6401" s="144">
        <v>99609</v>
      </c>
      <c r="E6401" s="144">
        <v>0</v>
      </c>
      <c r="F6401" s="144">
        <v>0</v>
      </c>
      <c r="G6401" s="144">
        <v>0</v>
      </c>
      <c r="H6401" s="145">
        <v>0</v>
      </c>
      <c r="I6401" s="146">
        <v>99609</v>
      </c>
    </row>
    <row r="6402" spans="1:9" ht="0.75" customHeight="1" x14ac:dyDescent="0.2">
      <c r="A6402" s="127">
        <v>11381</v>
      </c>
      <c r="B6402" s="127" t="str">
        <f t="shared" si="101"/>
        <v/>
      </c>
    </row>
    <row r="6403" spans="1:9" ht="15.75" customHeight="1" x14ac:dyDescent="0.2">
      <c r="A6403" s="127">
        <v>11381</v>
      </c>
      <c r="C6403" s="139" t="s">
        <v>45</v>
      </c>
      <c r="D6403" s="140">
        <v>1195778</v>
      </c>
      <c r="E6403" s="140">
        <v>153270.04999999999</v>
      </c>
      <c r="F6403" s="140">
        <v>0</v>
      </c>
      <c r="G6403" s="140">
        <v>153270.04999999999</v>
      </c>
      <c r="H6403" s="141">
        <v>12.817600758669251</v>
      </c>
      <c r="I6403" s="142">
        <v>1042507.95</v>
      </c>
    </row>
    <row r="6404" spans="1:9" ht="14.25" customHeight="1" x14ac:dyDescent="0.2">
      <c r="A6404" s="127">
        <v>11381</v>
      </c>
      <c r="B6404" s="127" t="s">
        <v>322</v>
      </c>
      <c r="C6404" s="161" t="s">
        <v>46</v>
      </c>
      <c r="D6404" s="162">
        <v>87790</v>
      </c>
      <c r="E6404" s="162">
        <v>-600116.93000000005</v>
      </c>
      <c r="F6404" s="162">
        <v>0</v>
      </c>
      <c r="G6404" s="162">
        <v>-600116.93000000005</v>
      </c>
      <c r="H6404" s="151">
        <v>-683.58233283973129</v>
      </c>
      <c r="I6404" s="152">
        <v>687906.93</v>
      </c>
    </row>
    <row r="6405" spans="1:9" ht="16.5" customHeight="1" x14ac:dyDescent="0.2">
      <c r="A6405" s="127">
        <v>11381</v>
      </c>
      <c r="B6405" s="127" t="s">
        <v>323</v>
      </c>
      <c r="C6405" s="153" t="s">
        <v>47</v>
      </c>
      <c r="D6405" s="154">
        <v>1</v>
      </c>
      <c r="E6405" s="155"/>
      <c r="F6405" s="155"/>
      <c r="G6405" s="155"/>
      <c r="H6405" s="155"/>
      <c r="I6405" s="156"/>
    </row>
    <row r="6406" spans="1:9" ht="13.5" customHeight="1" x14ac:dyDescent="0.2">
      <c r="A6406" s="127">
        <v>11381</v>
      </c>
      <c r="B6406" s="127" t="s">
        <v>325</v>
      </c>
      <c r="C6406" s="129" t="s">
        <v>229</v>
      </c>
      <c r="D6406" s="130">
        <v>1</v>
      </c>
      <c r="E6406" s="130">
        <v>0</v>
      </c>
      <c r="F6406" s="130">
        <v>0</v>
      </c>
      <c r="G6406" s="130">
        <v>0</v>
      </c>
      <c r="H6406" s="131">
        <v>0</v>
      </c>
      <c r="I6406" s="132">
        <v>1</v>
      </c>
    </row>
    <row r="6407" spans="1:9" ht="12.75" customHeight="1" x14ac:dyDescent="0.2">
      <c r="A6407" s="127">
        <v>11381</v>
      </c>
      <c r="B6407" s="127" t="str">
        <f t="shared" si="101"/>
        <v/>
      </c>
    </row>
    <row r="6408" spans="1:9" ht="13.5" customHeight="1" x14ac:dyDescent="0.2">
      <c r="A6408" s="127">
        <v>11381</v>
      </c>
      <c r="C6408" s="143" t="s">
        <v>56</v>
      </c>
      <c r="D6408" s="144">
        <v>1</v>
      </c>
      <c r="E6408" s="144">
        <v>0</v>
      </c>
      <c r="F6408" s="144">
        <v>0</v>
      </c>
      <c r="G6408" s="144">
        <v>0</v>
      </c>
      <c r="H6408" s="145">
        <v>0</v>
      </c>
      <c r="I6408" s="146">
        <v>1</v>
      </c>
    </row>
    <row r="6409" spans="1:9" ht="0.75" customHeight="1" x14ac:dyDescent="0.2">
      <c r="A6409" s="127">
        <v>11381</v>
      </c>
      <c r="B6409" s="127" t="str">
        <f t="shared" si="101"/>
        <v/>
      </c>
    </row>
    <row r="6410" spans="1:9" ht="14.25" customHeight="1" x14ac:dyDescent="0.2">
      <c r="A6410" s="127">
        <v>11381</v>
      </c>
      <c r="B6410" s="127" t="s">
        <v>324</v>
      </c>
      <c r="C6410" s="157" t="s">
        <v>57</v>
      </c>
      <c r="D6410" s="158">
        <v>1</v>
      </c>
      <c r="E6410" s="158">
        <v>0</v>
      </c>
      <c r="F6410" s="158">
        <v>0</v>
      </c>
      <c r="G6410" s="158">
        <v>0</v>
      </c>
      <c r="H6410" s="159">
        <v>0</v>
      </c>
      <c r="I6410" s="160">
        <v>1</v>
      </c>
    </row>
    <row r="6411" spans="1:9" ht="0.75" customHeight="1" x14ac:dyDescent="0.2">
      <c r="A6411" s="127">
        <v>11381</v>
      </c>
      <c r="B6411" s="127" t="str">
        <f t="shared" si="101"/>
        <v/>
      </c>
    </row>
    <row r="6412" spans="1:9" ht="14.25" customHeight="1" x14ac:dyDescent="0.2">
      <c r="A6412" s="127">
        <v>11381</v>
      </c>
      <c r="B6412" s="127" t="str">
        <f t="shared" si="101"/>
        <v>TOT</v>
      </c>
      <c r="C6412" s="133" t="s">
        <v>58</v>
      </c>
      <c r="D6412" s="134">
        <v>87791</v>
      </c>
      <c r="E6412" s="134">
        <v>-600116.93000000005</v>
      </c>
      <c r="F6412" s="134">
        <v>0</v>
      </c>
      <c r="G6412" s="134">
        <v>-600116.93000000005</v>
      </c>
      <c r="H6412" s="135">
        <v>-683.57454636580064</v>
      </c>
      <c r="I6412" s="136">
        <v>687907.93</v>
      </c>
    </row>
    <row r="6413" spans="1:9" ht="6.75" customHeight="1" x14ac:dyDescent="0.2">
      <c r="B6413" s="127" t="str">
        <f t="shared" si="101"/>
        <v>Lon</v>
      </c>
      <c r="C6413" s="247" t="s">
        <v>202</v>
      </c>
      <c r="D6413" s="247"/>
      <c r="E6413" s="247"/>
      <c r="F6413" s="247"/>
      <c r="G6413" s="247"/>
    </row>
    <row r="6414" spans="1:9" ht="13.5" customHeight="1" x14ac:dyDescent="0.2">
      <c r="B6414" s="127" t="str">
        <f t="shared" si="101"/>
        <v/>
      </c>
      <c r="C6414" s="247"/>
      <c r="D6414" s="247"/>
      <c r="E6414" s="247"/>
      <c r="F6414" s="247"/>
      <c r="G6414" s="247"/>
    </row>
    <row r="6415" spans="1:9" ht="6.75" customHeight="1" x14ac:dyDescent="0.2">
      <c r="B6415" s="127" t="str">
        <f t="shared" si="101"/>
        <v/>
      </c>
      <c r="C6415" s="247"/>
      <c r="D6415" s="247"/>
      <c r="E6415" s="247"/>
      <c r="F6415" s="247"/>
      <c r="G6415" s="247"/>
    </row>
    <row r="6416" spans="1:9" ht="13.5" customHeight="1" x14ac:dyDescent="0.2">
      <c r="B6416" s="127" t="str">
        <f t="shared" si="101"/>
        <v>Rep</v>
      </c>
      <c r="C6416" s="248" t="s">
        <v>203</v>
      </c>
      <c r="D6416" s="248"/>
      <c r="E6416" s="248"/>
      <c r="F6416" s="248"/>
      <c r="G6416" s="248"/>
    </row>
    <row r="6417" spans="1:9" ht="6.75" customHeight="1" x14ac:dyDescent="0.2">
      <c r="B6417" s="127" t="str">
        <f t="shared" si="101"/>
        <v/>
      </c>
    </row>
    <row r="6418" spans="1:9" ht="12.75" customHeight="1" x14ac:dyDescent="0.2">
      <c r="B6418" s="127" t="str">
        <f t="shared" si="101"/>
        <v>Cos</v>
      </c>
      <c r="C6418" s="248" t="s">
        <v>319</v>
      </c>
      <c r="D6418" s="248"/>
      <c r="E6418" s="248"/>
      <c r="F6418" s="248"/>
      <c r="G6418" s="248"/>
    </row>
    <row r="6419" spans="1:9" ht="13.5" customHeight="1" x14ac:dyDescent="0.2">
      <c r="B6419" s="127" t="str">
        <f t="shared" si="101"/>
        <v/>
      </c>
      <c r="C6419" s="248"/>
      <c r="D6419" s="248"/>
      <c r="E6419" s="248"/>
      <c r="F6419" s="248"/>
      <c r="G6419" s="248"/>
    </row>
    <row r="6420" spans="1:9" ht="6" customHeight="1" x14ac:dyDescent="0.2">
      <c r="B6420" s="127" t="str">
        <f t="shared" si="101"/>
        <v/>
      </c>
    </row>
    <row r="6421" spans="1:9" ht="13.5" customHeight="1" x14ac:dyDescent="0.2">
      <c r="B6421" s="127" t="str">
        <f t="shared" si="101"/>
        <v xml:space="preserve">
CF</v>
      </c>
      <c r="C6421" s="249" t="s">
        <v>205</v>
      </c>
      <c r="D6421" s="251" t="s">
        <v>206</v>
      </c>
      <c r="E6421" s="251" t="s">
        <v>207</v>
      </c>
      <c r="F6421" s="251" t="s">
        <v>208</v>
      </c>
      <c r="G6421" s="252" t="s">
        <v>209</v>
      </c>
      <c r="H6421" s="245" t="s">
        <v>210</v>
      </c>
      <c r="I6421" s="243" t="s">
        <v>211</v>
      </c>
    </row>
    <row r="6422" spans="1:9" ht="15" customHeight="1" x14ac:dyDescent="0.2">
      <c r="B6422" s="127" t="str">
        <f t="shared" si="101"/>
        <v/>
      </c>
      <c r="C6422" s="250"/>
      <c r="D6422" s="246"/>
      <c r="E6422" s="246"/>
      <c r="F6422" s="246"/>
      <c r="G6422" s="253"/>
      <c r="H6422" s="246"/>
      <c r="I6422" s="244"/>
    </row>
    <row r="6423" spans="1:9" ht="16.5" customHeight="1" x14ac:dyDescent="0.2">
      <c r="A6423" s="127">
        <v>11513</v>
      </c>
      <c r="B6423" s="126" t="s">
        <v>321</v>
      </c>
      <c r="C6423" s="147" t="s">
        <v>5</v>
      </c>
      <c r="D6423" s="148">
        <v>37247</v>
      </c>
      <c r="E6423" s="149"/>
      <c r="F6423" s="149"/>
      <c r="G6423" s="149"/>
      <c r="H6423" s="149"/>
      <c r="I6423" s="150"/>
    </row>
    <row r="6424" spans="1:9" ht="13.5" customHeight="1" x14ac:dyDescent="0.2">
      <c r="A6424" s="127">
        <v>11513</v>
      </c>
      <c r="B6424" s="127" t="str">
        <f t="shared" si="101"/>
        <v>I01</v>
      </c>
      <c r="C6424" s="129" t="s">
        <v>6</v>
      </c>
      <c r="D6424" s="130">
        <v>-1235852</v>
      </c>
      <c r="E6424" s="130">
        <v>-343144</v>
      </c>
      <c r="F6424" s="130">
        <v>0</v>
      </c>
      <c r="G6424" s="130">
        <v>-343144</v>
      </c>
      <c r="H6424" s="131">
        <v>27.765784252483304</v>
      </c>
      <c r="I6424" s="132">
        <v>-892708</v>
      </c>
    </row>
    <row r="6425" spans="1:9" ht="13.5" customHeight="1" x14ac:dyDescent="0.2">
      <c r="A6425" s="127">
        <v>11513</v>
      </c>
      <c r="B6425" s="127" t="str">
        <f t="shared" si="101"/>
        <v>I02</v>
      </c>
      <c r="C6425" s="129" t="s">
        <v>304</v>
      </c>
      <c r="D6425" s="130">
        <v>-141820</v>
      </c>
      <c r="E6425" s="130">
        <v>-53320</v>
      </c>
      <c r="F6425" s="130">
        <v>0</v>
      </c>
      <c r="G6425" s="130">
        <v>-53320</v>
      </c>
      <c r="H6425" s="131">
        <v>37.596953885206602</v>
      </c>
      <c r="I6425" s="132">
        <v>-88500</v>
      </c>
    </row>
    <row r="6426" spans="1:9" ht="13.5" customHeight="1" x14ac:dyDescent="0.2">
      <c r="A6426" s="127">
        <v>11513</v>
      </c>
      <c r="B6426" s="127" t="str">
        <f t="shared" si="101"/>
        <v>I03</v>
      </c>
      <c r="C6426" s="129" t="s">
        <v>7</v>
      </c>
      <c r="D6426" s="130">
        <v>-30328</v>
      </c>
      <c r="E6426" s="130">
        <v>-11699</v>
      </c>
      <c r="F6426" s="130">
        <v>0</v>
      </c>
      <c r="G6426" s="130">
        <v>-11699</v>
      </c>
      <c r="H6426" s="131">
        <v>38.574914270640996</v>
      </c>
      <c r="I6426" s="132">
        <v>-18629</v>
      </c>
    </row>
    <row r="6427" spans="1:9" ht="13.5" customHeight="1" x14ac:dyDescent="0.2">
      <c r="A6427" s="127">
        <v>11513</v>
      </c>
      <c r="B6427" s="127" t="str">
        <f t="shared" si="101"/>
        <v>I05</v>
      </c>
      <c r="C6427" s="129" t="s">
        <v>8</v>
      </c>
      <c r="D6427" s="130">
        <v>-8415</v>
      </c>
      <c r="E6427" s="130">
        <v>0</v>
      </c>
      <c r="F6427" s="130">
        <v>0</v>
      </c>
      <c r="G6427" s="130">
        <v>0</v>
      </c>
      <c r="H6427" s="131">
        <v>0</v>
      </c>
      <c r="I6427" s="132">
        <v>-8415</v>
      </c>
    </row>
    <row r="6428" spans="1:9" ht="13.5" customHeight="1" x14ac:dyDescent="0.2">
      <c r="A6428" s="127">
        <v>11513</v>
      </c>
      <c r="B6428" s="127" t="str">
        <f t="shared" si="101"/>
        <v>I06</v>
      </c>
      <c r="C6428" s="129" t="s">
        <v>9</v>
      </c>
      <c r="D6428" s="130">
        <v>-45120</v>
      </c>
      <c r="E6428" s="130">
        <v>-3386.01</v>
      </c>
      <c r="F6428" s="130">
        <v>0</v>
      </c>
      <c r="G6428" s="130">
        <v>-3386.01</v>
      </c>
      <c r="H6428" s="131">
        <v>7.5044547872340424</v>
      </c>
      <c r="I6428" s="132">
        <v>-41733.99</v>
      </c>
    </row>
    <row r="6429" spans="1:9" ht="13.5" customHeight="1" x14ac:dyDescent="0.2">
      <c r="A6429" s="127">
        <v>11513</v>
      </c>
      <c r="B6429" s="127" t="str">
        <f t="shared" si="101"/>
        <v>I10</v>
      </c>
      <c r="C6429" s="129" t="s">
        <v>63</v>
      </c>
      <c r="D6429" s="130">
        <v>-7317</v>
      </c>
      <c r="E6429" s="130">
        <v>0</v>
      </c>
      <c r="F6429" s="130">
        <v>0</v>
      </c>
      <c r="G6429" s="130">
        <v>0</v>
      </c>
      <c r="H6429" s="131">
        <v>0</v>
      </c>
      <c r="I6429" s="132">
        <v>-7317</v>
      </c>
    </row>
    <row r="6430" spans="1:9" ht="13.5" customHeight="1" x14ac:dyDescent="0.2">
      <c r="A6430" s="127">
        <v>11513</v>
      </c>
      <c r="B6430" s="127" t="str">
        <f t="shared" si="101"/>
        <v>I12</v>
      </c>
      <c r="C6430" s="129" t="s">
        <v>11</v>
      </c>
      <c r="D6430" s="130">
        <v>-2000</v>
      </c>
      <c r="E6430" s="130">
        <v>0</v>
      </c>
      <c r="F6430" s="130">
        <v>0</v>
      </c>
      <c r="G6430" s="130">
        <v>0</v>
      </c>
      <c r="H6430" s="131">
        <v>0</v>
      </c>
      <c r="I6430" s="132">
        <v>-2000</v>
      </c>
    </row>
    <row r="6431" spans="1:9" ht="13.5" customHeight="1" x14ac:dyDescent="0.2">
      <c r="A6431" s="127">
        <v>11513</v>
      </c>
      <c r="B6431" s="127" t="str">
        <f t="shared" si="101"/>
        <v>I13</v>
      </c>
      <c r="C6431" s="129" t="s">
        <v>12</v>
      </c>
      <c r="D6431" s="130">
        <v>-556454</v>
      </c>
      <c r="E6431" s="130">
        <v>-85250</v>
      </c>
      <c r="F6431" s="130">
        <v>0</v>
      </c>
      <c r="G6431" s="130">
        <v>-85250</v>
      </c>
      <c r="H6431" s="131">
        <v>15.320224133531255</v>
      </c>
      <c r="I6431" s="132">
        <v>-471204</v>
      </c>
    </row>
    <row r="6432" spans="1:9" ht="12.75" customHeight="1" x14ac:dyDescent="0.2">
      <c r="A6432" s="127">
        <v>11513</v>
      </c>
      <c r="B6432" s="127" t="str">
        <f t="shared" si="101"/>
        <v/>
      </c>
    </row>
    <row r="6433" spans="1:9" ht="13.5" customHeight="1" x14ac:dyDescent="0.2">
      <c r="A6433" s="127">
        <v>11513</v>
      </c>
      <c r="C6433" s="143" t="s">
        <v>14</v>
      </c>
      <c r="D6433" s="144">
        <v>-2027306</v>
      </c>
      <c r="E6433" s="144">
        <v>-496799.01</v>
      </c>
      <c r="F6433" s="144">
        <v>0</v>
      </c>
      <c r="G6433" s="144">
        <v>-496799.01</v>
      </c>
      <c r="H6433" s="145">
        <v>24.505378566432498</v>
      </c>
      <c r="I6433" s="146">
        <v>-1530506.99</v>
      </c>
    </row>
    <row r="6434" spans="1:9" ht="0.75" customHeight="1" x14ac:dyDescent="0.2">
      <c r="A6434" s="127">
        <v>11513</v>
      </c>
      <c r="B6434" s="127" t="str">
        <f t="shared" si="101"/>
        <v/>
      </c>
    </row>
    <row r="6435" spans="1:9" ht="13.5" customHeight="1" x14ac:dyDescent="0.2">
      <c r="A6435" s="127">
        <v>11513</v>
      </c>
      <c r="B6435" s="127" t="str">
        <f t="shared" si="101"/>
        <v>E01</v>
      </c>
      <c r="C6435" s="129" t="s">
        <v>15</v>
      </c>
      <c r="D6435" s="130">
        <v>1294837</v>
      </c>
      <c r="E6435" s="130">
        <v>270593.15000000002</v>
      </c>
      <c r="F6435" s="130">
        <v>0</v>
      </c>
      <c r="G6435" s="130">
        <v>270593.15000000002</v>
      </c>
      <c r="H6435" s="131">
        <v>20.897854324521159</v>
      </c>
      <c r="I6435" s="132">
        <v>1024243.85</v>
      </c>
    </row>
    <row r="6436" spans="1:9" ht="13.5" customHeight="1" x14ac:dyDescent="0.2">
      <c r="A6436" s="127">
        <v>11513</v>
      </c>
      <c r="B6436" s="127" t="str">
        <f t="shared" si="101"/>
        <v>E02</v>
      </c>
      <c r="C6436" s="129" t="s">
        <v>16</v>
      </c>
      <c r="D6436" s="130">
        <v>3050</v>
      </c>
      <c r="E6436" s="130">
        <v>360</v>
      </c>
      <c r="F6436" s="130">
        <v>0</v>
      </c>
      <c r="G6436" s="130">
        <v>360</v>
      </c>
      <c r="H6436" s="131">
        <v>11.803278688524591</v>
      </c>
      <c r="I6436" s="132">
        <v>2690</v>
      </c>
    </row>
    <row r="6437" spans="1:9" ht="13.5" customHeight="1" x14ac:dyDescent="0.2">
      <c r="A6437" s="127">
        <v>11513</v>
      </c>
      <c r="B6437" s="127" t="str">
        <f t="shared" si="101"/>
        <v>E03</v>
      </c>
      <c r="C6437" s="129" t="s">
        <v>17</v>
      </c>
      <c r="D6437" s="130">
        <v>154235</v>
      </c>
      <c r="E6437" s="130">
        <v>35193.83</v>
      </c>
      <c r="F6437" s="130">
        <v>0</v>
      </c>
      <c r="G6437" s="130">
        <v>35193.83</v>
      </c>
      <c r="H6437" s="131">
        <v>22.81831620578987</v>
      </c>
      <c r="I6437" s="132">
        <v>119041.17</v>
      </c>
    </row>
    <row r="6438" spans="1:9" ht="13.5" customHeight="1" x14ac:dyDescent="0.2">
      <c r="A6438" s="127">
        <v>11513</v>
      </c>
      <c r="B6438" s="127" t="str">
        <f t="shared" si="101"/>
        <v>E04</v>
      </c>
      <c r="C6438" s="129" t="s">
        <v>18</v>
      </c>
      <c r="D6438" s="130">
        <v>42687</v>
      </c>
      <c r="E6438" s="130">
        <v>7355.3</v>
      </c>
      <c r="F6438" s="130">
        <v>0</v>
      </c>
      <c r="G6438" s="130">
        <v>7355.3</v>
      </c>
      <c r="H6438" s="131">
        <v>17.230772834820904</v>
      </c>
      <c r="I6438" s="132">
        <v>35331.699999999997</v>
      </c>
    </row>
    <row r="6439" spans="1:9" ht="13.5" customHeight="1" x14ac:dyDescent="0.2">
      <c r="A6439" s="127">
        <v>11513</v>
      </c>
      <c r="B6439" s="127" t="str">
        <f t="shared" si="101"/>
        <v>E05</v>
      </c>
      <c r="C6439" s="129" t="s">
        <v>214</v>
      </c>
      <c r="D6439" s="130">
        <v>227744</v>
      </c>
      <c r="E6439" s="130">
        <v>40608.410000000003</v>
      </c>
      <c r="F6439" s="130">
        <v>0</v>
      </c>
      <c r="G6439" s="130">
        <v>40608.410000000003</v>
      </c>
      <c r="H6439" s="131">
        <v>17.830726605311227</v>
      </c>
      <c r="I6439" s="132">
        <v>187135.59</v>
      </c>
    </row>
    <row r="6440" spans="1:9" ht="13.5" customHeight="1" x14ac:dyDescent="0.2">
      <c r="A6440" s="127">
        <v>11513</v>
      </c>
      <c r="B6440" s="127" t="str">
        <f t="shared" si="101"/>
        <v>E08</v>
      </c>
      <c r="C6440" s="129" t="s">
        <v>20</v>
      </c>
      <c r="D6440" s="130">
        <v>8805</v>
      </c>
      <c r="E6440" s="130">
        <v>2566.4499999999998</v>
      </c>
      <c r="F6440" s="130">
        <v>0</v>
      </c>
      <c r="G6440" s="130">
        <v>2566.4499999999998</v>
      </c>
      <c r="H6440" s="131">
        <v>29.147643384440656</v>
      </c>
      <c r="I6440" s="132">
        <v>6238.55</v>
      </c>
    </row>
    <row r="6441" spans="1:9" ht="13.5" customHeight="1" x14ac:dyDescent="0.2">
      <c r="A6441" s="127">
        <v>11513</v>
      </c>
      <c r="B6441" s="127" t="str">
        <f t="shared" si="101"/>
        <v>E09</v>
      </c>
      <c r="C6441" s="129" t="s">
        <v>215</v>
      </c>
      <c r="D6441" s="130">
        <v>13450</v>
      </c>
      <c r="E6441" s="130">
        <v>1255</v>
      </c>
      <c r="F6441" s="130">
        <v>0</v>
      </c>
      <c r="G6441" s="130">
        <v>1255</v>
      </c>
      <c r="H6441" s="131">
        <v>9.3308550185873607</v>
      </c>
      <c r="I6441" s="132">
        <v>12195</v>
      </c>
    </row>
    <row r="6442" spans="1:9" ht="13.5" customHeight="1" x14ac:dyDescent="0.2">
      <c r="A6442" s="127">
        <v>11513</v>
      </c>
      <c r="B6442" s="127" t="str">
        <f t="shared" si="101"/>
        <v>E10</v>
      </c>
      <c r="C6442" s="129" t="s">
        <v>21</v>
      </c>
      <c r="D6442" s="130">
        <v>236</v>
      </c>
      <c r="E6442" s="130">
        <v>236</v>
      </c>
      <c r="F6442" s="130">
        <v>0</v>
      </c>
      <c r="G6442" s="130">
        <v>236</v>
      </c>
      <c r="H6442" s="131">
        <v>100</v>
      </c>
      <c r="I6442" s="132">
        <v>0</v>
      </c>
    </row>
    <row r="6443" spans="1:9" ht="13.5" customHeight="1" x14ac:dyDescent="0.2">
      <c r="A6443" s="127">
        <v>11513</v>
      </c>
      <c r="B6443" s="127" t="str">
        <f t="shared" si="101"/>
        <v>E11</v>
      </c>
      <c r="C6443" s="129" t="s">
        <v>22</v>
      </c>
      <c r="D6443" s="130">
        <v>9490</v>
      </c>
      <c r="E6443" s="130">
        <v>5653.76</v>
      </c>
      <c r="F6443" s="130">
        <v>0</v>
      </c>
      <c r="G6443" s="130">
        <v>5653.76</v>
      </c>
      <c r="H6443" s="131">
        <v>59.575974710221288</v>
      </c>
      <c r="I6443" s="132">
        <v>3836.24</v>
      </c>
    </row>
    <row r="6444" spans="1:9" ht="12.75" customHeight="1" x14ac:dyDescent="0.2">
      <c r="A6444" s="127">
        <v>11513</v>
      </c>
      <c r="B6444" s="127" t="str">
        <f t="shared" si="101"/>
        <v/>
      </c>
    </row>
    <row r="6445" spans="1:9" ht="13.5" customHeight="1" x14ac:dyDescent="0.2">
      <c r="A6445" s="127">
        <v>11513</v>
      </c>
      <c r="C6445" s="143" t="s">
        <v>23</v>
      </c>
      <c r="D6445" s="144">
        <v>1754534</v>
      </c>
      <c r="E6445" s="144">
        <v>363821.9</v>
      </c>
      <c r="F6445" s="144">
        <v>0</v>
      </c>
      <c r="G6445" s="144">
        <v>363821.9</v>
      </c>
      <c r="H6445" s="145">
        <v>20.736098588001145</v>
      </c>
      <c r="I6445" s="146">
        <v>1390712.1</v>
      </c>
    </row>
    <row r="6446" spans="1:9" ht="13.5" customHeight="1" x14ac:dyDescent="0.2">
      <c r="A6446" s="127">
        <v>11513</v>
      </c>
      <c r="B6446" s="127" t="str">
        <f t="shared" ref="B6446:B6469" si="102">LEFT(C6446,3)</f>
        <v>E12</v>
      </c>
      <c r="C6446" s="129" t="s">
        <v>24</v>
      </c>
      <c r="D6446" s="130">
        <v>21000</v>
      </c>
      <c r="E6446" s="130">
        <v>16810.490000000002</v>
      </c>
      <c r="F6446" s="130">
        <v>0</v>
      </c>
      <c r="G6446" s="130">
        <v>16810.490000000002</v>
      </c>
      <c r="H6446" s="131">
        <v>80.049952380952391</v>
      </c>
      <c r="I6446" s="132">
        <v>4189.5099999999975</v>
      </c>
    </row>
    <row r="6447" spans="1:9" ht="13.5" customHeight="1" x14ac:dyDescent="0.2">
      <c r="A6447" s="127">
        <v>11513</v>
      </c>
      <c r="B6447" s="127" t="str">
        <f t="shared" si="102"/>
        <v>E14</v>
      </c>
      <c r="C6447" s="129" t="s">
        <v>25</v>
      </c>
      <c r="D6447" s="130">
        <v>33990</v>
      </c>
      <c r="E6447" s="130">
        <v>5214</v>
      </c>
      <c r="F6447" s="130">
        <v>0</v>
      </c>
      <c r="G6447" s="130">
        <v>5214</v>
      </c>
      <c r="H6447" s="131">
        <v>15.339805825242717</v>
      </c>
      <c r="I6447" s="132">
        <v>28776</v>
      </c>
    </row>
    <row r="6448" spans="1:9" ht="13.5" customHeight="1" x14ac:dyDescent="0.2">
      <c r="A6448" s="127">
        <v>11513</v>
      </c>
      <c r="B6448" s="127" t="str">
        <f t="shared" si="102"/>
        <v>E15</v>
      </c>
      <c r="C6448" s="129" t="s">
        <v>26</v>
      </c>
      <c r="D6448" s="130">
        <v>4000</v>
      </c>
      <c r="E6448" s="130">
        <v>0</v>
      </c>
      <c r="F6448" s="130">
        <v>0</v>
      </c>
      <c r="G6448" s="130">
        <v>0</v>
      </c>
      <c r="H6448" s="131">
        <v>0</v>
      </c>
      <c r="I6448" s="132">
        <v>4000</v>
      </c>
    </row>
    <row r="6449" spans="1:9" ht="13.5" customHeight="1" x14ac:dyDescent="0.2">
      <c r="A6449" s="127">
        <v>11513</v>
      </c>
      <c r="B6449" s="127" t="str">
        <f t="shared" si="102"/>
        <v>E16</v>
      </c>
      <c r="C6449" s="129" t="s">
        <v>27</v>
      </c>
      <c r="D6449" s="130">
        <v>18932</v>
      </c>
      <c r="E6449" s="130">
        <v>4058.97</v>
      </c>
      <c r="F6449" s="130">
        <v>0</v>
      </c>
      <c r="G6449" s="130">
        <v>4058.97</v>
      </c>
      <c r="H6449" s="131">
        <v>21.439731671244452</v>
      </c>
      <c r="I6449" s="132">
        <v>14873.03</v>
      </c>
    </row>
    <row r="6450" spans="1:9" ht="13.5" customHeight="1" x14ac:dyDescent="0.2">
      <c r="A6450" s="127">
        <v>11513</v>
      </c>
      <c r="B6450" s="127" t="str">
        <f t="shared" si="102"/>
        <v>E17</v>
      </c>
      <c r="C6450" s="129" t="s">
        <v>28</v>
      </c>
      <c r="D6450" s="130">
        <v>7851</v>
      </c>
      <c r="E6450" s="130">
        <v>2072</v>
      </c>
      <c r="F6450" s="130">
        <v>0</v>
      </c>
      <c r="G6450" s="130">
        <v>2072</v>
      </c>
      <c r="H6450" s="131">
        <v>26.391542478665137</v>
      </c>
      <c r="I6450" s="132">
        <v>5779</v>
      </c>
    </row>
    <row r="6451" spans="1:9" ht="13.5" customHeight="1" x14ac:dyDescent="0.2">
      <c r="A6451" s="127">
        <v>11513</v>
      </c>
      <c r="B6451" s="127" t="str">
        <f t="shared" si="102"/>
        <v>E18</v>
      </c>
      <c r="C6451" s="129" t="s">
        <v>29</v>
      </c>
      <c r="D6451" s="130">
        <v>71613</v>
      </c>
      <c r="E6451" s="130">
        <v>10450.200000000001</v>
      </c>
      <c r="F6451" s="130">
        <v>0</v>
      </c>
      <c r="G6451" s="130">
        <v>10450.200000000001</v>
      </c>
      <c r="H6451" s="131">
        <v>14.592601901889322</v>
      </c>
      <c r="I6451" s="132">
        <v>61162.8</v>
      </c>
    </row>
    <row r="6452" spans="1:9" ht="12.75" customHeight="1" x14ac:dyDescent="0.2">
      <c r="A6452" s="127">
        <v>11513</v>
      </c>
      <c r="B6452" s="127" t="str">
        <f t="shared" si="102"/>
        <v/>
      </c>
    </row>
    <row r="6453" spans="1:9" ht="13.5" customHeight="1" x14ac:dyDescent="0.2">
      <c r="A6453" s="127">
        <v>11513</v>
      </c>
      <c r="C6453" s="143" t="s">
        <v>30</v>
      </c>
      <c r="D6453" s="144">
        <v>157386</v>
      </c>
      <c r="E6453" s="144">
        <v>38605.660000000003</v>
      </c>
      <c r="F6453" s="144">
        <v>0</v>
      </c>
      <c r="G6453" s="144">
        <v>38605.660000000003</v>
      </c>
      <c r="H6453" s="145">
        <v>24.529284688600004</v>
      </c>
      <c r="I6453" s="146">
        <v>118780.34</v>
      </c>
    </row>
    <row r="6454" spans="1:9" ht="13.5" customHeight="1" x14ac:dyDescent="0.2">
      <c r="A6454" s="127">
        <v>11513</v>
      </c>
      <c r="B6454" s="127" t="str">
        <f t="shared" si="102"/>
        <v>E19</v>
      </c>
      <c r="C6454" s="129" t="s">
        <v>31</v>
      </c>
      <c r="D6454" s="130">
        <v>41905</v>
      </c>
      <c r="E6454" s="130">
        <v>9975.67</v>
      </c>
      <c r="F6454" s="130">
        <v>0</v>
      </c>
      <c r="G6454" s="130">
        <v>9975.67</v>
      </c>
      <c r="H6454" s="131">
        <v>23.805440878176828</v>
      </c>
      <c r="I6454" s="132">
        <v>31929.33</v>
      </c>
    </row>
    <row r="6455" spans="1:9" ht="13.5" customHeight="1" x14ac:dyDescent="0.2">
      <c r="A6455" s="127">
        <v>11513</v>
      </c>
      <c r="B6455" s="127" t="str">
        <f t="shared" si="102"/>
        <v>E20</v>
      </c>
      <c r="C6455" s="129" t="s">
        <v>32</v>
      </c>
      <c r="D6455" s="130">
        <v>15548</v>
      </c>
      <c r="E6455" s="130">
        <v>8897.69</v>
      </c>
      <c r="F6455" s="130">
        <v>0</v>
      </c>
      <c r="G6455" s="130">
        <v>8897.69</v>
      </c>
      <c r="H6455" s="131">
        <v>57.227231798302036</v>
      </c>
      <c r="I6455" s="132">
        <v>6650.31</v>
      </c>
    </row>
    <row r="6456" spans="1:9" ht="13.5" customHeight="1" x14ac:dyDescent="0.2">
      <c r="A6456" s="127">
        <v>11513</v>
      </c>
      <c r="B6456" s="127" t="str">
        <f t="shared" si="102"/>
        <v>E21</v>
      </c>
      <c r="C6456" s="129" t="s">
        <v>302</v>
      </c>
      <c r="D6456" s="130">
        <v>22500</v>
      </c>
      <c r="E6456" s="130">
        <v>23079.87</v>
      </c>
      <c r="F6456" s="130">
        <v>0</v>
      </c>
      <c r="G6456" s="130">
        <v>23079.87</v>
      </c>
      <c r="H6456" s="131">
        <v>102.57719999999999</v>
      </c>
      <c r="I6456" s="132">
        <v>-579.87</v>
      </c>
    </row>
    <row r="6457" spans="1:9" ht="13.5" customHeight="1" x14ac:dyDescent="0.2">
      <c r="A6457" s="127">
        <v>11513</v>
      </c>
      <c r="B6457" s="127" t="str">
        <f t="shared" si="102"/>
        <v>E22</v>
      </c>
      <c r="C6457" s="129" t="s">
        <v>33</v>
      </c>
      <c r="D6457" s="130">
        <v>27763</v>
      </c>
      <c r="E6457" s="130">
        <v>11139.81</v>
      </c>
      <c r="F6457" s="130">
        <v>0</v>
      </c>
      <c r="G6457" s="130">
        <v>11139.81</v>
      </c>
      <c r="H6457" s="131">
        <v>40.124662320354425</v>
      </c>
      <c r="I6457" s="132">
        <v>16623.189999999999</v>
      </c>
    </row>
    <row r="6458" spans="1:9" ht="13.5" customHeight="1" x14ac:dyDescent="0.2">
      <c r="A6458" s="127">
        <v>11513</v>
      </c>
      <c r="B6458" s="127" t="str">
        <f t="shared" si="102"/>
        <v>E23</v>
      </c>
      <c r="C6458" s="129" t="s">
        <v>34</v>
      </c>
      <c r="D6458" s="130">
        <v>462</v>
      </c>
      <c r="E6458" s="130">
        <v>462</v>
      </c>
      <c r="F6458" s="130">
        <v>0</v>
      </c>
      <c r="G6458" s="130">
        <v>462</v>
      </c>
      <c r="H6458" s="131">
        <v>100</v>
      </c>
      <c r="I6458" s="132">
        <v>0</v>
      </c>
    </row>
    <row r="6459" spans="1:9" ht="13.5" customHeight="1" x14ac:dyDescent="0.2">
      <c r="A6459" s="127">
        <v>11513</v>
      </c>
      <c r="B6459" s="127" t="str">
        <f t="shared" si="102"/>
        <v>E25</v>
      </c>
      <c r="C6459" s="129" t="s">
        <v>36</v>
      </c>
      <c r="D6459" s="130">
        <v>966</v>
      </c>
      <c r="E6459" s="130">
        <v>0</v>
      </c>
      <c r="F6459" s="130">
        <v>0</v>
      </c>
      <c r="G6459" s="130">
        <v>0</v>
      </c>
      <c r="H6459" s="131">
        <v>0</v>
      </c>
      <c r="I6459" s="132">
        <v>966</v>
      </c>
    </row>
    <row r="6460" spans="1:9" ht="12.75" customHeight="1" x14ac:dyDescent="0.2">
      <c r="A6460" s="127">
        <v>11513</v>
      </c>
      <c r="B6460" s="127" t="str">
        <f t="shared" si="102"/>
        <v/>
      </c>
    </row>
    <row r="6461" spans="1:9" ht="13.5" customHeight="1" x14ac:dyDescent="0.2">
      <c r="A6461" s="127">
        <v>11513</v>
      </c>
      <c r="C6461" s="143" t="s">
        <v>37</v>
      </c>
      <c r="D6461" s="144">
        <v>109144</v>
      </c>
      <c r="E6461" s="144">
        <v>53555.040000000001</v>
      </c>
      <c r="F6461" s="144">
        <v>0</v>
      </c>
      <c r="G6461" s="144">
        <v>53555.040000000001</v>
      </c>
      <c r="H6461" s="145">
        <v>49.068240123140079</v>
      </c>
      <c r="I6461" s="146">
        <v>55588.959999999999</v>
      </c>
    </row>
    <row r="6462" spans="1:9" ht="13.5" customHeight="1" x14ac:dyDescent="0.2">
      <c r="A6462" s="127">
        <v>11513</v>
      </c>
      <c r="B6462" s="127" t="str">
        <f t="shared" si="102"/>
        <v>E27</v>
      </c>
      <c r="C6462" s="129" t="s">
        <v>39</v>
      </c>
      <c r="D6462" s="130">
        <v>7931</v>
      </c>
      <c r="E6462" s="130">
        <v>1296</v>
      </c>
      <c r="F6462" s="130">
        <v>0</v>
      </c>
      <c r="G6462" s="130">
        <v>1296</v>
      </c>
      <c r="H6462" s="131">
        <v>16.340940612785271</v>
      </c>
      <c r="I6462" s="132">
        <v>6635</v>
      </c>
    </row>
    <row r="6463" spans="1:9" ht="13.5" customHeight="1" x14ac:dyDescent="0.2">
      <c r="A6463" s="127">
        <v>11513</v>
      </c>
      <c r="B6463" s="127" t="str">
        <f t="shared" si="102"/>
        <v>E28</v>
      </c>
      <c r="C6463" s="129" t="s">
        <v>40</v>
      </c>
      <c r="D6463" s="130">
        <v>23512</v>
      </c>
      <c r="E6463" s="130">
        <v>5966.66</v>
      </c>
      <c r="F6463" s="130">
        <v>0</v>
      </c>
      <c r="G6463" s="130">
        <v>5966.66</v>
      </c>
      <c r="H6463" s="131">
        <v>25.377084042191218</v>
      </c>
      <c r="I6463" s="132">
        <v>17545.34</v>
      </c>
    </row>
    <row r="6464" spans="1:9" ht="12.75" customHeight="1" x14ac:dyDescent="0.2">
      <c r="A6464" s="127">
        <v>11513</v>
      </c>
      <c r="B6464" s="127" t="str">
        <f t="shared" si="102"/>
        <v/>
      </c>
    </row>
    <row r="6465" spans="1:9" ht="13.5" customHeight="1" x14ac:dyDescent="0.2">
      <c r="A6465" s="127">
        <v>11513</v>
      </c>
      <c r="C6465" s="143" t="s">
        <v>41</v>
      </c>
      <c r="D6465" s="144">
        <v>31443</v>
      </c>
      <c r="E6465" s="144">
        <v>7262.66</v>
      </c>
      <c r="F6465" s="144">
        <v>0</v>
      </c>
      <c r="G6465" s="144">
        <v>7262.66</v>
      </c>
      <c r="H6465" s="145">
        <v>23.097859618993098</v>
      </c>
      <c r="I6465" s="146">
        <v>24180.34</v>
      </c>
    </row>
    <row r="6466" spans="1:9" ht="13.5" customHeight="1" x14ac:dyDescent="0.2">
      <c r="A6466" s="127">
        <v>11513</v>
      </c>
      <c r="B6466" s="127" t="str">
        <f t="shared" si="102"/>
        <v>Con</v>
      </c>
      <c r="C6466" s="129" t="s">
        <v>42</v>
      </c>
      <c r="D6466" s="130">
        <v>12046</v>
      </c>
      <c r="E6466" s="130">
        <v>0</v>
      </c>
      <c r="F6466" s="130">
        <v>0</v>
      </c>
      <c r="G6466" s="130">
        <v>0</v>
      </c>
      <c r="H6466" s="131">
        <v>0</v>
      </c>
      <c r="I6466" s="132">
        <v>12046</v>
      </c>
    </row>
    <row r="6467" spans="1:9" ht="12.75" customHeight="1" x14ac:dyDescent="0.2">
      <c r="A6467" s="127">
        <v>11513</v>
      </c>
      <c r="B6467" s="127" t="str">
        <f t="shared" si="102"/>
        <v/>
      </c>
    </row>
    <row r="6468" spans="1:9" ht="13.5" customHeight="1" x14ac:dyDescent="0.2">
      <c r="A6468" s="127">
        <v>11513</v>
      </c>
      <c r="C6468" s="143" t="s">
        <v>44</v>
      </c>
      <c r="D6468" s="144">
        <v>12046</v>
      </c>
      <c r="E6468" s="144">
        <v>0</v>
      </c>
      <c r="F6468" s="144">
        <v>0</v>
      </c>
      <c r="G6468" s="144">
        <v>0</v>
      </c>
      <c r="H6468" s="145">
        <v>0</v>
      </c>
      <c r="I6468" s="146">
        <v>12046</v>
      </c>
    </row>
    <row r="6469" spans="1:9" ht="0.75" customHeight="1" x14ac:dyDescent="0.2">
      <c r="A6469" s="127">
        <v>11513</v>
      </c>
      <c r="B6469" s="127" t="str">
        <f t="shared" si="102"/>
        <v/>
      </c>
    </row>
    <row r="6470" spans="1:9" ht="15.75" customHeight="1" x14ac:dyDescent="0.2">
      <c r="A6470" s="127">
        <v>11513</v>
      </c>
      <c r="C6470" s="139" t="s">
        <v>45</v>
      </c>
      <c r="D6470" s="140">
        <v>2064553</v>
      </c>
      <c r="E6470" s="140">
        <v>463245.26</v>
      </c>
      <c r="F6470" s="140">
        <v>0</v>
      </c>
      <c r="G6470" s="140">
        <v>463245.26</v>
      </c>
      <c r="H6470" s="141">
        <v>22.438041551851661</v>
      </c>
      <c r="I6470" s="142">
        <v>1601307.74</v>
      </c>
    </row>
    <row r="6471" spans="1:9" ht="14.25" customHeight="1" x14ac:dyDescent="0.2">
      <c r="A6471" s="127">
        <v>11513</v>
      </c>
      <c r="B6471" s="127" t="s">
        <v>322</v>
      </c>
      <c r="C6471" s="161" t="s">
        <v>46</v>
      </c>
      <c r="D6471" s="162">
        <v>37247</v>
      </c>
      <c r="E6471" s="162">
        <v>-33553.75</v>
      </c>
      <c r="F6471" s="162">
        <v>0</v>
      </c>
      <c r="G6471" s="162">
        <v>-33553.75</v>
      </c>
      <c r="H6471" s="151">
        <v>-90.084436330442713</v>
      </c>
      <c r="I6471" s="152">
        <v>70800.75</v>
      </c>
    </row>
    <row r="6472" spans="1:9" ht="0.75" customHeight="1" x14ac:dyDescent="0.2">
      <c r="A6472" s="127">
        <v>11513</v>
      </c>
    </row>
    <row r="6473" spans="1:9" ht="14.25" customHeight="1" x14ac:dyDescent="0.2">
      <c r="A6473" s="127">
        <v>11513</v>
      </c>
      <c r="C6473" s="133" t="s">
        <v>58</v>
      </c>
      <c r="D6473" s="134">
        <v>37247</v>
      </c>
      <c r="E6473" s="134">
        <v>-33553.75</v>
      </c>
      <c r="F6473" s="134">
        <v>0</v>
      </c>
      <c r="G6473" s="134">
        <v>-33553.75</v>
      </c>
      <c r="H6473" s="135">
        <v>-90.084436330442713</v>
      </c>
      <c r="I6473" s="136">
        <v>70800.75</v>
      </c>
    </row>
    <row r="6475" spans="1:9" ht="13.5" customHeight="1" x14ac:dyDescent="0.2">
      <c r="I6475" s="137" t="s">
        <v>320</v>
      </c>
    </row>
  </sheetData>
  <autoFilter ref="A10:I6473"/>
  <mergeCells count="900">
    <mergeCell ref="C1:G3"/>
    <mergeCell ref="C4:G4"/>
    <mergeCell ref="C6:G7"/>
    <mergeCell ref="C9:C10"/>
    <mergeCell ref="D9:D10"/>
    <mergeCell ref="E9:E10"/>
    <mergeCell ref="F9:F10"/>
    <mergeCell ref="G9:G10"/>
    <mergeCell ref="H9:H10"/>
    <mergeCell ref="I9:I10"/>
    <mergeCell ref="C66:G68"/>
    <mergeCell ref="C69:G69"/>
    <mergeCell ref="C71:G72"/>
    <mergeCell ref="C74:C75"/>
    <mergeCell ref="D74:D75"/>
    <mergeCell ref="E74:E75"/>
    <mergeCell ref="F74:F75"/>
    <mergeCell ref="G74:G75"/>
    <mergeCell ref="H74:H75"/>
    <mergeCell ref="I74:I75"/>
    <mergeCell ref="C132:G134"/>
    <mergeCell ref="C135:G135"/>
    <mergeCell ref="C137:G138"/>
    <mergeCell ref="C140:C141"/>
    <mergeCell ref="D140:D141"/>
    <mergeCell ref="E140:E141"/>
    <mergeCell ref="F140:F141"/>
    <mergeCell ref="G140:G141"/>
    <mergeCell ref="H140:H141"/>
    <mergeCell ref="I140:I141"/>
    <mergeCell ref="C193:G195"/>
    <mergeCell ref="C196:G196"/>
    <mergeCell ref="C198:G199"/>
    <mergeCell ref="C201:C202"/>
    <mergeCell ref="D201:D202"/>
    <mergeCell ref="E201:E202"/>
    <mergeCell ref="F201:F202"/>
    <mergeCell ref="G201:G202"/>
    <mergeCell ref="H201:H202"/>
    <mergeCell ref="I201:I202"/>
    <mergeCell ref="C273:G275"/>
    <mergeCell ref="C276:G276"/>
    <mergeCell ref="C278:G279"/>
    <mergeCell ref="C281:C282"/>
    <mergeCell ref="D281:D282"/>
    <mergeCell ref="E281:E282"/>
    <mergeCell ref="F281:F282"/>
    <mergeCell ref="G281:G282"/>
    <mergeCell ref="H281:H282"/>
    <mergeCell ref="I281:I282"/>
    <mergeCell ref="C355:G357"/>
    <mergeCell ref="C358:G358"/>
    <mergeCell ref="C360:G361"/>
    <mergeCell ref="C363:C364"/>
    <mergeCell ref="D363:D364"/>
    <mergeCell ref="E363:E364"/>
    <mergeCell ref="F363:F364"/>
    <mergeCell ref="G363:G364"/>
    <mergeCell ref="H363:H364"/>
    <mergeCell ref="I363:I364"/>
    <mergeCell ref="C430:G432"/>
    <mergeCell ref="C433:G433"/>
    <mergeCell ref="C435:G436"/>
    <mergeCell ref="C438:C439"/>
    <mergeCell ref="D438:D439"/>
    <mergeCell ref="E438:E439"/>
    <mergeCell ref="F438:F439"/>
    <mergeCell ref="G438:G439"/>
    <mergeCell ref="H438:H439"/>
    <mergeCell ref="I438:I439"/>
    <mergeCell ref="C507:G509"/>
    <mergeCell ref="C510:G510"/>
    <mergeCell ref="C512:G513"/>
    <mergeCell ref="C515:C516"/>
    <mergeCell ref="D515:D516"/>
    <mergeCell ref="E515:E516"/>
    <mergeCell ref="F515:F516"/>
    <mergeCell ref="G515:G516"/>
    <mergeCell ref="H515:H516"/>
    <mergeCell ref="I515:I516"/>
    <mergeCell ref="C585:G587"/>
    <mergeCell ref="C588:G588"/>
    <mergeCell ref="C590:G591"/>
    <mergeCell ref="C593:C594"/>
    <mergeCell ref="D593:D594"/>
    <mergeCell ref="E593:E594"/>
    <mergeCell ref="F593:F594"/>
    <mergeCell ref="G593:G594"/>
    <mergeCell ref="H593:H594"/>
    <mergeCell ref="I593:I594"/>
    <mergeCell ref="C660:G662"/>
    <mergeCell ref="C663:G663"/>
    <mergeCell ref="C665:G666"/>
    <mergeCell ref="C668:C669"/>
    <mergeCell ref="D668:D669"/>
    <mergeCell ref="E668:E669"/>
    <mergeCell ref="F668:F669"/>
    <mergeCell ref="G668:G669"/>
    <mergeCell ref="H668:H669"/>
    <mergeCell ref="I668:I669"/>
    <mergeCell ref="C723:G725"/>
    <mergeCell ref="C726:G726"/>
    <mergeCell ref="C728:G729"/>
    <mergeCell ref="C731:C732"/>
    <mergeCell ref="D731:D732"/>
    <mergeCell ref="E731:E732"/>
    <mergeCell ref="F731:F732"/>
    <mergeCell ref="G731:G732"/>
    <mergeCell ref="H731:H732"/>
    <mergeCell ref="I731:I732"/>
    <mergeCell ref="C799:G801"/>
    <mergeCell ref="C802:G802"/>
    <mergeCell ref="C804:G805"/>
    <mergeCell ref="C807:C808"/>
    <mergeCell ref="D807:D808"/>
    <mergeCell ref="E807:E808"/>
    <mergeCell ref="F807:F808"/>
    <mergeCell ref="G807:G808"/>
    <mergeCell ref="H807:H808"/>
    <mergeCell ref="I807:I808"/>
    <mergeCell ref="C880:G882"/>
    <mergeCell ref="C883:G883"/>
    <mergeCell ref="C885:G886"/>
    <mergeCell ref="C888:C889"/>
    <mergeCell ref="D888:D889"/>
    <mergeCell ref="E888:E889"/>
    <mergeCell ref="F888:F889"/>
    <mergeCell ref="G888:G889"/>
    <mergeCell ref="H888:H889"/>
    <mergeCell ref="I888:I889"/>
    <mergeCell ref="C959:G961"/>
    <mergeCell ref="C962:G962"/>
    <mergeCell ref="C964:G965"/>
    <mergeCell ref="C967:C968"/>
    <mergeCell ref="D967:D968"/>
    <mergeCell ref="E967:E968"/>
    <mergeCell ref="F967:F968"/>
    <mergeCell ref="G967:G968"/>
    <mergeCell ref="H967:H968"/>
    <mergeCell ref="I967:I968"/>
    <mergeCell ref="C1037:G1039"/>
    <mergeCell ref="C1040:G1040"/>
    <mergeCell ref="C1042:G1043"/>
    <mergeCell ref="C1045:C1046"/>
    <mergeCell ref="D1045:D1046"/>
    <mergeCell ref="E1045:E1046"/>
    <mergeCell ref="F1045:F1046"/>
    <mergeCell ref="G1045:G1046"/>
    <mergeCell ref="H1045:H1046"/>
    <mergeCell ref="I1045:I1046"/>
    <mergeCell ref="C1115:G1117"/>
    <mergeCell ref="C1118:G1118"/>
    <mergeCell ref="C1120:G1121"/>
    <mergeCell ref="C1123:C1124"/>
    <mergeCell ref="D1123:D1124"/>
    <mergeCell ref="E1123:E1124"/>
    <mergeCell ref="F1123:F1124"/>
    <mergeCell ref="G1123:G1124"/>
    <mergeCell ref="H1123:H1124"/>
    <mergeCell ref="I1123:I1124"/>
    <mergeCell ref="C1190:G1192"/>
    <mergeCell ref="C1193:G1193"/>
    <mergeCell ref="C1195:G1196"/>
    <mergeCell ref="C1198:C1199"/>
    <mergeCell ref="D1198:D1199"/>
    <mergeCell ref="E1198:E1199"/>
    <mergeCell ref="F1198:F1199"/>
    <mergeCell ref="G1198:G1199"/>
    <mergeCell ref="H1198:H1199"/>
    <mergeCell ref="I1198:I1199"/>
    <mergeCell ref="C1266:G1268"/>
    <mergeCell ref="C1269:G1269"/>
    <mergeCell ref="C1271:G1272"/>
    <mergeCell ref="C1274:C1275"/>
    <mergeCell ref="D1274:D1275"/>
    <mergeCell ref="E1274:E1275"/>
    <mergeCell ref="F1274:F1275"/>
    <mergeCell ref="G1274:G1275"/>
    <mergeCell ref="H1274:H1275"/>
    <mergeCell ref="I1274:I1275"/>
    <mergeCell ref="C1341:G1343"/>
    <mergeCell ref="C1344:G1344"/>
    <mergeCell ref="C1346:G1347"/>
    <mergeCell ref="C1349:C1350"/>
    <mergeCell ref="D1349:D1350"/>
    <mergeCell ref="E1349:E1350"/>
    <mergeCell ref="F1349:F1350"/>
    <mergeCell ref="G1349:G1350"/>
    <mergeCell ref="H1349:H1350"/>
    <mergeCell ref="I1349:I1350"/>
    <mergeCell ref="C1419:G1421"/>
    <mergeCell ref="C1422:G1422"/>
    <mergeCell ref="C1424:G1425"/>
    <mergeCell ref="C1427:C1428"/>
    <mergeCell ref="D1427:D1428"/>
    <mergeCell ref="E1427:E1428"/>
    <mergeCell ref="F1427:F1428"/>
    <mergeCell ref="G1427:G1428"/>
    <mergeCell ref="H1427:H1428"/>
    <mergeCell ref="I1427:I1428"/>
    <mergeCell ref="C1499:G1501"/>
    <mergeCell ref="C1502:G1502"/>
    <mergeCell ref="C1504:G1505"/>
    <mergeCell ref="C1507:C1508"/>
    <mergeCell ref="D1507:D1508"/>
    <mergeCell ref="E1507:E1508"/>
    <mergeCell ref="F1507:F1508"/>
    <mergeCell ref="G1507:G1508"/>
    <mergeCell ref="H1507:H1508"/>
    <mergeCell ref="I1507:I1508"/>
    <mergeCell ref="C1577:G1579"/>
    <mergeCell ref="C1580:G1580"/>
    <mergeCell ref="C1582:G1583"/>
    <mergeCell ref="C1585:C1586"/>
    <mergeCell ref="D1585:D1586"/>
    <mergeCell ref="E1585:E1586"/>
    <mergeCell ref="F1585:F1586"/>
    <mergeCell ref="G1585:G1586"/>
    <mergeCell ref="H1585:H1586"/>
    <mergeCell ref="I1585:I1586"/>
    <mergeCell ref="C1651:G1653"/>
    <mergeCell ref="C1654:G1654"/>
    <mergeCell ref="C1656:G1657"/>
    <mergeCell ref="C1659:C1660"/>
    <mergeCell ref="D1659:D1660"/>
    <mergeCell ref="E1659:E1660"/>
    <mergeCell ref="F1659:F1660"/>
    <mergeCell ref="G1659:G1660"/>
    <mergeCell ref="H1659:H1660"/>
    <mergeCell ref="I1659:I1660"/>
    <mergeCell ref="C1724:G1726"/>
    <mergeCell ref="C1727:G1727"/>
    <mergeCell ref="C1729:G1730"/>
    <mergeCell ref="C1732:C1733"/>
    <mergeCell ref="D1732:D1733"/>
    <mergeCell ref="E1732:E1733"/>
    <mergeCell ref="F1732:F1733"/>
    <mergeCell ref="G1732:G1733"/>
    <mergeCell ref="H1732:H1733"/>
    <mergeCell ref="I1732:I1733"/>
    <mergeCell ref="C1798:G1800"/>
    <mergeCell ref="C1801:G1801"/>
    <mergeCell ref="C1803:G1804"/>
    <mergeCell ref="C1806:C1807"/>
    <mergeCell ref="D1806:D1807"/>
    <mergeCell ref="E1806:E1807"/>
    <mergeCell ref="F1806:F1807"/>
    <mergeCell ref="G1806:G1807"/>
    <mergeCell ref="H1806:H1807"/>
    <mergeCell ref="I1806:I1807"/>
    <mergeCell ref="C1873:G1875"/>
    <mergeCell ref="C1876:G1876"/>
    <mergeCell ref="C1878:G1879"/>
    <mergeCell ref="C1881:C1882"/>
    <mergeCell ref="D1881:D1882"/>
    <mergeCell ref="E1881:E1882"/>
    <mergeCell ref="F1881:F1882"/>
    <mergeCell ref="G1881:G1882"/>
    <mergeCell ref="H1881:H1882"/>
    <mergeCell ref="I1881:I1882"/>
    <mergeCell ref="C1950:G1952"/>
    <mergeCell ref="C1953:G1953"/>
    <mergeCell ref="C1955:G1956"/>
    <mergeCell ref="C1958:C1959"/>
    <mergeCell ref="D1958:D1959"/>
    <mergeCell ref="E1958:E1959"/>
    <mergeCell ref="F1958:F1959"/>
    <mergeCell ref="G1958:G1959"/>
    <mergeCell ref="H1958:H1959"/>
    <mergeCell ref="I1958:I1959"/>
    <mergeCell ref="C2023:G2025"/>
    <mergeCell ref="C2026:G2026"/>
    <mergeCell ref="C2028:G2029"/>
    <mergeCell ref="C2031:C2032"/>
    <mergeCell ref="D2031:D2032"/>
    <mergeCell ref="E2031:E2032"/>
    <mergeCell ref="F2031:F2032"/>
    <mergeCell ref="G2031:G2032"/>
    <mergeCell ref="H2031:H2032"/>
    <mergeCell ref="I2031:I2032"/>
    <mergeCell ref="C2094:G2096"/>
    <mergeCell ref="C2097:G2097"/>
    <mergeCell ref="C2099:G2100"/>
    <mergeCell ref="C2102:C2103"/>
    <mergeCell ref="D2102:D2103"/>
    <mergeCell ref="E2102:E2103"/>
    <mergeCell ref="F2102:F2103"/>
    <mergeCell ref="G2102:G2103"/>
    <mergeCell ref="H2102:H2103"/>
    <mergeCell ref="I2102:I2103"/>
    <mergeCell ref="C2171:G2173"/>
    <mergeCell ref="C2174:G2174"/>
    <mergeCell ref="C2176:G2177"/>
    <mergeCell ref="C2179:C2180"/>
    <mergeCell ref="D2179:D2180"/>
    <mergeCell ref="E2179:E2180"/>
    <mergeCell ref="F2179:F2180"/>
    <mergeCell ref="G2179:G2180"/>
    <mergeCell ref="H2179:H2180"/>
    <mergeCell ref="I2179:I2180"/>
    <mergeCell ref="C2246:G2248"/>
    <mergeCell ref="C2249:G2249"/>
    <mergeCell ref="C2251:G2252"/>
    <mergeCell ref="C2254:C2255"/>
    <mergeCell ref="D2254:D2255"/>
    <mergeCell ref="E2254:E2255"/>
    <mergeCell ref="F2254:F2255"/>
    <mergeCell ref="G2254:G2255"/>
    <mergeCell ref="H2254:H2255"/>
    <mergeCell ref="I2254:I2255"/>
    <mergeCell ref="C2316:G2318"/>
    <mergeCell ref="C2319:G2319"/>
    <mergeCell ref="C2321:G2322"/>
    <mergeCell ref="C2324:C2325"/>
    <mergeCell ref="D2324:D2325"/>
    <mergeCell ref="E2324:E2325"/>
    <mergeCell ref="F2324:F2325"/>
    <mergeCell ref="G2324:G2325"/>
    <mergeCell ref="H2324:H2325"/>
    <mergeCell ref="I2324:I2325"/>
    <mergeCell ref="C2391:G2393"/>
    <mergeCell ref="C2394:G2394"/>
    <mergeCell ref="C2396:G2397"/>
    <mergeCell ref="C2399:C2400"/>
    <mergeCell ref="D2399:D2400"/>
    <mergeCell ref="E2399:E2400"/>
    <mergeCell ref="F2399:F2400"/>
    <mergeCell ref="G2399:G2400"/>
    <mergeCell ref="H2399:H2400"/>
    <mergeCell ref="I2399:I2400"/>
    <mergeCell ref="C2466:G2468"/>
    <mergeCell ref="C2469:G2469"/>
    <mergeCell ref="C2471:G2472"/>
    <mergeCell ref="C2474:C2475"/>
    <mergeCell ref="D2474:D2475"/>
    <mergeCell ref="E2474:E2475"/>
    <mergeCell ref="F2474:F2475"/>
    <mergeCell ref="G2474:G2475"/>
    <mergeCell ref="H2474:H2475"/>
    <mergeCell ref="I2474:I2475"/>
    <mergeCell ref="C2541:G2543"/>
    <mergeCell ref="C2544:G2544"/>
    <mergeCell ref="C2546:G2547"/>
    <mergeCell ref="C2549:C2550"/>
    <mergeCell ref="D2549:D2550"/>
    <mergeCell ref="E2549:E2550"/>
    <mergeCell ref="F2549:F2550"/>
    <mergeCell ref="G2549:G2550"/>
    <mergeCell ref="H2549:H2550"/>
    <mergeCell ref="I2549:I2550"/>
    <mergeCell ref="C2614:G2616"/>
    <mergeCell ref="C2617:G2617"/>
    <mergeCell ref="C2619:G2620"/>
    <mergeCell ref="C2622:C2623"/>
    <mergeCell ref="D2622:D2623"/>
    <mergeCell ref="E2622:E2623"/>
    <mergeCell ref="F2622:F2623"/>
    <mergeCell ref="G2622:G2623"/>
    <mergeCell ref="H2622:H2623"/>
    <mergeCell ref="I2622:I2623"/>
    <mergeCell ref="C2691:G2693"/>
    <mergeCell ref="C2694:G2694"/>
    <mergeCell ref="C2696:G2697"/>
    <mergeCell ref="C2699:C2700"/>
    <mergeCell ref="D2699:D2700"/>
    <mergeCell ref="E2699:E2700"/>
    <mergeCell ref="F2699:F2700"/>
    <mergeCell ref="G2699:G2700"/>
    <mergeCell ref="H2699:H2700"/>
    <mergeCell ref="I2699:I2700"/>
    <mergeCell ref="C2766:G2768"/>
    <mergeCell ref="C2769:G2769"/>
    <mergeCell ref="C2771:G2772"/>
    <mergeCell ref="C2774:C2775"/>
    <mergeCell ref="D2774:D2775"/>
    <mergeCell ref="E2774:E2775"/>
    <mergeCell ref="F2774:F2775"/>
    <mergeCell ref="G2774:G2775"/>
    <mergeCell ref="H2774:H2775"/>
    <mergeCell ref="I2774:I2775"/>
    <mergeCell ref="C2834:G2836"/>
    <mergeCell ref="C2837:G2837"/>
    <mergeCell ref="C2839:G2840"/>
    <mergeCell ref="C2842:C2843"/>
    <mergeCell ref="D2842:D2843"/>
    <mergeCell ref="E2842:E2843"/>
    <mergeCell ref="F2842:F2843"/>
    <mergeCell ref="G2842:G2843"/>
    <mergeCell ref="H2842:H2843"/>
    <mergeCell ref="I2842:I2843"/>
    <mergeCell ref="C2911:G2913"/>
    <mergeCell ref="C2914:G2914"/>
    <mergeCell ref="C2916:G2917"/>
    <mergeCell ref="C2919:C2920"/>
    <mergeCell ref="D2919:D2920"/>
    <mergeCell ref="E2919:E2920"/>
    <mergeCell ref="F2919:F2920"/>
    <mergeCell ref="G2919:G2920"/>
    <mergeCell ref="H2919:H2920"/>
    <mergeCell ref="I2919:I2920"/>
    <mergeCell ref="C2983:G2985"/>
    <mergeCell ref="C2986:G2986"/>
    <mergeCell ref="C2988:G2989"/>
    <mergeCell ref="C2991:C2992"/>
    <mergeCell ref="D2991:D2992"/>
    <mergeCell ref="E2991:E2992"/>
    <mergeCell ref="F2991:F2992"/>
    <mergeCell ref="G2991:G2992"/>
    <mergeCell ref="H2991:H2992"/>
    <mergeCell ref="I2991:I2992"/>
    <mergeCell ref="C3047:G3049"/>
    <mergeCell ref="C3050:G3050"/>
    <mergeCell ref="C3052:G3053"/>
    <mergeCell ref="C3055:C3056"/>
    <mergeCell ref="D3055:D3056"/>
    <mergeCell ref="E3055:E3056"/>
    <mergeCell ref="F3055:F3056"/>
    <mergeCell ref="G3055:G3056"/>
    <mergeCell ref="H3055:H3056"/>
    <mergeCell ref="I3055:I3056"/>
    <mergeCell ref="C3110:G3112"/>
    <mergeCell ref="C3113:G3113"/>
    <mergeCell ref="C3115:G3116"/>
    <mergeCell ref="C3118:C3119"/>
    <mergeCell ref="D3118:D3119"/>
    <mergeCell ref="E3118:E3119"/>
    <mergeCell ref="F3118:F3119"/>
    <mergeCell ref="G3118:G3119"/>
    <mergeCell ref="H3118:H3119"/>
    <mergeCell ref="I3118:I3119"/>
    <mergeCell ref="C3175:G3177"/>
    <mergeCell ref="C3178:G3178"/>
    <mergeCell ref="C3180:G3181"/>
    <mergeCell ref="C3183:C3184"/>
    <mergeCell ref="D3183:D3184"/>
    <mergeCell ref="E3183:E3184"/>
    <mergeCell ref="F3183:F3184"/>
    <mergeCell ref="G3183:G3184"/>
    <mergeCell ref="H3183:H3184"/>
    <mergeCell ref="I3183:I3184"/>
    <mergeCell ref="C3239:G3241"/>
    <mergeCell ref="C3242:G3242"/>
    <mergeCell ref="C3244:G3245"/>
    <mergeCell ref="C3247:C3248"/>
    <mergeCell ref="D3247:D3248"/>
    <mergeCell ref="E3247:E3248"/>
    <mergeCell ref="F3247:F3248"/>
    <mergeCell ref="G3247:G3248"/>
    <mergeCell ref="H3247:H3248"/>
    <mergeCell ref="I3247:I3248"/>
    <mergeCell ref="C3304:G3306"/>
    <mergeCell ref="C3307:G3307"/>
    <mergeCell ref="C3309:G3310"/>
    <mergeCell ref="C3312:C3313"/>
    <mergeCell ref="D3312:D3313"/>
    <mergeCell ref="E3312:E3313"/>
    <mergeCell ref="F3312:F3313"/>
    <mergeCell ref="G3312:G3313"/>
    <mergeCell ref="H3312:H3313"/>
    <mergeCell ref="I3312:I3313"/>
    <mergeCell ref="C3369:G3371"/>
    <mergeCell ref="C3372:G3372"/>
    <mergeCell ref="C3374:G3375"/>
    <mergeCell ref="C3377:C3378"/>
    <mergeCell ref="D3377:D3378"/>
    <mergeCell ref="E3377:E3378"/>
    <mergeCell ref="F3377:F3378"/>
    <mergeCell ref="G3377:G3378"/>
    <mergeCell ref="H3377:H3378"/>
    <mergeCell ref="I3377:I3378"/>
    <mergeCell ref="C3436:G3438"/>
    <mergeCell ref="C3439:G3439"/>
    <mergeCell ref="C3441:G3442"/>
    <mergeCell ref="C3444:C3445"/>
    <mergeCell ref="D3444:D3445"/>
    <mergeCell ref="E3444:E3445"/>
    <mergeCell ref="F3444:F3445"/>
    <mergeCell ref="G3444:G3445"/>
    <mergeCell ref="H3444:H3445"/>
    <mergeCell ref="I3444:I3445"/>
    <mergeCell ref="C3513:G3515"/>
    <mergeCell ref="C3516:G3516"/>
    <mergeCell ref="C3518:G3519"/>
    <mergeCell ref="C3521:C3522"/>
    <mergeCell ref="D3521:D3522"/>
    <mergeCell ref="E3521:E3522"/>
    <mergeCell ref="F3521:F3522"/>
    <mergeCell ref="G3521:G3522"/>
    <mergeCell ref="H3521:H3522"/>
    <mergeCell ref="I3521:I3522"/>
    <mergeCell ref="C3578:G3580"/>
    <mergeCell ref="C3581:G3581"/>
    <mergeCell ref="C3583:G3584"/>
    <mergeCell ref="C3586:C3587"/>
    <mergeCell ref="D3586:D3587"/>
    <mergeCell ref="E3586:E3587"/>
    <mergeCell ref="F3586:F3587"/>
    <mergeCell ref="G3586:G3587"/>
    <mergeCell ref="H3586:H3587"/>
    <mergeCell ref="I3586:I3587"/>
    <mergeCell ref="C3643:G3645"/>
    <mergeCell ref="C3646:G3646"/>
    <mergeCell ref="C3648:G3649"/>
    <mergeCell ref="C3651:C3652"/>
    <mergeCell ref="D3651:D3652"/>
    <mergeCell ref="E3651:E3652"/>
    <mergeCell ref="F3651:F3652"/>
    <mergeCell ref="G3651:G3652"/>
    <mergeCell ref="H3651:H3652"/>
    <mergeCell ref="I3651:I3652"/>
    <mergeCell ref="C3718:G3720"/>
    <mergeCell ref="C3721:G3721"/>
    <mergeCell ref="C3723:G3724"/>
    <mergeCell ref="C3726:C3727"/>
    <mergeCell ref="D3726:D3727"/>
    <mergeCell ref="E3726:E3727"/>
    <mergeCell ref="F3726:F3727"/>
    <mergeCell ref="G3726:G3727"/>
    <mergeCell ref="H3726:H3727"/>
    <mergeCell ref="I3726:I3727"/>
    <mergeCell ref="C3798:G3800"/>
    <mergeCell ref="C3801:G3801"/>
    <mergeCell ref="C3803:G3804"/>
    <mergeCell ref="C3806:C3807"/>
    <mergeCell ref="D3806:D3807"/>
    <mergeCell ref="E3806:E3807"/>
    <mergeCell ref="F3806:F3807"/>
    <mergeCell ref="G3806:G3807"/>
    <mergeCell ref="H3806:H3807"/>
    <mergeCell ref="I3806:I3807"/>
    <mergeCell ref="C3874:G3876"/>
    <mergeCell ref="C3877:G3877"/>
    <mergeCell ref="C3879:G3880"/>
    <mergeCell ref="C3882:C3883"/>
    <mergeCell ref="D3882:D3883"/>
    <mergeCell ref="E3882:E3883"/>
    <mergeCell ref="F3882:F3883"/>
    <mergeCell ref="G3882:G3883"/>
    <mergeCell ref="H3882:H3883"/>
    <mergeCell ref="I3882:I3883"/>
    <mergeCell ref="C3938:G3940"/>
    <mergeCell ref="C3941:G3941"/>
    <mergeCell ref="C3943:G3944"/>
    <mergeCell ref="C3946:C3947"/>
    <mergeCell ref="D3946:D3947"/>
    <mergeCell ref="E3946:E3947"/>
    <mergeCell ref="F3946:F3947"/>
    <mergeCell ref="G3946:G3947"/>
    <mergeCell ref="H3946:H3947"/>
    <mergeCell ref="I3946:I3947"/>
    <mergeCell ref="C4001:G4003"/>
    <mergeCell ref="C4004:G4004"/>
    <mergeCell ref="C4006:G4007"/>
    <mergeCell ref="C4009:C4010"/>
    <mergeCell ref="D4009:D4010"/>
    <mergeCell ref="E4009:E4010"/>
    <mergeCell ref="F4009:F4010"/>
    <mergeCell ref="G4009:G4010"/>
    <mergeCell ref="H4009:H4010"/>
    <mergeCell ref="I4009:I4010"/>
    <mergeCell ref="C4078:G4080"/>
    <mergeCell ref="C4081:G4081"/>
    <mergeCell ref="C4083:G4084"/>
    <mergeCell ref="C4086:C4087"/>
    <mergeCell ref="D4086:D4087"/>
    <mergeCell ref="E4086:E4087"/>
    <mergeCell ref="F4086:F4087"/>
    <mergeCell ref="G4086:G4087"/>
    <mergeCell ref="H4086:H4087"/>
    <mergeCell ref="I4086:I4087"/>
    <mergeCell ref="C4144:G4146"/>
    <mergeCell ref="C4147:G4147"/>
    <mergeCell ref="C4149:G4150"/>
    <mergeCell ref="C4152:C4153"/>
    <mergeCell ref="D4152:D4153"/>
    <mergeCell ref="E4152:E4153"/>
    <mergeCell ref="F4152:F4153"/>
    <mergeCell ref="G4152:G4153"/>
    <mergeCell ref="H4152:H4153"/>
    <mergeCell ref="I4152:I4153"/>
    <mergeCell ref="C4209:G4211"/>
    <mergeCell ref="C4212:G4212"/>
    <mergeCell ref="C4214:G4215"/>
    <mergeCell ref="C4217:C4218"/>
    <mergeCell ref="D4217:D4218"/>
    <mergeCell ref="E4217:E4218"/>
    <mergeCell ref="F4217:F4218"/>
    <mergeCell ref="G4217:G4218"/>
    <mergeCell ref="H4217:H4218"/>
    <mergeCell ref="I4217:I4218"/>
    <mergeCell ref="C4278:G4280"/>
    <mergeCell ref="C4281:G4281"/>
    <mergeCell ref="C4283:G4284"/>
    <mergeCell ref="C4286:C4287"/>
    <mergeCell ref="D4286:D4287"/>
    <mergeCell ref="E4286:E4287"/>
    <mergeCell ref="F4286:F4287"/>
    <mergeCell ref="G4286:G4287"/>
    <mergeCell ref="H4286:H4287"/>
    <mergeCell ref="I4286:I4287"/>
    <mergeCell ref="C4349:G4351"/>
    <mergeCell ref="C4352:G4352"/>
    <mergeCell ref="C4354:G4355"/>
    <mergeCell ref="C4357:C4358"/>
    <mergeCell ref="D4357:D4358"/>
    <mergeCell ref="E4357:E4358"/>
    <mergeCell ref="F4357:F4358"/>
    <mergeCell ref="G4357:G4358"/>
    <mergeCell ref="H4357:H4358"/>
    <mergeCell ref="I4357:I4358"/>
    <mergeCell ref="C4414:G4416"/>
    <mergeCell ref="C4417:G4417"/>
    <mergeCell ref="C4419:G4420"/>
    <mergeCell ref="C4422:C4423"/>
    <mergeCell ref="D4422:D4423"/>
    <mergeCell ref="E4422:E4423"/>
    <mergeCell ref="F4422:F4423"/>
    <mergeCell ref="G4422:G4423"/>
    <mergeCell ref="H4422:H4423"/>
    <mergeCell ref="I4422:I4423"/>
    <mergeCell ref="C4482:G4484"/>
    <mergeCell ref="C4485:G4485"/>
    <mergeCell ref="C4487:G4488"/>
    <mergeCell ref="C4490:C4491"/>
    <mergeCell ref="D4490:D4491"/>
    <mergeCell ref="E4490:E4491"/>
    <mergeCell ref="F4490:F4491"/>
    <mergeCell ref="G4490:G4491"/>
    <mergeCell ref="H4490:H4491"/>
    <mergeCell ref="I4490:I4491"/>
    <mergeCell ref="C4558:G4560"/>
    <mergeCell ref="C4561:G4561"/>
    <mergeCell ref="C4563:G4564"/>
    <mergeCell ref="C4566:C4567"/>
    <mergeCell ref="D4566:D4567"/>
    <mergeCell ref="E4566:E4567"/>
    <mergeCell ref="F4566:F4567"/>
    <mergeCell ref="G4566:G4567"/>
    <mergeCell ref="H4566:H4567"/>
    <mergeCell ref="I4566:I4567"/>
    <mergeCell ref="C4634:G4636"/>
    <mergeCell ref="C4637:G4637"/>
    <mergeCell ref="C4639:G4640"/>
    <mergeCell ref="C4642:C4643"/>
    <mergeCell ref="D4642:D4643"/>
    <mergeCell ref="E4642:E4643"/>
    <mergeCell ref="F4642:F4643"/>
    <mergeCell ref="G4642:G4643"/>
    <mergeCell ref="H4642:H4643"/>
    <mergeCell ref="I4642:I4643"/>
    <mergeCell ref="C4709:G4711"/>
    <mergeCell ref="C4712:G4712"/>
    <mergeCell ref="C4714:G4715"/>
    <mergeCell ref="C4717:C4718"/>
    <mergeCell ref="D4717:D4718"/>
    <mergeCell ref="E4717:E4718"/>
    <mergeCell ref="F4717:F4718"/>
    <mergeCell ref="G4717:G4718"/>
    <mergeCell ref="H4717:H4718"/>
    <mergeCell ref="I4717:I4718"/>
    <mergeCell ref="C4786:G4788"/>
    <mergeCell ref="C4789:G4789"/>
    <mergeCell ref="C4791:G4792"/>
    <mergeCell ref="C4794:C4795"/>
    <mergeCell ref="D4794:D4795"/>
    <mergeCell ref="E4794:E4795"/>
    <mergeCell ref="F4794:F4795"/>
    <mergeCell ref="G4794:G4795"/>
    <mergeCell ref="H4794:H4795"/>
    <mergeCell ref="I4794:I4795"/>
    <mergeCell ref="C4867:G4869"/>
    <mergeCell ref="C4870:G4870"/>
    <mergeCell ref="C4872:G4873"/>
    <mergeCell ref="C4875:C4876"/>
    <mergeCell ref="D4875:D4876"/>
    <mergeCell ref="E4875:E4876"/>
    <mergeCell ref="F4875:F4876"/>
    <mergeCell ref="G4875:G4876"/>
    <mergeCell ref="H4875:H4876"/>
    <mergeCell ref="I4875:I4876"/>
    <mergeCell ref="C4935:G4937"/>
    <mergeCell ref="C4938:G4938"/>
    <mergeCell ref="C4940:G4941"/>
    <mergeCell ref="C4943:C4944"/>
    <mergeCell ref="D4943:D4944"/>
    <mergeCell ref="E4943:E4944"/>
    <mergeCell ref="F4943:F4944"/>
    <mergeCell ref="G4943:G4944"/>
    <mergeCell ref="H4943:H4944"/>
    <mergeCell ref="I4943:I4944"/>
    <mergeCell ref="C4998:G5000"/>
    <mergeCell ref="C5001:G5001"/>
    <mergeCell ref="C5003:G5004"/>
    <mergeCell ref="C5006:C5007"/>
    <mergeCell ref="D5006:D5007"/>
    <mergeCell ref="E5006:E5007"/>
    <mergeCell ref="F5006:F5007"/>
    <mergeCell ref="G5006:G5007"/>
    <mergeCell ref="H5006:H5007"/>
    <mergeCell ref="I5006:I5007"/>
    <mergeCell ref="C5078:G5080"/>
    <mergeCell ref="C5081:G5081"/>
    <mergeCell ref="C5083:G5084"/>
    <mergeCell ref="C5086:C5087"/>
    <mergeCell ref="D5086:D5087"/>
    <mergeCell ref="E5086:E5087"/>
    <mergeCell ref="F5086:F5087"/>
    <mergeCell ref="G5086:G5087"/>
    <mergeCell ref="H5086:H5087"/>
    <mergeCell ref="I5086:I5087"/>
    <mergeCell ref="C5142:G5144"/>
    <mergeCell ref="C5145:G5145"/>
    <mergeCell ref="C5147:G5148"/>
    <mergeCell ref="C5150:C5151"/>
    <mergeCell ref="D5150:D5151"/>
    <mergeCell ref="E5150:E5151"/>
    <mergeCell ref="F5150:F5151"/>
    <mergeCell ref="G5150:G5151"/>
    <mergeCell ref="H5150:H5151"/>
    <mergeCell ref="I5150:I5151"/>
    <mergeCell ref="C5203:G5205"/>
    <mergeCell ref="C5206:G5206"/>
    <mergeCell ref="C5208:G5209"/>
    <mergeCell ref="C5211:C5212"/>
    <mergeCell ref="D5211:D5212"/>
    <mergeCell ref="E5211:E5212"/>
    <mergeCell ref="F5211:F5212"/>
    <mergeCell ref="G5211:G5212"/>
    <mergeCell ref="H5211:H5212"/>
    <mergeCell ref="I5211:I5212"/>
    <mergeCell ref="C5274:G5276"/>
    <mergeCell ref="C5277:G5277"/>
    <mergeCell ref="C5279:G5280"/>
    <mergeCell ref="C5282:C5283"/>
    <mergeCell ref="D5282:D5283"/>
    <mergeCell ref="E5282:E5283"/>
    <mergeCell ref="F5282:F5283"/>
    <mergeCell ref="G5282:G5283"/>
    <mergeCell ref="H5282:H5283"/>
    <mergeCell ref="I5282:I5283"/>
    <mergeCell ref="C5348:G5350"/>
    <mergeCell ref="C5351:G5351"/>
    <mergeCell ref="C5353:G5354"/>
    <mergeCell ref="C5356:C5357"/>
    <mergeCell ref="D5356:D5357"/>
    <mergeCell ref="E5356:E5357"/>
    <mergeCell ref="F5356:F5357"/>
    <mergeCell ref="G5356:G5357"/>
    <mergeCell ref="H5356:H5357"/>
    <mergeCell ref="I5356:I5357"/>
    <mergeCell ref="C5422:G5424"/>
    <mergeCell ref="C5425:G5425"/>
    <mergeCell ref="C5427:G5428"/>
    <mergeCell ref="C5430:C5431"/>
    <mergeCell ref="D5430:D5431"/>
    <mergeCell ref="E5430:E5431"/>
    <mergeCell ref="F5430:F5431"/>
    <mergeCell ref="G5430:G5431"/>
    <mergeCell ref="H5430:H5431"/>
    <mergeCell ref="I5430:I5431"/>
    <mergeCell ref="C5485:G5487"/>
    <mergeCell ref="C5488:G5488"/>
    <mergeCell ref="C5490:G5491"/>
    <mergeCell ref="C5493:C5494"/>
    <mergeCell ref="D5493:D5494"/>
    <mergeCell ref="E5493:E5494"/>
    <mergeCell ref="F5493:F5494"/>
    <mergeCell ref="G5493:G5494"/>
    <mergeCell ref="H5493:H5494"/>
    <mergeCell ref="I5493:I5494"/>
    <mergeCell ref="C5560:G5562"/>
    <mergeCell ref="C5563:G5563"/>
    <mergeCell ref="C5565:G5566"/>
    <mergeCell ref="C5568:C5569"/>
    <mergeCell ref="D5568:D5569"/>
    <mergeCell ref="E5568:E5569"/>
    <mergeCell ref="F5568:F5569"/>
    <mergeCell ref="G5568:G5569"/>
    <mergeCell ref="H5568:H5569"/>
    <mergeCell ref="I5568:I5569"/>
    <mergeCell ref="C5630:G5632"/>
    <mergeCell ref="C5633:G5633"/>
    <mergeCell ref="C5635:G5636"/>
    <mergeCell ref="C5638:C5639"/>
    <mergeCell ref="D5638:D5639"/>
    <mergeCell ref="E5638:E5639"/>
    <mergeCell ref="F5638:F5639"/>
    <mergeCell ref="G5638:G5639"/>
    <mergeCell ref="H5638:H5639"/>
    <mergeCell ref="I5638:I5639"/>
    <mergeCell ref="C5701:G5703"/>
    <mergeCell ref="C5704:G5704"/>
    <mergeCell ref="C5706:G5707"/>
    <mergeCell ref="C5709:C5710"/>
    <mergeCell ref="D5709:D5710"/>
    <mergeCell ref="E5709:E5710"/>
    <mergeCell ref="F5709:F5710"/>
    <mergeCell ref="G5709:G5710"/>
    <mergeCell ref="H5709:H5710"/>
    <mergeCell ref="I5709:I5710"/>
    <mergeCell ref="C5777:G5779"/>
    <mergeCell ref="C5780:G5780"/>
    <mergeCell ref="C5782:G5783"/>
    <mergeCell ref="C5785:C5786"/>
    <mergeCell ref="D5785:D5786"/>
    <mergeCell ref="E5785:E5786"/>
    <mergeCell ref="F5785:F5786"/>
    <mergeCell ref="G5785:G5786"/>
    <mergeCell ref="H5785:H5786"/>
    <mergeCell ref="I5785:I5786"/>
    <mergeCell ref="C5850:G5852"/>
    <mergeCell ref="C5853:G5853"/>
    <mergeCell ref="C5855:G5856"/>
    <mergeCell ref="C5858:C5859"/>
    <mergeCell ref="D5858:D5859"/>
    <mergeCell ref="E5858:E5859"/>
    <mergeCell ref="F5858:F5859"/>
    <mergeCell ref="G5858:G5859"/>
    <mergeCell ref="H5858:H5859"/>
    <mergeCell ref="I5858:I5859"/>
    <mergeCell ref="C5916:G5918"/>
    <mergeCell ref="C5919:G5919"/>
    <mergeCell ref="C5921:G5922"/>
    <mergeCell ref="C5924:C5925"/>
    <mergeCell ref="D5924:D5925"/>
    <mergeCell ref="E5924:E5925"/>
    <mergeCell ref="F5924:F5925"/>
    <mergeCell ref="G5924:G5925"/>
    <mergeCell ref="H5924:H5925"/>
    <mergeCell ref="I5924:I5925"/>
    <mergeCell ref="C5989:G5991"/>
    <mergeCell ref="C5992:G5992"/>
    <mergeCell ref="C5994:G5995"/>
    <mergeCell ref="C5997:C5998"/>
    <mergeCell ref="D5997:D5998"/>
    <mergeCell ref="E5997:E5998"/>
    <mergeCell ref="F5997:F5998"/>
    <mergeCell ref="G5997:G5998"/>
    <mergeCell ref="H5997:H5998"/>
    <mergeCell ref="I5997:I5998"/>
    <mergeCell ref="C6062:G6064"/>
    <mergeCell ref="C6065:G6065"/>
    <mergeCell ref="C6067:G6068"/>
    <mergeCell ref="C6070:C6071"/>
    <mergeCell ref="D6070:D6071"/>
    <mergeCell ref="E6070:E6071"/>
    <mergeCell ref="F6070:F6071"/>
    <mergeCell ref="G6070:G6071"/>
    <mergeCell ref="H6070:H6071"/>
    <mergeCell ref="I6070:I6071"/>
    <mergeCell ref="C6140:G6142"/>
    <mergeCell ref="C6143:G6143"/>
    <mergeCell ref="C6145:G6146"/>
    <mergeCell ref="C6148:C6149"/>
    <mergeCell ref="D6148:D6149"/>
    <mergeCell ref="E6148:E6149"/>
    <mergeCell ref="F6148:F6149"/>
    <mergeCell ref="G6148:G6149"/>
    <mergeCell ref="H6148:H6149"/>
    <mergeCell ref="I6148:I6149"/>
    <mergeCell ref="C6217:G6219"/>
    <mergeCell ref="C6220:G6220"/>
    <mergeCell ref="C6222:G6223"/>
    <mergeCell ref="C6225:C6226"/>
    <mergeCell ref="D6225:D6226"/>
    <mergeCell ref="E6225:E6226"/>
    <mergeCell ref="F6225:F6226"/>
    <mergeCell ref="G6225:G6226"/>
    <mergeCell ref="H6225:H6226"/>
    <mergeCell ref="I6225:I6226"/>
    <mergeCell ref="C6281:G6283"/>
    <mergeCell ref="C6284:G6284"/>
    <mergeCell ref="C6286:G6287"/>
    <mergeCell ref="C6289:C6290"/>
    <mergeCell ref="D6289:D6290"/>
    <mergeCell ref="E6289:E6290"/>
    <mergeCell ref="F6289:F6290"/>
    <mergeCell ref="G6289:G6290"/>
    <mergeCell ref="H6289:H6290"/>
    <mergeCell ref="I6289:I6290"/>
    <mergeCell ref="C6345:G6347"/>
    <mergeCell ref="C6348:G6348"/>
    <mergeCell ref="C6350:G6351"/>
    <mergeCell ref="C6353:C6354"/>
    <mergeCell ref="D6353:D6354"/>
    <mergeCell ref="E6353:E6354"/>
    <mergeCell ref="F6353:F6354"/>
    <mergeCell ref="G6353:G6354"/>
    <mergeCell ref="H6421:H6422"/>
    <mergeCell ref="I6421:I6422"/>
    <mergeCell ref="H6353:H6354"/>
    <mergeCell ref="I6353:I6354"/>
    <mergeCell ref="C6413:G6415"/>
    <mergeCell ref="C6416:G6416"/>
    <mergeCell ref="C6418:G6419"/>
    <mergeCell ref="C6421:C6422"/>
    <mergeCell ref="D6421:D6422"/>
    <mergeCell ref="E6421:E6422"/>
    <mergeCell ref="F6421:F6422"/>
    <mergeCell ref="G6421:G6422"/>
  </mergeCells>
  <pageMargins left="4.027777777777778E-2" right="4.8611111111111112E-3" top="0.25" bottom="0.25" header="0" footer="0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7"/>
  <sheetViews>
    <sheetView workbookViewId="0">
      <selection activeCell="I21" sqref="I21:I22"/>
    </sheetView>
  </sheetViews>
  <sheetFormatPr defaultRowHeight="12.75" x14ac:dyDescent="0.2"/>
  <cols>
    <col min="1" max="1" width="27.5703125" customWidth="1"/>
  </cols>
  <sheetData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E99"/>
  <sheetViews>
    <sheetView workbookViewId="0">
      <selection activeCell="H10" sqref="H10"/>
    </sheetView>
  </sheetViews>
  <sheetFormatPr defaultRowHeight="12.75" x14ac:dyDescent="0.2"/>
  <cols>
    <col min="1" max="1" width="64" bestFit="1" customWidth="1"/>
  </cols>
  <sheetData>
    <row r="1" spans="1:5" ht="23.25" x14ac:dyDescent="0.35">
      <c r="A1" s="8" t="s">
        <v>85</v>
      </c>
      <c r="B1" s="9"/>
      <c r="C1" s="10"/>
      <c r="D1" s="11"/>
      <c r="E1" s="12"/>
    </row>
    <row r="2" spans="1:5" ht="63" x14ac:dyDescent="0.25">
      <c r="A2" s="13" t="s">
        <v>185</v>
      </c>
      <c r="B2" s="13" t="s">
        <v>86</v>
      </c>
      <c r="C2" s="14" t="s">
        <v>87</v>
      </c>
      <c r="D2" s="13" t="s">
        <v>88</v>
      </c>
      <c r="E2" s="15" t="s">
        <v>68</v>
      </c>
    </row>
    <row r="3" spans="1:5" ht="18" x14ac:dyDescent="0.25">
      <c r="A3" s="4"/>
      <c r="B3" s="16"/>
      <c r="C3" s="17"/>
      <c r="D3" s="16"/>
      <c r="E3" s="4"/>
    </row>
    <row r="4" spans="1:5" ht="18" x14ac:dyDescent="0.25">
      <c r="A4" s="4" t="s">
        <v>89</v>
      </c>
      <c r="B4" s="16" t="s">
        <v>90</v>
      </c>
      <c r="C4" s="18">
        <v>10130</v>
      </c>
      <c r="D4" s="19">
        <v>1000</v>
      </c>
      <c r="E4" s="4">
        <f>VLOOKUP(C4,'[2]bank code'!$B$4:$D$99,2,0)</f>
        <v>938600</v>
      </c>
    </row>
    <row r="5" spans="1:5" ht="18" x14ac:dyDescent="0.25">
      <c r="A5" s="4" t="s">
        <v>91</v>
      </c>
      <c r="B5" s="16" t="s">
        <v>90</v>
      </c>
      <c r="C5" s="18">
        <v>10131</v>
      </c>
      <c r="D5" s="20">
        <v>1001</v>
      </c>
      <c r="E5" s="21">
        <f>VLOOKUP(C5,'[2]bank code'!$B$4:$D$99,2,0)</f>
        <v>938601</v>
      </c>
    </row>
    <row r="6" spans="1:5" ht="18" x14ac:dyDescent="0.25">
      <c r="A6" s="4" t="s">
        <v>77</v>
      </c>
      <c r="B6" s="16" t="s">
        <v>90</v>
      </c>
      <c r="C6" s="17">
        <v>10132</v>
      </c>
      <c r="D6" s="19">
        <v>1002</v>
      </c>
      <c r="E6" s="4">
        <f>VLOOKUP(C6,'[2]bank code'!$B$4:$D$99,2,0)</f>
        <v>938602</v>
      </c>
    </row>
    <row r="7" spans="1:5" ht="18" x14ac:dyDescent="0.25">
      <c r="A7" s="4" t="s">
        <v>92</v>
      </c>
      <c r="B7" s="16" t="s">
        <v>90</v>
      </c>
      <c r="C7" s="18">
        <v>10133</v>
      </c>
      <c r="D7" s="20">
        <v>1003</v>
      </c>
      <c r="E7" s="21">
        <f>VLOOKUP(C7,'[2]bank code'!$B$4:$D$99,2,0)</f>
        <v>938603</v>
      </c>
    </row>
    <row r="8" spans="1:5" ht="18" x14ac:dyDescent="0.25">
      <c r="A8" s="22" t="s">
        <v>93</v>
      </c>
      <c r="B8" s="23" t="s">
        <v>90</v>
      </c>
      <c r="C8" s="17">
        <v>10135</v>
      </c>
      <c r="D8" s="19"/>
      <c r="E8" s="4"/>
    </row>
    <row r="9" spans="1:5" ht="18" x14ac:dyDescent="0.25">
      <c r="A9" s="24" t="s">
        <v>69</v>
      </c>
      <c r="B9" s="23" t="s">
        <v>94</v>
      </c>
      <c r="C9" s="17">
        <v>11094</v>
      </c>
      <c r="D9" s="23">
        <v>3520</v>
      </c>
      <c r="E9" s="4">
        <f>VLOOKUP(C9,'[2]bank code'!$B$4:$D$99,2,0)</f>
        <v>938701</v>
      </c>
    </row>
    <row r="10" spans="1:5" ht="18" x14ac:dyDescent="0.25">
      <c r="A10" s="22" t="s">
        <v>95</v>
      </c>
      <c r="B10" s="23" t="s">
        <v>90</v>
      </c>
      <c r="C10" s="17">
        <v>10042</v>
      </c>
      <c r="D10" s="16">
        <v>3317</v>
      </c>
      <c r="E10" s="4">
        <f>VLOOKUP(C10,'[2]bank code'!$B$4:$D$99,2,0)</f>
        <v>938664</v>
      </c>
    </row>
    <row r="11" spans="1:5" ht="18" x14ac:dyDescent="0.25">
      <c r="A11" s="22" t="s">
        <v>96</v>
      </c>
      <c r="B11" s="23" t="s">
        <v>90</v>
      </c>
      <c r="C11" s="17">
        <v>10040</v>
      </c>
      <c r="D11" s="16">
        <v>3300</v>
      </c>
      <c r="E11" s="4">
        <f>VLOOKUP(C11,'[2]bank code'!$B$4:$D$99,2,0)</f>
        <v>938652</v>
      </c>
    </row>
    <row r="12" spans="1:5" ht="18" x14ac:dyDescent="0.25">
      <c r="A12" s="22" t="s">
        <v>97</v>
      </c>
      <c r="B12" s="23" t="s">
        <v>90</v>
      </c>
      <c r="C12" s="17">
        <v>10043</v>
      </c>
      <c r="D12" s="16">
        <v>3500</v>
      </c>
      <c r="E12" s="4">
        <f>VLOOKUP(C12,'[2]bank code'!$B$4:$D$99,2,0)</f>
        <v>938665</v>
      </c>
    </row>
    <row r="13" spans="1:5" ht="18" x14ac:dyDescent="0.25">
      <c r="A13" s="22" t="s">
        <v>98</v>
      </c>
      <c r="B13" s="23" t="s">
        <v>90</v>
      </c>
      <c r="C13" s="17">
        <v>10117</v>
      </c>
      <c r="D13" s="16">
        <v>3514</v>
      </c>
      <c r="E13" s="4">
        <f>VLOOKUP(C13,'[2]bank code'!$B$4:$D$99,2,0)</f>
        <v>938677</v>
      </c>
    </row>
    <row r="14" spans="1:5" ht="18" x14ac:dyDescent="0.25">
      <c r="A14" s="22" t="s">
        <v>99</v>
      </c>
      <c r="B14" s="23" t="s">
        <v>100</v>
      </c>
      <c r="C14" s="17">
        <v>10044</v>
      </c>
      <c r="D14" s="23">
        <v>2002</v>
      </c>
      <c r="E14" s="4">
        <f>VLOOKUP(C14,'[2]bank code'!$B$4:$D$99,2,0)</f>
        <v>938605</v>
      </c>
    </row>
    <row r="15" spans="1:5" ht="18" x14ac:dyDescent="0.25">
      <c r="A15" s="4" t="s">
        <v>70</v>
      </c>
      <c r="B15" s="16" t="s">
        <v>90</v>
      </c>
      <c r="C15" s="17">
        <v>10128</v>
      </c>
      <c r="D15" s="23">
        <v>2079</v>
      </c>
      <c r="E15" s="4">
        <f>VLOOKUP(C15,'[2]bank code'!$B$4:$D$99,2,0)</f>
        <v>938651</v>
      </c>
    </row>
    <row r="16" spans="1:5" ht="18" x14ac:dyDescent="0.25">
      <c r="A16" s="4" t="s">
        <v>71</v>
      </c>
      <c r="B16" s="16" t="s">
        <v>94</v>
      </c>
      <c r="C16" s="17">
        <v>11278</v>
      </c>
      <c r="D16" s="16">
        <v>3524</v>
      </c>
      <c r="E16" s="4">
        <f>VLOOKUP(C16,'[2]bank code'!$B$4:$D$99,2,0)</f>
        <v>938702</v>
      </c>
    </row>
    <row r="17" spans="1:5" ht="18" x14ac:dyDescent="0.25">
      <c r="A17" s="22" t="s">
        <v>101</v>
      </c>
      <c r="B17" s="23" t="s">
        <v>90</v>
      </c>
      <c r="C17" s="17">
        <v>10045</v>
      </c>
      <c r="D17" s="23">
        <v>2003</v>
      </c>
      <c r="E17" s="4">
        <f>VLOOKUP(C17,'[2]bank code'!$B$4:$D$99,2,0)</f>
        <v>938606</v>
      </c>
    </row>
    <row r="18" spans="1:5" ht="18" x14ac:dyDescent="0.25">
      <c r="A18" s="22" t="s">
        <v>72</v>
      </c>
      <c r="B18" s="23" t="s">
        <v>90</v>
      </c>
      <c r="C18" s="17">
        <v>10115</v>
      </c>
      <c r="D18" s="23">
        <v>3511</v>
      </c>
      <c r="E18" s="4">
        <f>VLOOKUP(C18,'[2]bank code'!$B$4:$D$99,2,0)</f>
        <v>938674</v>
      </c>
    </row>
    <row r="19" spans="1:5" ht="18" x14ac:dyDescent="0.25">
      <c r="A19" s="22" t="s">
        <v>102</v>
      </c>
      <c r="B19" s="23" t="s">
        <v>90</v>
      </c>
      <c r="C19" s="17">
        <v>10047</v>
      </c>
      <c r="D19" s="16">
        <v>2008</v>
      </c>
      <c r="E19" s="4">
        <f>VLOOKUP(C19,'[2]bank code'!$B$4:$D$99,2,0)</f>
        <v>938608</v>
      </c>
    </row>
    <row r="20" spans="1:5" ht="18" x14ac:dyDescent="0.25">
      <c r="A20" s="22" t="s">
        <v>103</v>
      </c>
      <c r="B20" s="23" t="s">
        <v>90</v>
      </c>
      <c r="C20" s="17">
        <v>10046</v>
      </c>
      <c r="D20" s="16">
        <v>2007</v>
      </c>
      <c r="E20" s="4">
        <f>VLOOKUP(C20,'[2]bank code'!$B$4:$D$99,2,0)</f>
        <v>938607</v>
      </c>
    </row>
    <row r="21" spans="1:5" ht="18" x14ac:dyDescent="0.25">
      <c r="A21" s="22" t="s">
        <v>104</v>
      </c>
      <c r="B21" s="23" t="s">
        <v>90</v>
      </c>
      <c r="C21" s="17">
        <v>10048</v>
      </c>
      <c r="D21" s="16">
        <v>2009</v>
      </c>
      <c r="E21" s="4">
        <f>VLOOKUP(C21,'[2]bank code'!$B$4:$D$99,2,0)</f>
        <v>938609</v>
      </c>
    </row>
    <row r="22" spans="1:5" ht="18" x14ac:dyDescent="0.25">
      <c r="A22" s="22" t="s">
        <v>105</v>
      </c>
      <c r="B22" s="23" t="s">
        <v>90</v>
      </c>
      <c r="C22" s="17">
        <v>10118</v>
      </c>
      <c r="D22" s="16">
        <v>2067</v>
      </c>
      <c r="E22" s="4">
        <f>VLOOKUP(C22,'[2]bank code'!$B$4:$D$99,2,0)</f>
        <v>938642</v>
      </c>
    </row>
    <row r="23" spans="1:5" ht="18" x14ac:dyDescent="0.25">
      <c r="A23" s="22" t="s">
        <v>106</v>
      </c>
      <c r="B23" s="23" t="s">
        <v>90</v>
      </c>
      <c r="C23" s="17">
        <v>10049</v>
      </c>
      <c r="D23" s="16">
        <v>2010</v>
      </c>
      <c r="E23" s="4">
        <f>VLOOKUP(C23,'[2]bank code'!$B$4:$D$99,2,0)</f>
        <v>938610</v>
      </c>
    </row>
    <row r="24" spans="1:5" ht="18" x14ac:dyDescent="0.25">
      <c r="A24" s="22" t="s">
        <v>107</v>
      </c>
      <c r="B24" s="23" t="s">
        <v>100</v>
      </c>
      <c r="C24" s="17">
        <v>10050</v>
      </c>
      <c r="D24" s="16">
        <v>3302</v>
      </c>
      <c r="E24" s="4">
        <f>VLOOKUP(C24,'[2]bank code'!$B$4:$D$99,2,0)</f>
        <v>938653</v>
      </c>
    </row>
    <row r="25" spans="1:5" ht="18" x14ac:dyDescent="0.25">
      <c r="A25" s="22" t="s">
        <v>108</v>
      </c>
      <c r="B25" s="23" t="s">
        <v>90</v>
      </c>
      <c r="C25" s="17">
        <v>10051</v>
      </c>
      <c r="D25" s="16">
        <v>2011</v>
      </c>
      <c r="E25" s="4">
        <f>VLOOKUP(C25,'[2]bank code'!$B$4:$D$99,2,0)</f>
        <v>938611</v>
      </c>
    </row>
    <row r="26" spans="1:5" ht="18" x14ac:dyDescent="0.25">
      <c r="A26" s="22" t="s">
        <v>109</v>
      </c>
      <c r="B26" s="23" t="s">
        <v>90</v>
      </c>
      <c r="C26" s="17">
        <v>10054</v>
      </c>
      <c r="D26" s="16">
        <v>2014</v>
      </c>
      <c r="E26" s="4">
        <f>VLOOKUP(C26,'[2]bank code'!$B$4:$D$99,2,0)</f>
        <v>938612</v>
      </c>
    </row>
    <row r="27" spans="1:5" ht="18" x14ac:dyDescent="0.25">
      <c r="A27" s="22" t="s">
        <v>110</v>
      </c>
      <c r="B27" s="23" t="s">
        <v>90</v>
      </c>
      <c r="C27" s="17">
        <v>10055</v>
      </c>
      <c r="D27" s="16">
        <v>2015</v>
      </c>
      <c r="E27" s="4">
        <f>VLOOKUP(C27,'[2]bank code'!$B$4:$D$99,2,0)</f>
        <v>938613</v>
      </c>
    </row>
    <row r="28" spans="1:5" ht="18" x14ac:dyDescent="0.25">
      <c r="A28" s="22" t="s">
        <v>111</v>
      </c>
      <c r="B28" s="23" t="s">
        <v>90</v>
      </c>
      <c r="C28" s="17">
        <v>10056</v>
      </c>
      <c r="D28" s="16">
        <v>2016</v>
      </c>
      <c r="E28" s="4">
        <f>VLOOKUP(C28,'[2]bank code'!$B$4:$D$99,2,0)</f>
        <v>938614</v>
      </c>
    </row>
    <row r="29" spans="1:5" ht="18" x14ac:dyDescent="0.25">
      <c r="A29" s="22" t="s">
        <v>112</v>
      </c>
      <c r="B29" s="23" t="s">
        <v>90</v>
      </c>
      <c r="C29" s="17">
        <v>10057</v>
      </c>
      <c r="D29" s="16">
        <v>2017</v>
      </c>
      <c r="E29" s="4">
        <f>VLOOKUP(C29,'[2]bank code'!$B$4:$D$99,2,0)</f>
        <v>938615</v>
      </c>
    </row>
    <row r="30" spans="1:5" ht="18" x14ac:dyDescent="0.25">
      <c r="A30" s="22" t="s">
        <v>113</v>
      </c>
      <c r="B30" s="23" t="s">
        <v>114</v>
      </c>
      <c r="C30" s="17">
        <v>10083</v>
      </c>
      <c r="D30" s="16">
        <v>2073</v>
      </c>
      <c r="E30" s="4">
        <f>VLOOKUP(C30,'[2]bank code'!$B$4:$D$99,2,0)</f>
        <v>938646</v>
      </c>
    </row>
    <row r="31" spans="1:5" ht="18" x14ac:dyDescent="0.25">
      <c r="A31" s="22" t="s">
        <v>115</v>
      </c>
      <c r="B31" s="23" t="s">
        <v>90</v>
      </c>
      <c r="C31" s="17">
        <v>10059</v>
      </c>
      <c r="D31" s="16">
        <v>2019</v>
      </c>
      <c r="E31" s="4">
        <f>VLOOKUP(C31,'[2]bank code'!$B$4:$D$99,2,0)</f>
        <v>938617</v>
      </c>
    </row>
    <row r="32" spans="1:5" ht="18" x14ac:dyDescent="0.25">
      <c r="A32" s="22" t="s">
        <v>116</v>
      </c>
      <c r="B32" s="23" t="s">
        <v>90</v>
      </c>
      <c r="C32" s="17">
        <v>10061</v>
      </c>
      <c r="D32" s="16">
        <v>2021</v>
      </c>
      <c r="E32" s="4">
        <f>VLOOKUP(C32,'[2]bank code'!$B$4:$D$99,2,0)</f>
        <v>938618</v>
      </c>
    </row>
    <row r="33" spans="1:5" ht="18" x14ac:dyDescent="0.25">
      <c r="A33" s="22" t="s">
        <v>117</v>
      </c>
      <c r="B33" s="23" t="s">
        <v>114</v>
      </c>
      <c r="C33" s="17">
        <v>10060</v>
      </c>
      <c r="D33" s="16">
        <v>5200</v>
      </c>
      <c r="E33" s="4">
        <f>VLOOKUP(C33,'[2]bank code'!$B$4:$D$99,2,0)</f>
        <v>938686</v>
      </c>
    </row>
    <row r="34" spans="1:5" ht="18" x14ac:dyDescent="0.25">
      <c r="A34" s="25" t="s">
        <v>73</v>
      </c>
      <c r="B34" s="26" t="s">
        <v>94</v>
      </c>
      <c r="C34" s="17">
        <v>10063</v>
      </c>
      <c r="D34" s="16">
        <v>2023</v>
      </c>
      <c r="E34" s="4">
        <f>VLOOKUP(C34,'[2]bank code'!$B$4:$D$99,2,0)</f>
        <v>938620</v>
      </c>
    </row>
    <row r="35" spans="1:5" ht="18" x14ac:dyDescent="0.25">
      <c r="A35" s="22" t="s">
        <v>118</v>
      </c>
      <c r="B35" s="23" t="s">
        <v>90</v>
      </c>
      <c r="C35" s="17">
        <v>10064</v>
      </c>
      <c r="D35" s="16">
        <v>2024</v>
      </c>
      <c r="E35" s="4">
        <f>VLOOKUP(C35,'[2]bank code'!$B$4:$D$99,2,0)</f>
        <v>938621</v>
      </c>
    </row>
    <row r="36" spans="1:5" ht="18" x14ac:dyDescent="0.25">
      <c r="A36" s="22" t="s">
        <v>119</v>
      </c>
      <c r="B36" s="23" t="s">
        <v>94</v>
      </c>
      <c r="C36" s="17">
        <v>10065</v>
      </c>
      <c r="D36" s="16">
        <v>2025</v>
      </c>
      <c r="E36" s="4">
        <f>VLOOKUP(C36,'[2]bank code'!$B$4:$D$99,2,0)</f>
        <v>938622</v>
      </c>
    </row>
    <row r="37" spans="1:5" ht="18" x14ac:dyDescent="0.25">
      <c r="A37" s="22" t="s">
        <v>120</v>
      </c>
      <c r="B37" s="23" t="s">
        <v>90</v>
      </c>
      <c r="C37" s="17">
        <v>10066</v>
      </c>
      <c r="D37" s="16">
        <v>2026</v>
      </c>
      <c r="E37" s="4">
        <f>VLOOKUP(C37,'[2]bank code'!$B$4:$D$99,2,0)</f>
        <v>938623</v>
      </c>
    </row>
    <row r="38" spans="1:5" ht="18" x14ac:dyDescent="0.25">
      <c r="A38" s="22" t="s">
        <v>121</v>
      </c>
      <c r="B38" s="23" t="s">
        <v>90</v>
      </c>
      <c r="C38" s="17">
        <v>10068</v>
      </c>
      <c r="D38" s="16">
        <v>2028</v>
      </c>
      <c r="E38" s="4">
        <f>VLOOKUP(C38,'[2]bank code'!$B$4:$D$99,2,0)</f>
        <v>938625</v>
      </c>
    </row>
    <row r="39" spans="1:5" ht="18" x14ac:dyDescent="0.25">
      <c r="A39" s="22" t="s">
        <v>122</v>
      </c>
      <c r="B39" s="23" t="s">
        <v>90</v>
      </c>
      <c r="C39" s="17">
        <v>10067</v>
      </c>
      <c r="D39" s="16">
        <v>2027</v>
      </c>
      <c r="E39" s="4">
        <f>VLOOKUP(C39,'[2]bank code'!$B$4:$D$99,2,0)</f>
        <v>938624</v>
      </c>
    </row>
    <row r="40" spans="1:5" ht="18" x14ac:dyDescent="0.25">
      <c r="A40" s="22" t="s">
        <v>123</v>
      </c>
      <c r="B40" s="23" t="s">
        <v>90</v>
      </c>
      <c r="C40" s="17">
        <v>10069</v>
      </c>
      <c r="D40" s="16">
        <v>2029</v>
      </c>
      <c r="E40" s="4">
        <f>VLOOKUP(C40,'[2]bank code'!$B$4:$D$99,2,0)</f>
        <v>938626</v>
      </c>
    </row>
    <row r="41" spans="1:5" ht="18" x14ac:dyDescent="0.25">
      <c r="A41" s="22" t="s">
        <v>124</v>
      </c>
      <c r="B41" s="23" t="s">
        <v>90</v>
      </c>
      <c r="C41" s="17">
        <v>10121</v>
      </c>
      <c r="D41" s="16">
        <v>3516</v>
      </c>
      <c r="E41" s="4">
        <f>VLOOKUP(C41,'[2]bank code'!$B$4:$D$99,2,0)</f>
        <v>938678</v>
      </c>
    </row>
    <row r="42" spans="1:5" ht="18" x14ac:dyDescent="0.25">
      <c r="A42" s="22" t="s">
        <v>125</v>
      </c>
      <c r="B42" s="23" t="s">
        <v>90</v>
      </c>
      <c r="C42" s="17">
        <v>10071</v>
      </c>
      <c r="D42" s="16">
        <v>2031</v>
      </c>
      <c r="E42" s="4">
        <f>VLOOKUP(C42,'[2]bank code'!$B$4:$D$99,2,0)</f>
        <v>938628</v>
      </c>
    </row>
    <row r="43" spans="1:5" ht="18" x14ac:dyDescent="0.25">
      <c r="A43" s="22" t="s">
        <v>126</v>
      </c>
      <c r="B43" s="23" t="s">
        <v>90</v>
      </c>
      <c r="C43" s="17">
        <v>10072</v>
      </c>
      <c r="D43" s="16">
        <v>2032</v>
      </c>
      <c r="E43" s="4">
        <f>VLOOKUP(C43,'[2]bank code'!$B$4:$D$99,2,0)</f>
        <v>938629</v>
      </c>
    </row>
    <row r="44" spans="1:5" ht="18" x14ac:dyDescent="0.25">
      <c r="A44" s="22" t="s">
        <v>127</v>
      </c>
      <c r="B44" s="23" t="s">
        <v>90</v>
      </c>
      <c r="C44" s="17">
        <v>10073</v>
      </c>
      <c r="D44" s="16">
        <v>3304</v>
      </c>
      <c r="E44" s="4">
        <f>VLOOKUP(C44,'[2]bank code'!$B$4:$D$99,2,0)</f>
        <v>938654</v>
      </c>
    </row>
    <row r="45" spans="1:5" ht="18" x14ac:dyDescent="0.25">
      <c r="A45" s="22" t="s">
        <v>128</v>
      </c>
      <c r="B45" s="23" t="s">
        <v>90</v>
      </c>
      <c r="C45" s="17">
        <v>10074</v>
      </c>
      <c r="D45" s="16">
        <v>2036</v>
      </c>
      <c r="E45" s="4">
        <f>VLOOKUP(C45,'[2]bank code'!$B$4:$D$99,2,0)</f>
        <v>938630</v>
      </c>
    </row>
    <row r="46" spans="1:5" ht="18" x14ac:dyDescent="0.25">
      <c r="A46" s="22" t="s">
        <v>129</v>
      </c>
      <c r="B46" s="23" t="s">
        <v>90</v>
      </c>
      <c r="C46" s="17">
        <v>10075</v>
      </c>
      <c r="D46" s="16">
        <v>2037</v>
      </c>
      <c r="E46" s="4">
        <f>VLOOKUP(C46,'[2]bank code'!$B$4:$D$99,2,0)</f>
        <v>938631</v>
      </c>
    </row>
    <row r="47" spans="1:5" ht="18" x14ac:dyDescent="0.25">
      <c r="A47" s="22" t="s">
        <v>76</v>
      </c>
      <c r="B47" s="23" t="s">
        <v>114</v>
      </c>
      <c r="C47" s="17">
        <v>11093</v>
      </c>
      <c r="D47" s="16">
        <v>3523</v>
      </c>
      <c r="E47" s="4">
        <f>VLOOKUP(C47,'[2]bank code'!$B$4:$D$99,2,0)</f>
        <v>938700</v>
      </c>
    </row>
    <row r="48" spans="1:5" ht="18" x14ac:dyDescent="0.25">
      <c r="A48" s="22" t="s">
        <v>130</v>
      </c>
      <c r="B48" s="23" t="s">
        <v>114</v>
      </c>
      <c r="C48" s="17">
        <v>10125</v>
      </c>
      <c r="D48" s="16">
        <v>5948</v>
      </c>
      <c r="E48" s="4">
        <f>VLOOKUP(C48,'[2]bank code'!$B$4:$D$99,2,0)</f>
        <v>938694</v>
      </c>
    </row>
    <row r="49" spans="1:5" ht="18" x14ac:dyDescent="0.25">
      <c r="A49" s="22" t="s">
        <v>131</v>
      </c>
      <c r="B49" s="23" t="s">
        <v>114</v>
      </c>
      <c r="C49" s="17">
        <v>10126</v>
      </c>
      <c r="D49" s="16">
        <v>5949</v>
      </c>
      <c r="E49" s="4">
        <f>VLOOKUP(C49,'[2]bank code'!$B$4:$D$99,2,0)</f>
        <v>938695</v>
      </c>
    </row>
    <row r="50" spans="1:5" ht="18" x14ac:dyDescent="0.25">
      <c r="A50" s="22" t="s">
        <v>132</v>
      </c>
      <c r="B50" s="23" t="s">
        <v>90</v>
      </c>
      <c r="C50" s="17">
        <v>10114</v>
      </c>
      <c r="D50" s="16">
        <v>3513</v>
      </c>
      <c r="E50" s="4">
        <f>VLOOKUP(C50,'[2]bank code'!$B$4:$D$99,2,0)</f>
        <v>938676</v>
      </c>
    </row>
    <row r="51" spans="1:5" ht="18" x14ac:dyDescent="0.25">
      <c r="A51" s="22" t="s">
        <v>133</v>
      </c>
      <c r="B51" s="23" t="s">
        <v>90</v>
      </c>
      <c r="C51" s="17">
        <v>10078</v>
      </c>
      <c r="D51" s="16">
        <v>3305</v>
      </c>
      <c r="E51" s="4">
        <f>VLOOKUP(C51,'[2]bank code'!$B$4:$D$99,2,0)</f>
        <v>938655</v>
      </c>
    </row>
    <row r="52" spans="1:5" ht="18" x14ac:dyDescent="0.25">
      <c r="A52" s="22" t="s">
        <v>134</v>
      </c>
      <c r="B52" s="23" t="s">
        <v>100</v>
      </c>
      <c r="C52" s="17">
        <v>10079</v>
      </c>
      <c r="D52" s="16">
        <v>2042</v>
      </c>
      <c r="E52" s="4">
        <f>VLOOKUP(C52,'[2]bank code'!$B$4:$D$99,2,0)</f>
        <v>938632</v>
      </c>
    </row>
    <row r="53" spans="1:5" ht="18" x14ac:dyDescent="0.25">
      <c r="A53" s="22" t="s">
        <v>135</v>
      </c>
      <c r="B53" s="23" t="s">
        <v>90</v>
      </c>
      <c r="C53" s="17">
        <v>10081</v>
      </c>
      <c r="D53" s="16">
        <v>2044</v>
      </c>
      <c r="E53" s="4">
        <f>VLOOKUP(C53,'[2]bank code'!$B$4:$D$99,2,0)</f>
        <v>938634</v>
      </c>
    </row>
    <row r="54" spans="1:5" ht="18" x14ac:dyDescent="0.25">
      <c r="A54" s="22" t="s">
        <v>136</v>
      </c>
      <c r="B54" s="23" t="s">
        <v>90</v>
      </c>
      <c r="C54" s="17">
        <v>10080</v>
      </c>
      <c r="D54" s="16">
        <v>2043</v>
      </c>
      <c r="E54" s="4">
        <f>VLOOKUP(C54,'[2]bank code'!$B$4:$D$99,2,0)</f>
        <v>938633</v>
      </c>
    </row>
    <row r="55" spans="1:5" ht="18" x14ac:dyDescent="0.25">
      <c r="A55" s="22" t="s">
        <v>137</v>
      </c>
      <c r="B55" s="23" t="s">
        <v>90</v>
      </c>
      <c r="C55" s="17">
        <v>10082</v>
      </c>
      <c r="D55" s="16">
        <v>2045</v>
      </c>
      <c r="E55" s="4">
        <f>VLOOKUP(C55,'[2]bank code'!$B$4:$D$99,2,0)</f>
        <v>938635</v>
      </c>
    </row>
    <row r="56" spans="1:5" ht="18" x14ac:dyDescent="0.25">
      <c r="A56" s="22" t="s">
        <v>138</v>
      </c>
      <c r="B56" s="23" t="s">
        <v>90</v>
      </c>
      <c r="C56" s="17">
        <v>10127</v>
      </c>
      <c r="D56" s="16">
        <v>2077</v>
      </c>
      <c r="E56" s="4">
        <f>VLOOKUP(C56,'[2]bank code'!$B$4:$D$99,2,0)</f>
        <v>938649</v>
      </c>
    </row>
    <row r="57" spans="1:5" ht="18" x14ac:dyDescent="0.25">
      <c r="A57" s="22" t="s">
        <v>139</v>
      </c>
      <c r="B57" s="23" t="s">
        <v>114</v>
      </c>
      <c r="C57" s="17">
        <v>10084</v>
      </c>
      <c r="D57" s="16">
        <v>5201</v>
      </c>
      <c r="E57" s="4">
        <f>VLOOKUP(C57,'[2]bank code'!$B$4:$D$99,2,0)</f>
        <v>938687</v>
      </c>
    </row>
    <row r="58" spans="1:5" ht="18" x14ac:dyDescent="0.25">
      <c r="A58" s="22" t="s">
        <v>140</v>
      </c>
      <c r="B58" s="23" t="s">
        <v>90</v>
      </c>
      <c r="C58" s="17">
        <v>10085</v>
      </c>
      <c r="D58" s="16">
        <v>3501</v>
      </c>
      <c r="E58" s="4">
        <f>VLOOKUP(C58,'[2]bank code'!$B$4:$D$99,2,0)</f>
        <v>938666</v>
      </c>
    </row>
    <row r="59" spans="1:5" ht="18" x14ac:dyDescent="0.25">
      <c r="A59" s="22" t="s">
        <v>141</v>
      </c>
      <c r="B59" s="23" t="s">
        <v>90</v>
      </c>
      <c r="C59" s="17">
        <v>10129</v>
      </c>
      <c r="D59" s="16">
        <v>2078</v>
      </c>
      <c r="E59" s="4">
        <f>VLOOKUP(C59,'[2]bank code'!$B$4:$D$99,2,0)</f>
        <v>938650</v>
      </c>
    </row>
    <row r="60" spans="1:5" ht="18" x14ac:dyDescent="0.25">
      <c r="A60" s="22" t="s">
        <v>142</v>
      </c>
      <c r="B60" s="23" t="s">
        <v>94</v>
      </c>
      <c r="C60" s="17">
        <v>10119</v>
      </c>
      <c r="D60" s="16">
        <v>2071</v>
      </c>
      <c r="E60" s="4">
        <f>VLOOKUP(C60,'[2]bank code'!$B$4:$D$99,2,0)</f>
        <v>938644</v>
      </c>
    </row>
    <row r="61" spans="1:5" ht="18" x14ac:dyDescent="0.25">
      <c r="A61" s="22" t="s">
        <v>143</v>
      </c>
      <c r="B61" s="23" t="s">
        <v>94</v>
      </c>
      <c r="C61" s="17">
        <v>10086</v>
      </c>
      <c r="D61" s="16">
        <v>2072</v>
      </c>
      <c r="E61" s="4">
        <f>VLOOKUP(C61,'[2]bank code'!$B$4:$D$99,2,0)</f>
        <v>938645</v>
      </c>
    </row>
    <row r="62" spans="1:5" ht="18" x14ac:dyDescent="0.25">
      <c r="A62" s="22" t="s">
        <v>144</v>
      </c>
      <c r="B62" s="23" t="s">
        <v>100</v>
      </c>
      <c r="C62" s="17">
        <v>10112</v>
      </c>
      <c r="D62" s="16">
        <v>3512</v>
      </c>
      <c r="E62" s="4">
        <f>VLOOKUP(C62,'[2]bank code'!$B$4:$D$99,2,0)</f>
        <v>938675</v>
      </c>
    </row>
    <row r="63" spans="1:5" ht="18" x14ac:dyDescent="0.25">
      <c r="A63" s="22" t="s">
        <v>145</v>
      </c>
      <c r="B63" s="23" t="s">
        <v>94</v>
      </c>
      <c r="C63" s="17">
        <v>11381</v>
      </c>
      <c r="D63" s="16">
        <v>2041</v>
      </c>
      <c r="E63" s="4">
        <f>VLOOKUP(C63,'[2]bank code'!$B$4:$D$99,2,0)</f>
        <v>938703</v>
      </c>
    </row>
    <row r="64" spans="1:5" ht="18" x14ac:dyDescent="0.25">
      <c r="A64" s="22" t="s">
        <v>146</v>
      </c>
      <c r="B64" s="23" t="s">
        <v>90</v>
      </c>
      <c r="C64" s="17">
        <v>10110</v>
      </c>
      <c r="D64" s="16">
        <v>3510</v>
      </c>
      <c r="E64" s="4">
        <f>VLOOKUP(C64,'[2]bank code'!$B$4:$D$99,2,0)</f>
        <v>938673</v>
      </c>
    </row>
    <row r="65" spans="1:5" ht="18" x14ac:dyDescent="0.25">
      <c r="A65" s="22" t="s">
        <v>147</v>
      </c>
      <c r="B65" s="23" t="s">
        <v>90</v>
      </c>
      <c r="C65" s="17">
        <v>10087</v>
      </c>
      <c r="D65" s="16">
        <v>3502</v>
      </c>
      <c r="E65" s="4">
        <f>VLOOKUP(C65,'[2]bank code'!$B$4:$D$99,2,0)</f>
        <v>938667</v>
      </c>
    </row>
    <row r="66" spans="1:5" ht="18" x14ac:dyDescent="0.25">
      <c r="A66" s="22" t="s">
        <v>148</v>
      </c>
      <c r="B66" s="23" t="s">
        <v>100</v>
      </c>
      <c r="C66" s="17">
        <v>10099</v>
      </c>
      <c r="D66" s="16">
        <v>3315</v>
      </c>
      <c r="E66" s="4">
        <f>VLOOKUP(C66,'[2]bank code'!$B$4:$D$99,2,0)</f>
        <v>938662</v>
      </c>
    </row>
    <row r="67" spans="1:5" ht="18" x14ac:dyDescent="0.25">
      <c r="A67" s="22" t="s">
        <v>149</v>
      </c>
      <c r="B67" s="23" t="s">
        <v>90</v>
      </c>
      <c r="C67" s="17">
        <v>10088</v>
      </c>
      <c r="D67" s="16">
        <v>3504</v>
      </c>
      <c r="E67" s="4">
        <f>VLOOKUP(C67,'[2]bank code'!$B$4:$D$99,2,0)</f>
        <v>938668</v>
      </c>
    </row>
    <row r="68" spans="1:5" ht="18" x14ac:dyDescent="0.25">
      <c r="A68" s="22" t="s">
        <v>150</v>
      </c>
      <c r="B68" s="23" t="s">
        <v>90</v>
      </c>
      <c r="C68" s="17">
        <v>10089</v>
      </c>
      <c r="D68" s="16">
        <v>3307</v>
      </c>
      <c r="E68" s="4">
        <f>VLOOKUP(C68,'[2]bank code'!$B$4:$D$99,2,0)</f>
        <v>938656</v>
      </c>
    </row>
    <row r="69" spans="1:5" ht="18" x14ac:dyDescent="0.25">
      <c r="A69" s="22" t="s">
        <v>151</v>
      </c>
      <c r="B69" s="23" t="s">
        <v>94</v>
      </c>
      <c r="C69" s="17">
        <v>10116</v>
      </c>
      <c r="D69" s="23">
        <v>3309</v>
      </c>
      <c r="E69" s="4">
        <f>VLOOKUP(C69,'[2]bank code'!$B$4:$D$99,2,0)</f>
        <v>938657</v>
      </c>
    </row>
    <row r="70" spans="1:5" ht="18" x14ac:dyDescent="0.25">
      <c r="A70" s="22" t="s">
        <v>152</v>
      </c>
      <c r="B70" s="23" t="s">
        <v>90</v>
      </c>
      <c r="C70" s="17">
        <v>10107</v>
      </c>
      <c r="D70" s="16">
        <v>3509</v>
      </c>
      <c r="E70" s="4">
        <f>VLOOKUP(C70,'[2]bank code'!$B$4:$D$99,2,0)</f>
        <v>938672</v>
      </c>
    </row>
    <row r="71" spans="1:5" ht="18" x14ac:dyDescent="0.25">
      <c r="A71" s="22" t="s">
        <v>78</v>
      </c>
      <c r="B71" s="27" t="s">
        <v>114</v>
      </c>
      <c r="C71" s="17">
        <v>10698</v>
      </c>
      <c r="D71" s="23">
        <v>3521</v>
      </c>
      <c r="E71" s="4">
        <f>VLOOKUP(C71,'[2]bank code'!$B$4:$D$99,2,0)</f>
        <v>938681</v>
      </c>
    </row>
    <row r="72" spans="1:5" ht="18" x14ac:dyDescent="0.25">
      <c r="A72" s="22" t="s">
        <v>153</v>
      </c>
      <c r="B72" s="23" t="s">
        <v>90</v>
      </c>
      <c r="C72" s="17">
        <v>10093</v>
      </c>
      <c r="D72" s="16">
        <v>3312</v>
      </c>
      <c r="E72" s="4">
        <f>VLOOKUP(C72,'[2]bank code'!$B$4:$D$99,2,0)</f>
        <v>938659</v>
      </c>
    </row>
    <row r="73" spans="1:5" ht="18" x14ac:dyDescent="0.25">
      <c r="A73" s="22" t="s">
        <v>154</v>
      </c>
      <c r="B73" s="23" t="s">
        <v>90</v>
      </c>
      <c r="C73" s="17">
        <v>10092</v>
      </c>
      <c r="D73" s="16">
        <v>3311</v>
      </c>
      <c r="E73" s="4">
        <f>VLOOKUP(C73,'[2]bank code'!$B$4:$D$99,2,0)</f>
        <v>938658</v>
      </c>
    </row>
    <row r="74" spans="1:5" ht="18" x14ac:dyDescent="0.25">
      <c r="A74" s="22" t="s">
        <v>155</v>
      </c>
      <c r="B74" s="23" t="s">
        <v>90</v>
      </c>
      <c r="C74" s="17">
        <v>10094</v>
      </c>
      <c r="D74" s="16">
        <v>3313</v>
      </c>
      <c r="E74" s="4">
        <f>VLOOKUP(C74,'[2]bank code'!$B$4:$D$99,2,0)</f>
        <v>938660</v>
      </c>
    </row>
    <row r="75" spans="1:5" ht="18" x14ac:dyDescent="0.25">
      <c r="A75" s="22" t="s">
        <v>156</v>
      </c>
      <c r="B75" s="23" t="s">
        <v>114</v>
      </c>
      <c r="C75" s="17">
        <v>10095</v>
      </c>
      <c r="D75" s="16">
        <v>3314</v>
      </c>
      <c r="E75" s="4">
        <f>VLOOKUP(C75,'[2]bank code'!$B$4:$D$99,2,0)</f>
        <v>938661</v>
      </c>
    </row>
    <row r="76" spans="1:5" ht="18" x14ac:dyDescent="0.25">
      <c r="A76" s="22" t="s">
        <v>157</v>
      </c>
      <c r="B76" s="23" t="s">
        <v>90</v>
      </c>
      <c r="C76" s="17">
        <v>10108</v>
      </c>
      <c r="D76" s="16">
        <v>3507</v>
      </c>
      <c r="E76" s="4">
        <f>VLOOKUP(C76,'[2]bank code'!$B$4:$D$99,2,0)</f>
        <v>938670</v>
      </c>
    </row>
    <row r="77" spans="1:5" ht="18" x14ac:dyDescent="0.25">
      <c r="A77" s="22" t="s">
        <v>158</v>
      </c>
      <c r="B77" s="23" t="s">
        <v>90</v>
      </c>
      <c r="C77" s="17">
        <v>10096</v>
      </c>
      <c r="D77" s="16">
        <v>3506</v>
      </c>
      <c r="E77" s="4">
        <f>VLOOKUP(C77,'[2]bank code'!$B$4:$D$99,2,0)</f>
        <v>938669</v>
      </c>
    </row>
    <row r="78" spans="1:5" ht="18" x14ac:dyDescent="0.25">
      <c r="A78" s="22" t="s">
        <v>159</v>
      </c>
      <c r="B78" s="23" t="s">
        <v>100</v>
      </c>
      <c r="C78" s="17">
        <v>10097</v>
      </c>
      <c r="D78" s="16">
        <v>2070</v>
      </c>
      <c r="E78" s="4">
        <f>VLOOKUP(C78,'[2]bank code'!$B$4:$D$99,2,0)</f>
        <v>938643</v>
      </c>
    </row>
    <row r="79" spans="1:5" ht="18" x14ac:dyDescent="0.25">
      <c r="A79" s="22" t="s">
        <v>160</v>
      </c>
      <c r="B79" s="23" t="s">
        <v>90</v>
      </c>
      <c r="C79" s="17">
        <v>10100</v>
      </c>
      <c r="D79" s="16">
        <v>3316</v>
      </c>
      <c r="E79" s="4">
        <f>VLOOKUP(C79,'[2]bank code'!$B$4:$D$99,2,0)</f>
        <v>938663</v>
      </c>
    </row>
    <row r="80" spans="1:5" ht="18" x14ac:dyDescent="0.25">
      <c r="A80" s="22" t="s">
        <v>161</v>
      </c>
      <c r="B80" s="23" t="s">
        <v>90</v>
      </c>
      <c r="C80" s="17">
        <v>10101</v>
      </c>
      <c r="D80" s="16">
        <v>2055</v>
      </c>
      <c r="E80" s="4">
        <f>VLOOKUP(C80,'[2]bank code'!$B$4:$D$99,2,0)</f>
        <v>938638</v>
      </c>
    </row>
    <row r="81" spans="1:5" ht="18" x14ac:dyDescent="0.25">
      <c r="A81" s="25" t="s">
        <v>162</v>
      </c>
      <c r="B81" s="26" t="s">
        <v>114</v>
      </c>
      <c r="C81" s="17">
        <v>10103</v>
      </c>
      <c r="D81" s="16">
        <v>2057</v>
      </c>
      <c r="E81" s="4">
        <f>VLOOKUP(C81,'[2]bank code'!$B$4:$D$99,2,0)</f>
        <v>938640</v>
      </c>
    </row>
    <row r="82" spans="1:5" ht="18" x14ac:dyDescent="0.25">
      <c r="A82" s="22" t="s">
        <v>163</v>
      </c>
      <c r="B82" s="23" t="s">
        <v>100</v>
      </c>
      <c r="C82" s="17">
        <v>10124</v>
      </c>
      <c r="D82" s="16">
        <v>2076</v>
      </c>
      <c r="E82" s="4">
        <f>VLOOKUP(C82,'[2]bank code'!$B$4:$D$99,2,0)</f>
        <v>938648</v>
      </c>
    </row>
    <row r="83" spans="1:5" ht="18" x14ac:dyDescent="0.25">
      <c r="A83" s="22" t="s">
        <v>164</v>
      </c>
      <c r="B83" s="23" t="s">
        <v>90</v>
      </c>
      <c r="C83" s="17">
        <v>10105</v>
      </c>
      <c r="D83" s="16">
        <v>2060</v>
      </c>
      <c r="E83" s="4">
        <f>VLOOKUP(C83,'[2]bank code'!$B$4:$D$99,2,0)</f>
        <v>938641</v>
      </c>
    </row>
    <row r="84" spans="1:5" ht="18" x14ac:dyDescent="0.25">
      <c r="A84" s="22" t="s">
        <v>165</v>
      </c>
      <c r="B84" s="23" t="s">
        <v>90</v>
      </c>
      <c r="C84" s="17">
        <v>10123</v>
      </c>
      <c r="D84" s="16">
        <v>3518</v>
      </c>
      <c r="E84" s="4">
        <f>VLOOKUP(C84,'[2]bank code'!$B$4:$D$99,2,0)</f>
        <v>938679</v>
      </c>
    </row>
    <row r="85" spans="1:5" ht="18" x14ac:dyDescent="0.25">
      <c r="A85" s="22" t="s">
        <v>166</v>
      </c>
      <c r="B85" s="23" t="s">
        <v>90</v>
      </c>
      <c r="C85" s="17">
        <v>10109</v>
      </c>
      <c r="D85" s="16">
        <v>2054</v>
      </c>
      <c r="E85" s="4">
        <f>VLOOKUP(C85,'[2]bank code'!$B$4:$D$99,2,0)</f>
        <v>938637</v>
      </c>
    </row>
    <row r="86" spans="1:5" ht="18" x14ac:dyDescent="0.25">
      <c r="A86" s="22" t="s">
        <v>167</v>
      </c>
      <c r="B86" s="26" t="s">
        <v>114</v>
      </c>
      <c r="C86" s="17">
        <v>10145</v>
      </c>
      <c r="D86" s="16">
        <v>5405</v>
      </c>
      <c r="E86" s="4">
        <f>VLOOKUP(C86,'[2]bank code'!$B$4:$D$99,2,0)</f>
        <v>938690</v>
      </c>
    </row>
    <row r="87" spans="1:5" ht="18" x14ac:dyDescent="0.25">
      <c r="A87" s="4" t="s">
        <v>74</v>
      </c>
      <c r="B87" s="16" t="s">
        <v>100</v>
      </c>
      <c r="C87" s="17">
        <v>10139</v>
      </c>
      <c r="D87" s="16">
        <v>4003</v>
      </c>
      <c r="E87" s="4">
        <f>VLOOKUP(C87,'[2]bank code'!$B$4:$D$99,2,0)</f>
        <v>938683</v>
      </c>
    </row>
    <row r="88" spans="1:5" ht="18" x14ac:dyDescent="0.25">
      <c r="A88" s="4" t="s">
        <v>75</v>
      </c>
      <c r="B88" s="16" t="s">
        <v>90</v>
      </c>
      <c r="C88" s="17">
        <v>11174</v>
      </c>
      <c r="D88" s="16">
        <v>5427</v>
      </c>
      <c r="E88" s="4">
        <f>VLOOKUP(C88,'[2]bank code'!$B$4:$D$99,2,0)</f>
        <v>938693</v>
      </c>
    </row>
    <row r="89" spans="1:5" ht="18" x14ac:dyDescent="0.25">
      <c r="A89" s="25" t="s">
        <v>168</v>
      </c>
      <c r="B89" s="28" t="s">
        <v>100</v>
      </c>
      <c r="C89" s="17">
        <v>11513</v>
      </c>
      <c r="D89" s="28">
        <v>4004</v>
      </c>
      <c r="E89" s="4">
        <f>VLOOKUP(C89,'[2]bank code'!$B$4:$D$99,2,0)</f>
        <v>938707</v>
      </c>
    </row>
    <row r="90" spans="1:5" ht="18" x14ac:dyDescent="0.25">
      <c r="A90" s="22" t="s">
        <v>169</v>
      </c>
      <c r="B90" s="23" t="s">
        <v>114</v>
      </c>
      <c r="C90" s="17">
        <v>10142</v>
      </c>
      <c r="D90" s="16">
        <v>5407</v>
      </c>
      <c r="E90" s="4">
        <f>VLOOKUP(C90,'[2]bank code'!$B$4:$D$99,2,0)</f>
        <v>938691</v>
      </c>
    </row>
    <row r="91" spans="1:5" ht="18" x14ac:dyDescent="0.25">
      <c r="A91" s="25" t="s">
        <v>170</v>
      </c>
      <c r="B91" s="26" t="s">
        <v>114</v>
      </c>
      <c r="C91" s="17">
        <v>10148</v>
      </c>
      <c r="D91" s="16">
        <v>5404</v>
      </c>
      <c r="E91" s="4">
        <f>VLOOKUP(C91,'[2]bank code'!$B$4:$D$99,2,0)</f>
        <v>938689</v>
      </c>
    </row>
    <row r="92" spans="1:5" ht="18" x14ac:dyDescent="0.25">
      <c r="A92" s="22" t="s">
        <v>171</v>
      </c>
      <c r="B92" s="23" t="s">
        <v>100</v>
      </c>
      <c r="C92" s="17">
        <v>10159</v>
      </c>
      <c r="D92" s="16">
        <v>7010</v>
      </c>
      <c r="E92" s="4">
        <f>VLOOKUP(C92,'[2]bank code'!$B$4:$D$99,2,0)</f>
        <v>938699</v>
      </c>
    </row>
    <row r="93" spans="1:5" ht="18" x14ac:dyDescent="0.25">
      <c r="A93" s="22" t="s">
        <v>172</v>
      </c>
      <c r="B93" s="23" t="s">
        <v>90</v>
      </c>
      <c r="C93" s="17">
        <v>10157</v>
      </c>
      <c r="D93" s="16">
        <v>7005</v>
      </c>
      <c r="E93" s="4">
        <f>VLOOKUP(C93,'[2]bank code'!$B$4:$D$99,2,0)</f>
        <v>938697</v>
      </c>
    </row>
    <row r="94" spans="1:5" ht="18" x14ac:dyDescent="0.25">
      <c r="A94" s="22" t="s">
        <v>173</v>
      </c>
      <c r="B94" s="23" t="s">
        <v>100</v>
      </c>
      <c r="C94" s="17">
        <v>10158</v>
      </c>
      <c r="D94" s="16">
        <v>7009</v>
      </c>
      <c r="E94" s="4">
        <f>VLOOKUP(C94,'[2]bank code'!$B$4:$D$99,2,0)</f>
        <v>938698</v>
      </c>
    </row>
    <row r="95" spans="1:5" ht="18" x14ac:dyDescent="0.25">
      <c r="A95" s="22" t="s">
        <v>174</v>
      </c>
      <c r="B95" s="23" t="s">
        <v>90</v>
      </c>
      <c r="C95" s="17">
        <v>10185</v>
      </c>
      <c r="D95" s="16">
        <v>1102</v>
      </c>
      <c r="E95" s="4">
        <f>VLOOKUP(C95,'[2]bank code'!$B$4:$D$99,2,0)</f>
        <v>938705</v>
      </c>
    </row>
    <row r="96" spans="1:5" ht="18" x14ac:dyDescent="0.25">
      <c r="A96" s="22" t="s">
        <v>175</v>
      </c>
      <c r="B96" s="23" t="s">
        <v>90</v>
      </c>
      <c r="C96" s="17">
        <v>10188</v>
      </c>
      <c r="D96" s="16">
        <v>1100</v>
      </c>
      <c r="E96" s="4">
        <f>VLOOKUP(C96,'[2]bank code'!$B$4:$D$99,2,0)</f>
        <v>938706</v>
      </c>
    </row>
    <row r="97" spans="1:5" ht="18" x14ac:dyDescent="0.25">
      <c r="A97" s="29" t="s">
        <v>176</v>
      </c>
      <c r="B97" s="1"/>
      <c r="C97" s="30"/>
      <c r="D97" s="1"/>
      <c r="E97" s="31"/>
    </row>
    <row r="98" spans="1:5" ht="18" x14ac:dyDescent="0.25">
      <c r="A98" s="32" t="s">
        <v>177</v>
      </c>
      <c r="B98" s="33"/>
      <c r="C98" s="30"/>
      <c r="D98" s="33"/>
      <c r="E98" s="32"/>
    </row>
    <row r="99" spans="1:5" ht="18" x14ac:dyDescent="0.25">
      <c r="A99" s="32"/>
      <c r="B99" s="33"/>
      <c r="C99" s="30"/>
      <c r="D99" s="33"/>
      <c r="E99" s="32"/>
    </row>
  </sheetData>
  <dataValidations count="1">
    <dataValidation type="textLength" operator="equal" showInputMessage="1" showErrorMessage="1" sqref="C4:C97">
      <formula1>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Budget Forecast Template</vt:lpstr>
      <vt:lpstr>schoollist</vt:lpstr>
      <vt:lpstr>Indschls 18-19</vt:lpstr>
      <vt:lpstr>Integra Budget</vt:lpstr>
      <vt:lpstr>Sheet4</vt:lpstr>
      <vt:lpstr>Sheet5</vt:lpstr>
      <vt:lpstr>Sheet3</vt:lpstr>
      <vt:lpstr>Period </vt:lpstr>
      <vt:lpstr>Sheet1</vt:lpstr>
      <vt:lpstr>Sheet2</vt:lpstr>
      <vt:lpstr>'Budget Forecast Template'!Print_Area</vt:lpstr>
      <vt:lpstr>'Indschls 18-19'!Print_Area</vt:lpstr>
      <vt:lpstr>'Indschls 18-19'!Print_Titles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Gibson, Nicole</cp:lastModifiedBy>
  <cp:lastPrinted>2018-09-19T08:47:08Z</cp:lastPrinted>
  <dcterms:created xsi:type="dcterms:W3CDTF">2018-06-08T13:31:55Z</dcterms:created>
  <dcterms:modified xsi:type="dcterms:W3CDTF">2019-06-11T12:59:20Z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-1252079303</vt:i4>
  </property>
  <property fmtid="{D5CDD505-2E9C-101B-9397-08002B2CF9AE}" pid="3" name="_NewReviewCycle">
    <vt:lpwstr/>
  </property>
  <property fmtid="{D5CDD505-2E9C-101B-9397-08002B2CF9AE}" pid="4" name="_EmailSubject">
    <vt:lpwstr>Annunciation Infant Forecast Data June 18</vt:lpwstr>
  </property>
  <property fmtid="{D5CDD505-2E9C-101B-9397-08002B2CF9AE}" pid="5" name="_AuthorEmail">
    <vt:lpwstr>Linda.Chase@barnet.gov.uk</vt:lpwstr>
  </property>
  <property fmtid="{D5CDD505-2E9C-101B-9397-08002B2CF9AE}" pid="6" name="_AuthorEmailDisplayName">
    <vt:lpwstr>Chase, Linda</vt:lpwstr>
  </property>
  <property fmtid="{D5CDD505-2E9C-101B-9397-08002B2CF9AE}" pid="7" name="_ReviewingToolsShownOnce">
    <vt:lpwstr/>
  </property>
</Properties>
</file>